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0"/>
  <workbookPr/>
  <mc:AlternateContent xmlns:mc="http://schemas.openxmlformats.org/markup-compatibility/2006">
    <mc:Choice Requires="x15">
      <x15ac:absPath xmlns:x15ac="http://schemas.microsoft.com/office/spreadsheetml/2010/11/ac" url="/Users/eduardozambrano/Dropbox/University Life/Calpoly/Teaching/Econ 409/Book/revision/changed files/Revised Material/Revised Excel Files/"/>
    </mc:Choice>
  </mc:AlternateContent>
  <xr:revisionPtr revIDLastSave="0" documentId="13_ncr:1_{AB964949-E411-D54E-944A-EF75F33AB0E8}" xr6:coauthVersionLast="36" xr6:coauthVersionMax="37" xr10:uidLastSave="{00000000-0000-0000-0000-000000000000}"/>
  <bookViews>
    <workbookView xWindow="16880" yWindow="3840" windowWidth="25600" windowHeight="14400" activeTab="10" xr2:uid="{00000000-000D-0000-FFFF-FFFF00000000}"/>
  </bookViews>
  <sheets>
    <sheet name="Fig1" sheetId="1" r:id="rId1"/>
    <sheet name="Fig2" sheetId="2" r:id="rId2"/>
    <sheet name="Fig3" sheetId="3" r:id="rId3"/>
    <sheet name="Figs4and5" sheetId="4" r:id="rId4"/>
    <sheet name="Fig6" sheetId="5" r:id="rId5"/>
    <sheet name="Fig7" sheetId="6" r:id="rId6"/>
    <sheet name="Fig8" sheetId="7" r:id="rId7"/>
    <sheet name="Fig9" sheetId="8" r:id="rId8"/>
    <sheet name="Fig10" sheetId="9" r:id="rId9"/>
    <sheet name="Fig11" sheetId="10" r:id="rId10"/>
    <sheet name="Figs12and13" sheetId="11" r:id="rId11"/>
    <sheet name="Figs14" sheetId="12" r:id="rId12"/>
  </sheets>
  <externalReferences>
    <externalReference r:id="rId13"/>
  </externalReferences>
  <definedNames>
    <definedName name="sim" localSheetId="7">'Fig9'!$A$14:$C$515</definedName>
    <definedName name="SimTable" localSheetId="0">'Fig1'!$A$33:$B$534</definedName>
    <definedName name="SimTable" localSheetId="1">'Fig2'!$A$13:$B$514</definedName>
    <definedName name="SimTable" localSheetId="2">'Fig3'!$A$21:$B$522</definedName>
    <definedName name="SimTable" localSheetId="4">'Fig6'!$A$19:$C$520</definedName>
    <definedName name="SimTable" localSheetId="5">'Fig7'!$A$19:$C$520</definedName>
    <definedName name="SimTable" localSheetId="6">'Fig8'!$A$14:$D$515</definedName>
    <definedName name="solver_adj" localSheetId="0" hidden="1">'Fig1'!$C$27:$C$28</definedName>
    <definedName name="solver_adj" localSheetId="8" hidden="1">'Fig10'!$G$5:$G$7,'Fig10'!$G$10</definedName>
    <definedName name="solver_adj" localSheetId="1" hidden="1">'Fig2'!$D$7:$E$8</definedName>
    <definedName name="solver_adj" localSheetId="2" hidden="1">'Fig3'!$C$5:$C$15</definedName>
    <definedName name="solver_adj" localSheetId="4" hidden="1">'Fig6'!$E$12:$E$13</definedName>
    <definedName name="solver_adj" localSheetId="5" hidden="1">'Fig7'!$F$3:$F$13</definedName>
    <definedName name="solver_adj" localSheetId="6" hidden="1">'Fig8'!$F$11</definedName>
    <definedName name="solver_adj" localSheetId="7" hidden="1">'Fig9'!$E$11</definedName>
    <definedName name="solver_adj" localSheetId="10" hidden="1">Figs12and13!$N$3</definedName>
    <definedName name="solver_adj" localSheetId="3" hidden="1">Figs4and5!$C$6:$C$9</definedName>
    <definedName name="solver_cvg" localSheetId="0" hidden="1">0.0001</definedName>
    <definedName name="solver_cvg" localSheetId="8" hidden="1">0.0001</definedName>
    <definedName name="solver_cvg" localSheetId="1" hidden="1">0.001</definedName>
    <definedName name="solver_cvg" localSheetId="2" hidden="1">0.0001</definedName>
    <definedName name="solver_cvg" localSheetId="4" hidden="1">0.0001</definedName>
    <definedName name="solver_cvg" localSheetId="5" hidden="1">0.001</definedName>
    <definedName name="solver_cvg" localSheetId="6" hidden="1">0.0001</definedName>
    <definedName name="solver_cvg" localSheetId="7" hidden="1">0.001</definedName>
    <definedName name="solver_cvg" localSheetId="10" hidden="1">0.0001</definedName>
    <definedName name="solver_cvg" localSheetId="3" hidden="1">0.001</definedName>
    <definedName name="solver_drv" localSheetId="0" hidden="1">1</definedName>
    <definedName name="solver_drv" localSheetId="8" hidden="1">1</definedName>
    <definedName name="solver_drv" localSheetId="1" hidden="1">1</definedName>
    <definedName name="solver_drv" localSheetId="2" hidden="1">1</definedName>
    <definedName name="solver_drv" localSheetId="4" hidden="1">1</definedName>
    <definedName name="solver_drv" localSheetId="5" hidden="1">2</definedName>
    <definedName name="solver_drv" localSheetId="6" hidden="1">1</definedName>
    <definedName name="solver_drv" localSheetId="7" hidden="1">1</definedName>
    <definedName name="solver_drv" localSheetId="10" hidden="1">1</definedName>
    <definedName name="solver_drv" localSheetId="3" hidden="1">1</definedName>
    <definedName name="solver_eng" localSheetId="8" hidden="1">1</definedName>
    <definedName name="solver_eng" localSheetId="10" hidden="1">1</definedName>
    <definedName name="solver_est" localSheetId="0" hidden="1">1</definedName>
    <definedName name="solver_est" localSheetId="8" hidden="1">1</definedName>
    <definedName name="solver_est" localSheetId="1" hidden="1">1</definedName>
    <definedName name="solver_est" localSheetId="2" hidden="1">1</definedName>
    <definedName name="solver_est" localSheetId="4" hidden="1">1</definedName>
    <definedName name="solver_est" localSheetId="5" hidden="1">1</definedName>
    <definedName name="solver_est" localSheetId="6" hidden="1">1</definedName>
    <definedName name="solver_est" localSheetId="7" hidden="1">1</definedName>
    <definedName name="solver_est" localSheetId="3" hidden="1">1</definedName>
    <definedName name="solver_itr" localSheetId="0" hidden="1">100</definedName>
    <definedName name="solver_itr" localSheetId="8" hidden="1">100</definedName>
    <definedName name="solver_itr" localSheetId="1" hidden="1">100</definedName>
    <definedName name="solver_itr" localSheetId="2" hidden="1">100</definedName>
    <definedName name="solver_itr" localSheetId="4" hidden="1">100</definedName>
    <definedName name="solver_itr" localSheetId="5" hidden="1">100</definedName>
    <definedName name="solver_itr" localSheetId="6" hidden="1">100</definedName>
    <definedName name="solver_itr" localSheetId="7" hidden="1">100</definedName>
    <definedName name="solver_itr" localSheetId="10" hidden="1">2147483647</definedName>
    <definedName name="solver_itr" localSheetId="3" hidden="1">100</definedName>
    <definedName name="solver_lhs1" localSheetId="0" hidden="1">'Fig1'!$D$31</definedName>
    <definedName name="solver_lhs1" localSheetId="8" hidden="1">'Fig10'!$B$11:$E$11</definedName>
    <definedName name="solver_lhs1" localSheetId="2" hidden="1">'Fig3'!$D$19</definedName>
    <definedName name="solver_lhs1" localSheetId="4" hidden="1">'Fig6'!$E$17</definedName>
    <definedName name="solver_lhs1" localSheetId="5" hidden="1">'Fig7'!$E$17</definedName>
    <definedName name="solver_lhs1" localSheetId="10" hidden="1">Figs12and13!$N$3</definedName>
    <definedName name="solver_lhs1" localSheetId="3" hidden="1">Figs4and5!$D$12</definedName>
    <definedName name="solver_lhs2" localSheetId="2" hidden="1">'Fig3'!$D$19:$D$19</definedName>
    <definedName name="solver_lhs2" localSheetId="4" hidden="1">'Fig6'!$E$17</definedName>
    <definedName name="solver_lhs2" localSheetId="5" hidden="1">'Fig7'!$E$17</definedName>
    <definedName name="solver_lhs2" localSheetId="10" hidden="1">Figs12and13!$N$3</definedName>
    <definedName name="solver_lhs2" localSheetId="3" hidden="1">Figs4and5!$C$12</definedName>
    <definedName name="solver_lhs3" localSheetId="2" hidden="1">'Fig3'!$C$19:$D$19</definedName>
    <definedName name="solver_lhs3" localSheetId="4" hidden="1">'Fig6'!#REF!</definedName>
    <definedName name="solver_lhs3" localSheetId="5" hidden="1">'Fig7'!$G$3:$G$12</definedName>
    <definedName name="solver_lhs4" localSheetId="2" hidden="1">'Fig3'!#REF!</definedName>
    <definedName name="solver_lhs4" localSheetId="5" hidden="1">'Fig7'!$F$3</definedName>
    <definedName name="solver_lhs5" localSheetId="5" hidden="1">'Fig7'!$G$3:$G$12</definedName>
    <definedName name="solver_lin" localSheetId="0" hidden="1">2</definedName>
    <definedName name="solver_lin" localSheetId="8" hidden="1">2</definedName>
    <definedName name="solver_lin" localSheetId="1" hidden="1">0</definedName>
    <definedName name="solver_lin" localSheetId="2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10" hidden="1">2</definedName>
    <definedName name="solver_lin" localSheetId="3" hidden="1">2</definedName>
    <definedName name="solver_mip" localSheetId="8" hidden="1">2147483647</definedName>
    <definedName name="solver_mip" localSheetId="10" hidden="1">2147483647</definedName>
    <definedName name="solver_mni" localSheetId="8" hidden="1">30</definedName>
    <definedName name="solver_mni" localSheetId="10" hidden="1">30</definedName>
    <definedName name="solver_mrt" localSheetId="8" hidden="1">0.075</definedName>
    <definedName name="solver_mrt" localSheetId="10" hidden="1">0.075</definedName>
    <definedName name="solver_msl" localSheetId="8" hidden="1">2</definedName>
    <definedName name="solver_msl" localSheetId="10" hidden="1">1</definedName>
    <definedName name="solver_neg" localSheetId="0" hidden="1">2</definedName>
    <definedName name="solver_neg" localSheetId="8" hidden="1">2</definedName>
    <definedName name="solver_neg" localSheetId="1" hidden="1">2</definedName>
    <definedName name="solver_neg" localSheetId="2" hidden="1">2</definedName>
    <definedName name="solver_neg" localSheetId="4" hidden="1">2</definedName>
    <definedName name="solver_neg" localSheetId="5" hidden="1">2</definedName>
    <definedName name="solver_neg" localSheetId="6" hidden="1">2</definedName>
    <definedName name="solver_neg" localSheetId="7" hidden="1">2</definedName>
    <definedName name="solver_neg" localSheetId="10" hidden="1">1</definedName>
    <definedName name="solver_neg" localSheetId="3" hidden="1">2</definedName>
    <definedName name="solver_nod" localSheetId="8" hidden="1">2147483647</definedName>
    <definedName name="solver_nod" localSheetId="10" hidden="1">2147483647</definedName>
    <definedName name="solver_num" localSheetId="0" hidden="1">0</definedName>
    <definedName name="solver_num" localSheetId="8" hidden="1">1</definedName>
    <definedName name="solver_num" localSheetId="1" hidden="1">0</definedName>
    <definedName name="solver_num" localSheetId="2" hidden="1">0</definedName>
    <definedName name="solver_num" localSheetId="4" hidden="1">2</definedName>
    <definedName name="solver_num" localSheetId="5" hidden="1">5</definedName>
    <definedName name="solver_num" localSheetId="6" hidden="1">0</definedName>
    <definedName name="solver_num" localSheetId="7" hidden="1">0</definedName>
    <definedName name="solver_num" localSheetId="10" hidden="1">2</definedName>
    <definedName name="solver_num" localSheetId="3" hidden="1">2</definedName>
    <definedName name="solver_nwt" localSheetId="0" hidden="1">1</definedName>
    <definedName name="solver_nwt" localSheetId="8" hidden="1">1</definedName>
    <definedName name="solver_nwt" localSheetId="1" hidden="1">1</definedName>
    <definedName name="solver_nwt" localSheetId="2" hidden="1">1</definedName>
    <definedName name="solver_nwt" localSheetId="4" hidden="1">1</definedName>
    <definedName name="solver_nwt" localSheetId="5" hidden="1">1</definedName>
    <definedName name="solver_nwt" localSheetId="6" hidden="1">1</definedName>
    <definedName name="solver_nwt" localSheetId="7" hidden="1">1</definedName>
    <definedName name="solver_nwt" localSheetId="3" hidden="1">1</definedName>
    <definedName name="solver_opt" localSheetId="0" hidden="1">'Fig1'!$F$31</definedName>
    <definedName name="solver_opt" localSheetId="8" hidden="1">'Fig10'!$G$10</definedName>
    <definedName name="solver_opt" localSheetId="1" hidden="1">'Fig2'!$G$11</definedName>
    <definedName name="solver_opt" localSheetId="2" hidden="1">'Fig3'!$F$19</definedName>
    <definedName name="solver_opt" localSheetId="4" hidden="1">'Fig6'!$G$17</definedName>
    <definedName name="solver_opt" localSheetId="5" hidden="1">'Fig7'!$G$17</definedName>
    <definedName name="solver_opt" localSheetId="6" hidden="1">'Fig8'!$F$13</definedName>
    <definedName name="solver_opt" localSheetId="7" hidden="1">'Fig9'!$E$13</definedName>
    <definedName name="solver_opt" localSheetId="10" hidden="1">Figs12and13!$T$3</definedName>
    <definedName name="solver_opt" localSheetId="3" hidden="1">Figs4and5!$C$12</definedName>
    <definedName name="solver_pre" localSheetId="0" hidden="1">0.000001</definedName>
    <definedName name="solver_pre" localSheetId="8" hidden="1">0.000001</definedName>
    <definedName name="solver_pre" localSheetId="1" hidden="1">0.000001</definedName>
    <definedName name="solver_pre" localSheetId="2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10" hidden="1">0.000001</definedName>
    <definedName name="solver_pre" localSheetId="3" hidden="1">0.000001</definedName>
    <definedName name="solver_rbv" localSheetId="8" hidden="1">1</definedName>
    <definedName name="solver_rbv" localSheetId="10" hidden="1">1</definedName>
    <definedName name="solver_rel1" localSheetId="0" hidden="1">3</definedName>
    <definedName name="solver_rel1" localSheetId="8" hidden="1">1</definedName>
    <definedName name="solver_rel1" localSheetId="2" hidden="1">3</definedName>
    <definedName name="solver_rel1" localSheetId="4" hidden="1">3</definedName>
    <definedName name="solver_rel1" localSheetId="5" hidden="1">3</definedName>
    <definedName name="solver_rel1" localSheetId="10" hidden="1">1</definedName>
    <definedName name="solver_rel1" localSheetId="3" hidden="1">3</definedName>
    <definedName name="solver_rel2" localSheetId="2" hidden="1">3</definedName>
    <definedName name="solver_rel2" localSheetId="4" hidden="1">3</definedName>
    <definedName name="solver_rel2" localSheetId="5" hidden="1">3</definedName>
    <definedName name="solver_rel2" localSheetId="10" hidden="1">3</definedName>
    <definedName name="solver_rel2" localSheetId="3" hidden="1">3</definedName>
    <definedName name="solver_rel3" localSheetId="2" hidden="1">3</definedName>
    <definedName name="solver_rel3" localSheetId="4" hidden="1">3</definedName>
    <definedName name="solver_rel3" localSheetId="5" hidden="1">3</definedName>
    <definedName name="solver_rel4" localSheetId="2" hidden="1">2</definedName>
    <definedName name="solver_rel4" localSheetId="5" hidden="1">3</definedName>
    <definedName name="solver_rel5" localSheetId="5" hidden="1">1</definedName>
    <definedName name="solver_rhs1" localSheetId="0" hidden="1">0</definedName>
    <definedName name="solver_rhs1" localSheetId="8" hidden="1">0</definedName>
    <definedName name="solver_rhs1" localSheetId="2" hidden="1">0</definedName>
    <definedName name="solver_rhs1" localSheetId="4" hidden="1">'Fig6'!$F$17</definedName>
    <definedName name="solver_rhs1" localSheetId="5" hidden="1">'Fig7'!$B$11</definedName>
    <definedName name="solver_rhs1" localSheetId="10" hidden="1">16%</definedName>
    <definedName name="solver_rhs1" localSheetId="3" hidden="1">0</definedName>
    <definedName name="solver_rhs2" localSheetId="2" hidden="1">0</definedName>
    <definedName name="solver_rhs2" localSheetId="4" hidden="1">'Fig6'!$B$11</definedName>
    <definedName name="solver_rhs2" localSheetId="5" hidden="1">'Fig7'!$F$17</definedName>
    <definedName name="solver_rhs2" localSheetId="10" hidden="1">15%</definedName>
    <definedName name="solver_rhs2" localSheetId="3" hidden="1">Figs4and5!$G$15</definedName>
    <definedName name="solver_rhs3" localSheetId="2" hidden="1">0</definedName>
    <definedName name="solver_rhs3" localSheetId="4" hidden="1">'Fig6'!$B$15</definedName>
    <definedName name="solver_rhs3" localSheetId="5" hidden="1">0</definedName>
    <definedName name="solver_rhs4" localSheetId="2" hidden="1">'Fig3'!$B$5</definedName>
    <definedName name="solver_rhs4" localSheetId="5" hidden="1">'Fig7'!$B$15</definedName>
    <definedName name="solver_rhs5" localSheetId="5" hidden="1">1</definedName>
    <definedName name="solver_rlx" localSheetId="8" hidden="1">1</definedName>
    <definedName name="solver_rlx" localSheetId="10" hidden="1">2</definedName>
    <definedName name="solver_rsd" localSheetId="8" hidden="1">0</definedName>
    <definedName name="solver_rsd" localSheetId="10" hidden="1">0</definedName>
    <definedName name="solver_scl" localSheetId="0" hidden="1">2</definedName>
    <definedName name="solver_scl" localSheetId="8" hidden="1">2</definedName>
    <definedName name="solver_scl" localSheetId="1" hidden="1">2</definedName>
    <definedName name="solver_scl" localSheetId="2" hidden="1">2</definedName>
    <definedName name="solver_scl" localSheetId="4" hidden="1">1</definedName>
    <definedName name="solver_scl" localSheetId="5" hidden="1">2</definedName>
    <definedName name="solver_scl" localSheetId="6" hidden="1">2</definedName>
    <definedName name="solver_scl" localSheetId="7" hidden="1">2</definedName>
    <definedName name="solver_scl" localSheetId="10" hidden="1">1</definedName>
    <definedName name="solver_scl" localSheetId="3" hidden="1">2</definedName>
    <definedName name="solver_sho" localSheetId="0" hidden="1">2</definedName>
    <definedName name="solver_sho" localSheetId="8" hidden="1">2</definedName>
    <definedName name="solver_sho" localSheetId="1" hidden="1">2</definedName>
    <definedName name="solver_sho" localSheetId="2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10" hidden="1">2</definedName>
    <definedName name="solver_sho" localSheetId="3" hidden="1">2</definedName>
    <definedName name="solver_ssz" localSheetId="8" hidden="1">100</definedName>
    <definedName name="solver_ssz" localSheetId="10" hidden="1">100</definedName>
    <definedName name="solver_tim" localSheetId="0" hidden="1">100</definedName>
    <definedName name="solver_tim" localSheetId="8" hidden="1">100</definedName>
    <definedName name="solver_tim" localSheetId="1" hidden="1">100</definedName>
    <definedName name="solver_tim" localSheetId="2" hidden="1">100</definedName>
    <definedName name="solver_tim" localSheetId="4" hidden="1">100</definedName>
    <definedName name="solver_tim" localSheetId="5" hidden="1">60</definedName>
    <definedName name="solver_tim" localSheetId="6" hidden="1">100</definedName>
    <definedName name="solver_tim" localSheetId="7" hidden="1">100</definedName>
    <definedName name="solver_tim" localSheetId="10" hidden="1">2147483647</definedName>
    <definedName name="solver_tim" localSheetId="3" hidden="1">100</definedName>
    <definedName name="solver_tmp" localSheetId="0" hidden="1">0</definedName>
    <definedName name="solver_tol" localSheetId="0" hidden="1">0.05</definedName>
    <definedName name="solver_tol" localSheetId="8" hidden="1">0.05</definedName>
    <definedName name="solver_tol" localSheetId="1" hidden="1">0.05</definedName>
    <definedName name="solver_tol" localSheetId="2" hidden="1">0.05</definedName>
    <definedName name="solver_tol" localSheetId="4" hidden="1">0.05</definedName>
    <definedName name="solver_tol" localSheetId="5" hidden="1">0.05</definedName>
    <definedName name="solver_tol" localSheetId="6" hidden="1">0.05</definedName>
    <definedName name="solver_tol" localSheetId="7" hidden="1">0.05</definedName>
    <definedName name="solver_tol" localSheetId="10" hidden="1">0.01</definedName>
    <definedName name="solver_tol" localSheetId="3" hidden="1">0.05</definedName>
    <definedName name="solver_typ" localSheetId="0" hidden="1">1</definedName>
    <definedName name="solver_typ" localSheetId="8" hidden="1">1</definedName>
    <definedName name="solver_typ" localSheetId="1" hidden="1">1</definedName>
    <definedName name="solver_typ" localSheetId="2" hidden="1">1</definedName>
    <definedName name="solver_typ" localSheetId="4" hidden="1">1</definedName>
    <definedName name="solver_typ" localSheetId="5" hidden="1">1</definedName>
    <definedName name="solver_typ" localSheetId="6" hidden="1">1</definedName>
    <definedName name="solver_typ" localSheetId="7" hidden="1">1</definedName>
    <definedName name="solver_typ" localSheetId="10" hidden="1">2</definedName>
    <definedName name="solver_typ" localSheetId="3" hidden="1">1</definedName>
    <definedName name="solver_val" localSheetId="0" hidden="1">0</definedName>
    <definedName name="solver_val" localSheetId="8" hidden="1">0</definedName>
    <definedName name="solver_val" localSheetId="1" hidden="1">0</definedName>
    <definedName name="solver_val" localSheetId="2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10" hidden="1">0</definedName>
    <definedName name="solver_val" localSheetId="3" hidden="1">0</definedName>
    <definedName name="solver_ver" localSheetId="8" hidden="1">2</definedName>
    <definedName name="solver_ver" localSheetId="10" hidden="1">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6" i="8" l="1"/>
  <c r="E15" i="8"/>
  <c r="F16" i="7"/>
  <c r="F15" i="7"/>
  <c r="J16" i="7"/>
  <c r="J15" i="7"/>
  <c r="H16" i="7"/>
  <c r="H15" i="7"/>
  <c r="A18" i="6"/>
  <c r="G7" i="6"/>
  <c r="H7" i="6"/>
  <c r="E21" i="6"/>
  <c r="G21" i="6"/>
  <c r="G9" i="6"/>
  <c r="H9" i="6"/>
  <c r="E20" i="6"/>
  <c r="G20" i="6"/>
  <c r="G6" i="6"/>
  <c r="H6" i="6"/>
  <c r="F21" i="6"/>
  <c r="G8" i="6"/>
  <c r="H8" i="6"/>
  <c r="F20" i="6"/>
  <c r="A18" i="5"/>
  <c r="F21" i="5"/>
  <c r="L21" i="5"/>
  <c r="F20" i="5"/>
  <c r="L20" i="5"/>
  <c r="E21" i="5"/>
  <c r="G21" i="5"/>
  <c r="E20" i="5"/>
  <c r="G20" i="5"/>
  <c r="A12" i="4"/>
  <c r="H8" i="4"/>
  <c r="H7" i="4"/>
  <c r="H6" i="4"/>
  <c r="D9" i="4"/>
  <c r="D8" i="4"/>
  <c r="D7" i="4"/>
  <c r="D6" i="4"/>
  <c r="F18" i="3"/>
  <c r="D7" i="3"/>
  <c r="E7" i="3"/>
  <c r="C23" i="3"/>
  <c r="D23" i="3"/>
  <c r="D12" i="3"/>
  <c r="E12" i="3"/>
  <c r="C22" i="3"/>
  <c r="D22" i="3"/>
  <c r="G10" i="2"/>
  <c r="E15" i="2"/>
  <c r="E14" i="2"/>
  <c r="D15" i="2"/>
  <c r="D14" i="2"/>
  <c r="C8" i="2"/>
  <c r="C7" i="2"/>
  <c r="C15" i="2"/>
  <c r="C14" i="2"/>
  <c r="C30" i="1"/>
  <c r="D30" i="1"/>
  <c r="F30" i="1"/>
  <c r="D28" i="1"/>
  <c r="D27" i="1"/>
  <c r="D35" i="1"/>
  <c r="D34" i="1"/>
  <c r="C35" i="1"/>
  <c r="C34" i="1"/>
  <c r="G2" i="11"/>
  <c r="D10" i="11"/>
  <c r="C10" i="11"/>
  <c r="E10" i="11"/>
  <c r="F10" i="11"/>
  <c r="G10" i="11"/>
  <c r="D15" i="11"/>
  <c r="D11" i="11"/>
  <c r="C11" i="11"/>
  <c r="E11" i="11"/>
  <c r="F11" i="11"/>
  <c r="G11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D1103" i="11"/>
  <c r="D1104" i="11"/>
  <c r="D1105" i="11"/>
  <c r="D1106" i="11"/>
  <c r="D1107" i="11"/>
  <c r="D1108" i="11"/>
  <c r="D1109" i="11"/>
  <c r="D1110" i="11"/>
  <c r="D1111" i="11"/>
  <c r="D1112" i="11"/>
  <c r="D1113" i="11"/>
  <c r="D1114" i="11"/>
  <c r="D1115" i="11"/>
  <c r="D1116" i="11"/>
  <c r="D1117" i="11"/>
  <c r="D1118" i="11"/>
  <c r="D1119" i="11"/>
  <c r="D1120" i="11"/>
  <c r="D1121" i="11"/>
  <c r="D1122" i="11"/>
  <c r="D1123" i="11"/>
  <c r="D1124" i="11"/>
  <c r="D1125" i="11"/>
  <c r="D1126" i="11"/>
  <c r="D1127" i="11"/>
  <c r="D1128" i="11"/>
  <c r="D1129" i="11"/>
  <c r="D1130" i="11"/>
  <c r="D1131" i="11"/>
  <c r="D1132" i="11"/>
  <c r="D1133" i="11"/>
  <c r="D1134" i="11"/>
  <c r="D1135" i="11"/>
  <c r="D1136" i="11"/>
  <c r="D1137" i="11"/>
  <c r="D1138" i="11"/>
  <c r="D1139" i="11"/>
  <c r="D1140" i="11"/>
  <c r="D1141" i="11"/>
  <c r="D1142" i="11"/>
  <c r="D1143" i="11"/>
  <c r="D1144" i="11"/>
  <c r="D1145" i="11"/>
  <c r="D1146" i="11"/>
  <c r="D1147" i="11"/>
  <c r="D1148" i="11"/>
  <c r="D1149" i="11"/>
  <c r="D1150" i="11"/>
  <c r="D1151" i="11"/>
  <c r="D1152" i="11"/>
  <c r="D1153" i="11"/>
  <c r="D1154" i="11"/>
  <c r="D1155" i="11"/>
  <c r="D1156" i="11"/>
  <c r="D1157" i="11"/>
  <c r="D1158" i="11"/>
  <c r="D1159" i="11"/>
  <c r="D1160" i="11"/>
  <c r="D1161" i="11"/>
  <c r="D1162" i="11"/>
  <c r="D1163" i="11"/>
  <c r="D1164" i="11"/>
  <c r="D1165" i="11"/>
  <c r="D1166" i="11"/>
  <c r="D1167" i="11"/>
  <c r="D1168" i="11"/>
  <c r="D1169" i="11"/>
  <c r="D1170" i="11"/>
  <c r="D1171" i="11"/>
  <c r="D1172" i="11"/>
  <c r="D1173" i="11"/>
  <c r="D1174" i="11"/>
  <c r="D1175" i="11"/>
  <c r="D1176" i="11"/>
  <c r="D1177" i="11"/>
  <c r="D1178" i="11"/>
  <c r="D1179" i="11"/>
  <c r="D1180" i="11"/>
  <c r="D1181" i="11"/>
  <c r="D1182" i="11"/>
  <c r="D1183" i="11"/>
  <c r="D1184" i="11"/>
  <c r="D1185" i="11"/>
  <c r="D1186" i="11"/>
  <c r="D1187" i="11"/>
  <c r="D1188" i="11"/>
  <c r="D1189" i="11"/>
  <c r="D1190" i="11"/>
  <c r="D1191" i="11"/>
  <c r="D1192" i="11"/>
  <c r="D1193" i="11"/>
  <c r="D1194" i="11"/>
  <c r="D1195" i="11"/>
  <c r="D1196" i="11"/>
  <c r="D1197" i="11"/>
  <c r="D1198" i="11"/>
  <c r="D1199" i="11"/>
  <c r="D1200" i="11"/>
  <c r="D1201" i="11"/>
  <c r="D1202" i="11"/>
  <c r="D1203" i="11"/>
  <c r="D1204" i="11"/>
  <c r="D1205" i="11"/>
  <c r="D1206" i="11"/>
  <c r="D1207" i="11"/>
  <c r="D1208" i="11"/>
  <c r="D1209" i="11"/>
  <c r="D1210" i="11"/>
  <c r="D1211" i="11"/>
  <c r="D1212" i="11"/>
  <c r="D1213" i="11"/>
  <c r="D1214" i="11"/>
  <c r="D1215" i="11"/>
  <c r="D1216" i="11"/>
  <c r="D1217" i="11"/>
  <c r="D1218" i="11"/>
  <c r="D1219" i="11"/>
  <c r="D1220" i="11"/>
  <c r="D1221" i="11"/>
  <c r="D1222" i="11"/>
  <c r="D1223" i="11"/>
  <c r="D1224" i="11"/>
  <c r="D1225" i="11"/>
  <c r="D1226" i="11"/>
  <c r="D1227" i="11"/>
  <c r="D1228" i="11"/>
  <c r="D1229" i="11"/>
  <c r="D1230" i="11"/>
  <c r="D1231" i="11"/>
  <c r="D1232" i="11"/>
  <c r="D1233" i="11"/>
  <c r="D1234" i="11"/>
  <c r="D1235" i="11"/>
  <c r="D1236" i="11"/>
  <c r="D1237" i="11"/>
  <c r="D1238" i="11"/>
  <c r="D1239" i="11"/>
  <c r="D1240" i="11"/>
  <c r="D1241" i="11"/>
  <c r="D1242" i="11"/>
  <c r="D1243" i="11"/>
  <c r="D1244" i="11"/>
  <c r="D1245" i="11"/>
  <c r="D1246" i="11"/>
  <c r="D1247" i="11"/>
  <c r="D1248" i="11"/>
  <c r="D1249" i="11"/>
  <c r="D1250" i="11"/>
  <c r="D1251" i="11"/>
  <c r="D1252" i="11"/>
  <c r="D1253" i="11"/>
  <c r="D1254" i="11"/>
  <c r="D1255" i="11"/>
  <c r="D1256" i="11"/>
  <c r="D1257" i="11"/>
  <c r="D1258" i="11"/>
  <c r="D1259" i="11"/>
  <c r="D1260" i="11"/>
  <c r="D1261" i="11"/>
  <c r="D1262" i="11"/>
  <c r="D1263" i="11"/>
  <c r="D1264" i="11"/>
  <c r="D1265" i="11"/>
  <c r="D1266" i="11"/>
  <c r="D1267" i="11"/>
  <c r="D1268" i="11"/>
  <c r="D1269" i="11"/>
  <c r="D1270" i="11"/>
  <c r="D1271" i="11"/>
  <c r="D1272" i="11"/>
  <c r="D1273" i="11"/>
  <c r="D1274" i="11"/>
  <c r="D1275" i="11"/>
  <c r="D1276" i="11"/>
  <c r="D1277" i="11"/>
  <c r="D1278" i="11"/>
  <c r="D1279" i="11"/>
  <c r="D1280" i="11"/>
  <c r="D1281" i="11"/>
  <c r="D1282" i="11"/>
  <c r="D1283" i="11"/>
  <c r="D1284" i="11"/>
  <c r="D1285" i="11"/>
  <c r="D1286" i="11"/>
  <c r="D1287" i="11"/>
  <c r="D1288" i="11"/>
  <c r="D1289" i="11"/>
  <c r="D1290" i="11"/>
  <c r="D1291" i="11"/>
  <c r="D1292" i="11"/>
  <c r="D1293" i="11"/>
  <c r="D1294" i="11"/>
  <c r="D1295" i="11"/>
  <c r="D1296" i="11"/>
  <c r="D1297" i="11"/>
  <c r="D1298" i="11"/>
  <c r="D1299" i="11"/>
  <c r="D1300" i="11"/>
  <c r="D1301" i="11"/>
  <c r="D1302" i="11"/>
  <c r="D1303" i="11"/>
  <c r="D1304" i="11"/>
  <c r="D1305" i="11"/>
  <c r="D1306" i="11"/>
  <c r="D1307" i="11"/>
  <c r="D1308" i="11"/>
  <c r="D1309" i="11"/>
  <c r="D1310" i="11"/>
  <c r="D1311" i="11"/>
  <c r="D1312" i="11"/>
  <c r="D1313" i="11"/>
  <c r="D1314" i="11"/>
  <c r="D1315" i="11"/>
  <c r="D1316" i="11"/>
  <c r="D1317" i="11"/>
  <c r="D1318" i="11"/>
  <c r="D1319" i="11"/>
  <c r="D1320" i="11"/>
  <c r="D1321" i="11"/>
  <c r="D1322" i="11"/>
  <c r="D1323" i="11"/>
  <c r="D1324" i="11"/>
  <c r="D1325" i="11"/>
  <c r="D1326" i="11"/>
  <c r="D1327" i="11"/>
  <c r="D1328" i="11"/>
  <c r="D1329" i="11"/>
  <c r="D1330" i="11"/>
  <c r="D1331" i="11"/>
  <c r="D1332" i="11"/>
  <c r="D1333" i="11"/>
  <c r="D1334" i="11"/>
  <c r="D1335" i="11"/>
  <c r="D1336" i="11"/>
  <c r="D1337" i="11"/>
  <c r="D1338" i="11"/>
  <c r="D1339" i="11"/>
  <c r="D1340" i="11"/>
  <c r="D1341" i="11"/>
  <c r="D1342" i="11"/>
  <c r="D1343" i="11"/>
  <c r="D1344" i="11"/>
  <c r="D1345" i="11"/>
  <c r="D1346" i="11"/>
  <c r="D1347" i="11"/>
  <c r="D1348" i="11"/>
  <c r="D1349" i="11"/>
  <c r="D1350" i="11"/>
  <c r="D1351" i="11"/>
  <c r="D1352" i="11"/>
  <c r="D1353" i="11"/>
  <c r="D1354" i="11"/>
  <c r="D1355" i="11"/>
  <c r="D1356" i="11"/>
  <c r="D1357" i="11"/>
  <c r="D1358" i="11"/>
  <c r="D1359" i="11"/>
  <c r="D1360" i="11"/>
  <c r="D1361" i="11"/>
  <c r="D1362" i="11"/>
  <c r="D1363" i="11"/>
  <c r="D1364" i="11"/>
  <c r="D1365" i="11"/>
  <c r="D1366" i="11"/>
  <c r="D1367" i="11"/>
  <c r="D1368" i="11"/>
  <c r="D1369" i="11"/>
  <c r="D1370" i="11"/>
  <c r="D1371" i="11"/>
  <c r="D1372" i="11"/>
  <c r="D1373" i="11"/>
  <c r="D1374" i="11"/>
  <c r="D1375" i="11"/>
  <c r="D1376" i="11"/>
  <c r="D1377" i="11"/>
  <c r="D1378" i="11"/>
  <c r="D1379" i="11"/>
  <c r="D1380" i="11"/>
  <c r="D1381" i="11"/>
  <c r="D1382" i="11"/>
  <c r="D1383" i="11"/>
  <c r="D1384" i="11"/>
  <c r="D1385" i="11"/>
  <c r="D1386" i="11"/>
  <c r="D1387" i="11"/>
  <c r="D1388" i="11"/>
  <c r="D1389" i="11"/>
  <c r="D1390" i="11"/>
  <c r="D1391" i="11"/>
  <c r="D1392" i="11"/>
  <c r="D1393" i="11"/>
  <c r="D1394" i="11"/>
  <c r="D1395" i="11"/>
  <c r="D1396" i="11"/>
  <c r="D1397" i="11"/>
  <c r="D1398" i="11"/>
  <c r="D1399" i="11"/>
  <c r="D1400" i="11"/>
  <c r="D1401" i="11"/>
  <c r="D1402" i="11"/>
  <c r="D1403" i="11"/>
  <c r="D1404" i="11"/>
  <c r="D1405" i="11"/>
  <c r="D1406" i="11"/>
  <c r="D1407" i="11"/>
  <c r="D1408" i="11"/>
  <c r="D1409" i="11"/>
  <c r="D1410" i="11"/>
  <c r="D1411" i="11"/>
  <c r="D1412" i="11"/>
  <c r="D1413" i="11"/>
  <c r="D1414" i="11"/>
  <c r="D1415" i="11"/>
  <c r="D1416" i="11"/>
  <c r="D1417" i="11"/>
  <c r="D1418" i="11"/>
  <c r="D1419" i="11"/>
  <c r="D1420" i="11"/>
  <c r="D1421" i="11"/>
  <c r="D1422" i="11"/>
  <c r="D1423" i="11"/>
  <c r="D1424" i="11"/>
  <c r="D1425" i="11"/>
  <c r="D1426" i="11"/>
  <c r="D1427" i="11"/>
  <c r="D1428" i="11"/>
  <c r="D1429" i="11"/>
  <c r="D1430" i="11"/>
  <c r="D1431" i="11"/>
  <c r="D1432" i="11"/>
  <c r="D1433" i="11"/>
  <c r="D1434" i="11"/>
  <c r="D1435" i="11"/>
  <c r="D1436" i="11"/>
  <c r="D1437" i="11"/>
  <c r="D1438" i="11"/>
  <c r="D1439" i="11"/>
  <c r="D1440" i="11"/>
  <c r="D1441" i="11"/>
  <c r="D1442" i="11"/>
  <c r="D1443" i="11"/>
  <c r="D1444" i="11"/>
  <c r="D1445" i="11"/>
  <c r="D1446" i="11"/>
  <c r="D1447" i="11"/>
  <c r="D1448" i="11"/>
  <c r="D1449" i="11"/>
  <c r="D1450" i="11"/>
  <c r="D1451" i="11"/>
  <c r="D1452" i="11"/>
  <c r="D1453" i="11"/>
  <c r="D1454" i="11"/>
  <c r="D1455" i="11"/>
  <c r="D1456" i="11"/>
  <c r="D1457" i="11"/>
  <c r="D1458" i="11"/>
  <c r="D1459" i="11"/>
  <c r="D1460" i="11"/>
  <c r="D1461" i="11"/>
  <c r="D1462" i="11"/>
  <c r="D1463" i="11"/>
  <c r="D1464" i="11"/>
  <c r="D1465" i="11"/>
  <c r="D1466" i="11"/>
  <c r="D1467" i="11"/>
  <c r="D1468" i="11"/>
  <c r="D1469" i="11"/>
  <c r="D1470" i="11"/>
  <c r="D1471" i="11"/>
  <c r="D1472" i="11"/>
  <c r="D1473" i="11"/>
  <c r="D1474" i="11"/>
  <c r="D1475" i="11"/>
  <c r="D1476" i="11"/>
  <c r="D1477" i="11"/>
  <c r="D1478" i="11"/>
  <c r="D1479" i="11"/>
  <c r="D1480" i="11"/>
  <c r="D1481" i="11"/>
  <c r="D1482" i="11"/>
  <c r="D1483" i="11"/>
  <c r="D1484" i="11"/>
  <c r="D1485" i="11"/>
  <c r="D1486" i="11"/>
  <c r="D1487" i="11"/>
  <c r="D1488" i="11"/>
  <c r="D1489" i="11"/>
  <c r="D1490" i="11"/>
  <c r="D1491" i="11"/>
  <c r="D1492" i="11"/>
  <c r="D1493" i="11"/>
  <c r="D1494" i="11"/>
  <c r="D1495" i="11"/>
  <c r="D1496" i="11"/>
  <c r="D1497" i="11"/>
  <c r="D1498" i="11"/>
  <c r="D1499" i="11"/>
  <c r="D1500" i="11"/>
  <c r="D1501" i="11"/>
  <c r="D1502" i="11"/>
  <c r="D1503" i="11"/>
  <c r="D1504" i="11"/>
  <c r="D1505" i="11"/>
  <c r="D1506" i="11"/>
  <c r="D1507" i="11"/>
  <c r="D1508" i="11"/>
  <c r="D1509" i="11"/>
  <c r="D1510" i="11"/>
  <c r="D1511" i="11"/>
  <c r="D1512" i="11"/>
  <c r="D1513" i="11"/>
  <c r="D1514" i="11"/>
  <c r="D1515" i="11"/>
  <c r="D1516" i="11"/>
  <c r="D1517" i="11"/>
  <c r="D1518" i="11"/>
  <c r="D1519" i="11"/>
  <c r="D1520" i="11"/>
  <c r="D1521" i="11"/>
  <c r="D1522" i="11"/>
  <c r="D1523" i="11"/>
  <c r="D1524" i="11"/>
  <c r="D1525" i="11"/>
  <c r="D1526" i="11"/>
  <c r="D1527" i="11"/>
  <c r="D1528" i="11"/>
  <c r="D1529" i="11"/>
  <c r="D1530" i="11"/>
  <c r="D1531" i="11"/>
  <c r="D1532" i="11"/>
  <c r="D1533" i="11"/>
  <c r="D1534" i="11"/>
  <c r="D1535" i="11"/>
  <c r="D1536" i="11"/>
  <c r="D1537" i="11"/>
  <c r="D1538" i="11"/>
  <c r="D1539" i="11"/>
  <c r="D1540" i="11"/>
  <c r="D1541" i="11"/>
  <c r="D1542" i="11"/>
  <c r="D1543" i="11"/>
  <c r="D1544" i="11"/>
  <c r="D1545" i="11"/>
  <c r="D1546" i="11"/>
  <c r="D1547" i="11"/>
  <c r="D1548" i="11"/>
  <c r="D1549" i="11"/>
  <c r="D1550" i="11"/>
  <c r="D1551" i="11"/>
  <c r="D1552" i="11"/>
  <c r="D1553" i="11"/>
  <c r="D1554" i="11"/>
  <c r="D1555" i="11"/>
  <c r="D1556" i="11"/>
  <c r="D1557" i="11"/>
  <c r="D1558" i="11"/>
  <c r="D1559" i="11"/>
  <c r="D1560" i="11"/>
  <c r="D1561" i="11"/>
  <c r="D1562" i="11"/>
  <c r="D1563" i="11"/>
  <c r="D1564" i="11"/>
  <c r="D1565" i="11"/>
  <c r="D1566" i="11"/>
  <c r="D1567" i="11"/>
  <c r="D1568" i="11"/>
  <c r="D1569" i="11"/>
  <c r="D1570" i="11"/>
  <c r="D1571" i="11"/>
  <c r="D1572" i="11"/>
  <c r="D1573" i="11"/>
  <c r="D1574" i="11"/>
  <c r="D1575" i="11"/>
  <c r="D1576" i="11"/>
  <c r="D1577" i="11"/>
  <c r="D1578" i="11"/>
  <c r="D1579" i="11"/>
  <c r="D1580" i="11"/>
  <c r="D1581" i="11"/>
  <c r="D1582" i="11"/>
  <c r="D1583" i="11"/>
  <c r="D1584" i="11"/>
  <c r="D1585" i="11"/>
  <c r="D1586" i="11"/>
  <c r="D1587" i="11"/>
  <c r="D1588" i="11"/>
  <c r="D1589" i="11"/>
  <c r="D1590" i="11"/>
  <c r="D1591" i="11"/>
  <c r="D1592" i="11"/>
  <c r="D1593" i="11"/>
  <c r="D1594" i="11"/>
  <c r="D1595" i="11"/>
  <c r="D1596" i="11"/>
  <c r="D1597" i="11"/>
  <c r="D1598" i="11"/>
  <c r="D1599" i="11"/>
  <c r="D1600" i="11"/>
  <c r="D1601" i="11"/>
  <c r="D1602" i="11"/>
  <c r="D1603" i="11"/>
  <c r="D1604" i="11"/>
  <c r="D1605" i="11"/>
  <c r="D1606" i="11"/>
  <c r="D1607" i="11"/>
  <c r="D1608" i="11"/>
  <c r="D1609" i="11"/>
  <c r="D1610" i="11"/>
  <c r="D1611" i="11"/>
  <c r="D1612" i="11"/>
  <c r="D1613" i="11"/>
  <c r="D1614" i="11"/>
  <c r="D1615" i="11"/>
  <c r="D1616" i="11"/>
  <c r="D1617" i="11"/>
  <c r="D1618" i="11"/>
  <c r="D1619" i="11"/>
  <c r="D1620" i="11"/>
  <c r="D1621" i="11"/>
  <c r="D1622" i="11"/>
  <c r="D1623" i="11"/>
  <c r="D1624" i="11"/>
  <c r="D1625" i="11"/>
  <c r="D1626" i="11"/>
  <c r="D1627" i="11"/>
  <c r="D1628" i="11"/>
  <c r="D1629" i="11"/>
  <c r="D1630" i="11"/>
  <c r="D1631" i="11"/>
  <c r="D1632" i="11"/>
  <c r="D1633" i="11"/>
  <c r="D1634" i="11"/>
  <c r="D1635" i="11"/>
  <c r="D1636" i="11"/>
  <c r="D1637" i="11"/>
  <c r="D1638" i="11"/>
  <c r="D1639" i="11"/>
  <c r="D1640" i="11"/>
  <c r="D1641" i="11"/>
  <c r="D1642" i="11"/>
  <c r="D1643" i="11"/>
  <c r="D1644" i="11"/>
  <c r="D1645" i="11"/>
  <c r="D1646" i="11"/>
  <c r="D1647" i="11"/>
  <c r="D1648" i="11"/>
  <c r="D1649" i="11"/>
  <c r="D1650" i="11"/>
  <c r="D1651" i="11"/>
  <c r="D1652" i="11"/>
  <c r="D1653" i="11"/>
  <c r="D1654" i="11"/>
  <c r="D1655" i="11"/>
  <c r="D1656" i="11"/>
  <c r="D1657" i="11"/>
  <c r="D1658" i="11"/>
  <c r="D1659" i="11"/>
  <c r="D1660" i="11"/>
  <c r="D1661" i="11"/>
  <c r="D1662" i="11"/>
  <c r="D1663" i="11"/>
  <c r="D1664" i="11"/>
  <c r="D1665" i="11"/>
  <c r="D1666" i="11"/>
  <c r="D1667" i="11"/>
  <c r="D1668" i="11"/>
  <c r="D1669" i="11"/>
  <c r="D1670" i="11"/>
  <c r="D1671" i="11"/>
  <c r="D1672" i="11"/>
  <c r="D1673" i="11"/>
  <c r="D1674" i="11"/>
  <c r="D1675" i="11"/>
  <c r="D1676" i="11"/>
  <c r="D1677" i="11"/>
  <c r="D1678" i="11"/>
  <c r="D1679" i="11"/>
  <c r="D1680" i="11"/>
  <c r="D1681" i="11"/>
  <c r="D1682" i="11"/>
  <c r="D1683" i="11"/>
  <c r="D1684" i="11"/>
  <c r="D1685" i="11"/>
  <c r="D1686" i="11"/>
  <c r="D1687" i="11"/>
  <c r="D1688" i="11"/>
  <c r="D1689" i="11"/>
  <c r="D1690" i="11"/>
  <c r="D1691" i="11"/>
  <c r="D1692" i="11"/>
  <c r="D1693" i="11"/>
  <c r="D1694" i="11"/>
  <c r="D1695" i="11"/>
  <c r="D1696" i="11"/>
  <c r="D1697" i="11"/>
  <c r="D1698" i="11"/>
  <c r="D1699" i="11"/>
  <c r="D1700" i="11"/>
  <c r="D1701" i="11"/>
  <c r="D1702" i="11"/>
  <c r="D1703" i="11"/>
  <c r="D1704" i="11"/>
  <c r="D1705" i="11"/>
  <c r="D1706" i="11"/>
  <c r="D1707" i="11"/>
  <c r="D1708" i="11"/>
  <c r="D1709" i="11"/>
  <c r="D1710" i="11"/>
  <c r="D1711" i="11"/>
  <c r="D1712" i="11"/>
  <c r="D1713" i="11"/>
  <c r="D1714" i="11"/>
  <c r="D1715" i="11"/>
  <c r="D1716" i="11"/>
  <c r="D1717" i="11"/>
  <c r="D1718" i="11"/>
  <c r="D1719" i="11"/>
  <c r="D1720" i="11"/>
  <c r="D1721" i="11"/>
  <c r="D1722" i="11"/>
  <c r="D1723" i="11"/>
  <c r="D1724" i="11"/>
  <c r="D1725" i="11"/>
  <c r="D1726" i="11"/>
  <c r="D1727" i="11"/>
  <c r="D1728" i="11"/>
  <c r="D1729" i="11"/>
  <c r="D1730" i="11"/>
  <c r="D1731" i="11"/>
  <c r="D1732" i="11"/>
  <c r="D1733" i="11"/>
  <c r="D1734" i="11"/>
  <c r="D1735" i="11"/>
  <c r="D1736" i="11"/>
  <c r="D1737" i="11"/>
  <c r="D1738" i="11"/>
  <c r="D1739" i="11"/>
  <c r="D1740" i="11"/>
  <c r="D1741" i="11"/>
  <c r="D1742" i="11"/>
  <c r="D1743" i="11"/>
  <c r="D1744" i="11"/>
  <c r="D1745" i="11"/>
  <c r="D1746" i="11"/>
  <c r="D1747" i="11"/>
  <c r="D1748" i="11"/>
  <c r="D1749" i="11"/>
  <c r="D1750" i="11"/>
  <c r="D1751" i="11"/>
  <c r="D1752" i="11"/>
  <c r="D1753" i="11"/>
  <c r="D1754" i="11"/>
  <c r="D1755" i="11"/>
  <c r="D1756" i="11"/>
  <c r="D1757" i="11"/>
  <c r="D1758" i="11"/>
  <c r="D1759" i="11"/>
  <c r="D1760" i="11"/>
  <c r="D1761" i="11"/>
  <c r="D1762" i="11"/>
  <c r="D1763" i="11"/>
  <c r="D1764" i="11"/>
  <c r="D1765" i="11"/>
  <c r="D1766" i="11"/>
  <c r="D1767" i="11"/>
  <c r="D1768" i="11"/>
  <c r="D1769" i="11"/>
  <c r="D1770" i="11"/>
  <c r="D1771" i="11"/>
  <c r="D1772" i="11"/>
  <c r="D1773" i="11"/>
  <c r="D1774" i="11"/>
  <c r="D1775" i="11"/>
  <c r="D1776" i="11"/>
  <c r="D1777" i="11"/>
  <c r="D1778" i="11"/>
  <c r="D1779" i="11"/>
  <c r="D1780" i="11"/>
  <c r="D1781" i="11"/>
  <c r="D1782" i="11"/>
  <c r="D1783" i="11"/>
  <c r="D1784" i="11"/>
  <c r="D1785" i="11"/>
  <c r="D1786" i="11"/>
  <c r="D1787" i="11"/>
  <c r="D1788" i="11"/>
  <c r="D1789" i="11"/>
  <c r="D1790" i="11"/>
  <c r="D1791" i="11"/>
  <c r="D1792" i="11"/>
  <c r="D1793" i="11"/>
  <c r="D1794" i="11"/>
  <c r="D1795" i="11"/>
  <c r="D1796" i="11"/>
  <c r="D1797" i="11"/>
  <c r="D1798" i="11"/>
  <c r="D1799" i="11"/>
  <c r="D1800" i="11"/>
  <c r="D1801" i="11"/>
  <c r="D1802" i="11"/>
  <c r="D1803" i="11"/>
  <c r="D1804" i="11"/>
  <c r="D1805" i="11"/>
  <c r="D1806" i="11"/>
  <c r="D1807" i="11"/>
  <c r="D1808" i="11"/>
  <c r="D1809" i="11"/>
  <c r="D1810" i="11"/>
  <c r="D1811" i="11"/>
  <c r="D1812" i="11"/>
  <c r="D1813" i="11"/>
  <c r="D1814" i="11"/>
  <c r="D1815" i="11"/>
  <c r="D1816" i="11"/>
  <c r="D1817" i="11"/>
  <c r="D1818" i="11"/>
  <c r="D1819" i="11"/>
  <c r="D1820" i="11"/>
  <c r="D1821" i="11"/>
  <c r="D1822" i="11"/>
  <c r="D1823" i="11"/>
  <c r="D1824" i="11"/>
  <c r="D1825" i="11"/>
  <c r="D1826" i="11"/>
  <c r="D1827" i="11"/>
  <c r="D1828" i="11"/>
  <c r="D1829" i="11"/>
  <c r="D1830" i="11"/>
  <c r="D1831" i="11"/>
  <c r="D1832" i="11"/>
  <c r="D1833" i="11"/>
  <c r="D1834" i="11"/>
  <c r="D1835" i="11"/>
  <c r="D1836" i="11"/>
  <c r="D1837" i="11"/>
  <c r="D1838" i="11"/>
  <c r="D1839" i="11"/>
  <c r="D1840" i="11"/>
  <c r="D1841" i="11"/>
  <c r="D1842" i="11"/>
  <c r="D1843" i="11"/>
  <c r="D1844" i="11"/>
  <c r="D1845" i="11"/>
  <c r="D1846" i="11"/>
  <c r="D1847" i="11"/>
  <c r="D1848" i="11"/>
  <c r="D1849" i="11"/>
  <c r="D1850" i="11"/>
  <c r="D1851" i="11"/>
  <c r="D1852" i="11"/>
  <c r="D1853" i="11"/>
  <c r="D1854" i="11"/>
  <c r="D1855" i="11"/>
  <c r="D1856" i="11"/>
  <c r="D1857" i="11"/>
  <c r="D1858" i="11"/>
  <c r="D1859" i="11"/>
  <c r="D1860" i="11"/>
  <c r="D1861" i="11"/>
  <c r="D1862" i="11"/>
  <c r="D1863" i="11"/>
  <c r="D1864" i="11"/>
  <c r="D1865" i="11"/>
  <c r="D1866" i="11"/>
  <c r="D1867" i="11"/>
  <c r="D1868" i="11"/>
  <c r="D1869" i="11"/>
  <c r="D1870" i="11"/>
  <c r="D1871" i="11"/>
  <c r="D1872" i="11"/>
  <c r="D1873" i="11"/>
  <c r="D1874" i="11"/>
  <c r="D1875" i="11"/>
  <c r="D1876" i="11"/>
  <c r="D1877" i="11"/>
  <c r="D1878" i="11"/>
  <c r="D1879" i="11"/>
  <c r="D1880" i="11"/>
  <c r="D1881" i="11"/>
  <c r="D1882" i="11"/>
  <c r="D1883" i="11"/>
  <c r="D1884" i="11"/>
  <c r="D1885" i="11"/>
  <c r="D1886" i="11"/>
  <c r="D1887" i="11"/>
  <c r="D1888" i="11"/>
  <c r="D1889" i="11"/>
  <c r="D1890" i="11"/>
  <c r="D1891" i="11"/>
  <c r="D1892" i="11"/>
  <c r="D1893" i="11"/>
  <c r="D1894" i="11"/>
  <c r="D1895" i="11"/>
  <c r="D1896" i="11"/>
  <c r="D1897" i="11"/>
  <c r="D1898" i="11"/>
  <c r="D1899" i="11"/>
  <c r="D1900" i="11"/>
  <c r="D1901" i="11"/>
  <c r="D1902" i="11"/>
  <c r="D1903" i="11"/>
  <c r="D1904" i="11"/>
  <c r="D1905" i="11"/>
  <c r="D1906" i="11"/>
  <c r="D1907" i="11"/>
  <c r="D1908" i="11"/>
  <c r="D1909" i="11"/>
  <c r="D1910" i="11"/>
  <c r="D1911" i="11"/>
  <c r="D1912" i="11"/>
  <c r="D1913" i="11"/>
  <c r="D1914" i="11"/>
  <c r="D1915" i="11"/>
  <c r="D1916" i="11"/>
  <c r="D1917" i="11"/>
  <c r="D1918" i="11"/>
  <c r="D1919" i="11"/>
  <c r="D1920" i="11"/>
  <c r="D1921" i="11"/>
  <c r="D1922" i="11"/>
  <c r="D1923" i="11"/>
  <c r="D1924" i="11"/>
  <c r="D1925" i="11"/>
  <c r="D1926" i="11"/>
  <c r="D1927" i="11"/>
  <c r="D1928" i="11"/>
  <c r="D1929" i="11"/>
  <c r="D1930" i="11"/>
  <c r="D1931" i="11"/>
  <c r="D1932" i="11"/>
  <c r="D1933" i="11"/>
  <c r="D1934" i="11"/>
  <c r="D1935" i="11"/>
  <c r="D1936" i="11"/>
  <c r="D1937" i="11"/>
  <c r="D1938" i="11"/>
  <c r="D1939" i="11"/>
  <c r="D1940" i="11"/>
  <c r="D1941" i="11"/>
  <c r="D1942" i="11"/>
  <c r="D1943" i="11"/>
  <c r="D1944" i="11"/>
  <c r="D1945" i="11"/>
  <c r="D1946" i="11"/>
  <c r="D1947" i="11"/>
  <c r="D1948" i="11"/>
  <c r="D1949" i="11"/>
  <c r="D1950" i="11"/>
  <c r="D1951" i="11"/>
  <c r="D1952" i="11"/>
  <c r="D1953" i="11"/>
  <c r="D1954" i="11"/>
  <c r="D1955" i="11"/>
  <c r="D1956" i="11"/>
  <c r="D1957" i="11"/>
  <c r="D1958" i="11"/>
  <c r="D1959" i="11"/>
  <c r="D1960" i="11"/>
  <c r="D1961" i="11"/>
  <c r="D1962" i="11"/>
  <c r="D1963" i="11"/>
  <c r="D1964" i="11"/>
  <c r="D1965" i="11"/>
  <c r="D1966" i="11"/>
  <c r="D1967" i="11"/>
  <c r="D1968" i="11"/>
  <c r="D1969" i="11"/>
  <c r="D1970" i="11"/>
  <c r="D1971" i="11"/>
  <c r="D1972" i="11"/>
  <c r="D1973" i="11"/>
  <c r="D1974" i="11"/>
  <c r="D1975" i="11"/>
  <c r="D1976" i="11"/>
  <c r="D1977" i="11"/>
  <c r="D1978" i="11"/>
  <c r="D1979" i="11"/>
  <c r="D1980" i="11"/>
  <c r="D1981" i="11"/>
  <c r="D1982" i="11"/>
  <c r="D1983" i="11"/>
  <c r="D1984" i="11"/>
  <c r="D1985" i="11"/>
  <c r="D1986" i="11"/>
  <c r="D1987" i="11"/>
  <c r="D1988" i="11"/>
  <c r="D1989" i="11"/>
  <c r="D1990" i="11"/>
  <c r="D1991" i="11"/>
  <c r="D1992" i="11"/>
  <c r="D1993" i="11"/>
  <c r="D1994" i="11"/>
  <c r="D1995" i="11"/>
  <c r="D1996" i="11"/>
  <c r="D1997" i="11"/>
  <c r="D1998" i="11"/>
  <c r="D1999" i="11"/>
  <c r="D2000" i="11"/>
  <c r="D2001" i="11"/>
  <c r="D2002" i="11"/>
  <c r="D2003" i="11"/>
  <c r="D2004" i="11"/>
  <c r="D2005" i="11"/>
  <c r="D2006" i="11"/>
  <c r="D2007" i="11"/>
  <c r="D2008" i="11"/>
  <c r="D2009" i="11"/>
  <c r="D2010" i="11"/>
  <c r="D2011" i="11"/>
  <c r="D2012" i="11"/>
  <c r="D2013" i="11"/>
  <c r="D2014" i="11"/>
  <c r="D2015" i="11"/>
  <c r="D2016" i="11"/>
  <c r="D2017" i="11"/>
  <c r="D2018" i="11"/>
  <c r="D2019" i="11"/>
  <c r="D2020" i="11"/>
  <c r="D2021" i="11"/>
  <c r="D2022" i="11"/>
  <c r="D2023" i="11"/>
  <c r="D2024" i="11"/>
  <c r="D2025" i="11"/>
  <c r="D2026" i="11"/>
  <c r="D2027" i="11"/>
  <c r="D2028" i="11"/>
  <c r="D2029" i="11"/>
  <c r="D2030" i="11"/>
  <c r="D2031" i="11"/>
  <c r="D2032" i="11"/>
  <c r="D2033" i="11"/>
  <c r="D2034" i="11"/>
  <c r="D2035" i="11"/>
  <c r="D2036" i="11"/>
  <c r="D2037" i="11"/>
  <c r="D2038" i="11"/>
  <c r="D2039" i="11"/>
  <c r="D2040" i="11"/>
  <c r="D2041" i="11"/>
  <c r="D2042" i="11"/>
  <c r="D2043" i="11"/>
  <c r="D2044" i="11"/>
  <c r="D2045" i="11"/>
  <c r="D2046" i="11"/>
  <c r="D2047" i="11"/>
  <c r="D2048" i="11"/>
  <c r="D2049" i="11"/>
  <c r="D2050" i="11"/>
  <c r="D2051" i="11"/>
  <c r="D2052" i="11"/>
  <c r="D2053" i="11"/>
  <c r="D2054" i="11"/>
  <c r="D2055" i="11"/>
  <c r="D2056" i="11"/>
  <c r="D2057" i="11"/>
  <c r="D2058" i="11"/>
  <c r="D2059" i="11"/>
  <c r="D2060" i="11"/>
  <c r="D2061" i="11"/>
  <c r="D2062" i="11"/>
  <c r="D2063" i="11"/>
  <c r="D2064" i="11"/>
  <c r="D2065" i="11"/>
  <c r="D2066" i="11"/>
  <c r="D2067" i="11"/>
  <c r="D2068" i="11"/>
  <c r="D2069" i="11"/>
  <c r="D2070" i="11"/>
  <c r="D2071" i="11"/>
  <c r="D2072" i="11"/>
  <c r="D2073" i="11"/>
  <c r="D2074" i="11"/>
  <c r="D2075" i="11"/>
  <c r="D2076" i="11"/>
  <c r="D2077" i="11"/>
  <c r="D2078" i="11"/>
  <c r="D2079" i="11"/>
  <c r="D2080" i="11"/>
  <c r="D2081" i="11"/>
  <c r="D2082" i="11"/>
  <c r="D2083" i="11"/>
  <c r="D2084" i="11"/>
  <c r="D2085" i="11"/>
  <c r="D2086" i="11"/>
  <c r="D2087" i="11"/>
  <c r="D2088" i="11"/>
  <c r="D2089" i="11"/>
  <c r="D2090" i="11"/>
  <c r="D2091" i="11"/>
  <c r="D2092" i="11"/>
  <c r="D2093" i="11"/>
  <c r="D2094" i="11"/>
  <c r="D2095" i="11"/>
  <c r="D2096" i="11"/>
  <c r="D2097" i="11"/>
  <c r="D2098" i="11"/>
  <c r="D2099" i="11"/>
  <c r="D2100" i="11"/>
  <c r="D2101" i="11"/>
  <c r="D2102" i="11"/>
  <c r="D2103" i="11"/>
  <c r="D2104" i="11"/>
  <c r="D2105" i="11"/>
  <c r="D2106" i="11"/>
  <c r="D2107" i="11"/>
  <c r="D2108" i="11"/>
  <c r="D2109" i="11"/>
  <c r="D2110" i="11"/>
  <c r="D2111" i="11"/>
  <c r="D2112" i="11"/>
  <c r="D2113" i="11"/>
  <c r="D2114" i="11"/>
  <c r="D2115" i="11"/>
  <c r="D2116" i="11"/>
  <c r="D2117" i="11"/>
  <c r="D2118" i="11"/>
  <c r="D2119" i="11"/>
  <c r="D2120" i="11"/>
  <c r="D2121" i="11"/>
  <c r="D2122" i="11"/>
  <c r="D2123" i="11"/>
  <c r="D2124" i="11"/>
  <c r="D2125" i="11"/>
  <c r="D2126" i="11"/>
  <c r="D2127" i="11"/>
  <c r="D2128" i="11"/>
  <c r="D2129" i="11"/>
  <c r="D2130" i="11"/>
  <c r="D2131" i="11"/>
  <c r="D2132" i="11"/>
  <c r="D2133" i="11"/>
  <c r="D2134" i="11"/>
  <c r="D2135" i="11"/>
  <c r="D2136" i="11"/>
  <c r="D2137" i="11"/>
  <c r="D2138" i="11"/>
  <c r="D2139" i="11"/>
  <c r="D2140" i="11"/>
  <c r="D2141" i="11"/>
  <c r="D2142" i="11"/>
  <c r="D2143" i="11"/>
  <c r="D2144" i="11"/>
  <c r="D2145" i="11"/>
  <c r="D2146" i="11"/>
  <c r="D2147" i="11"/>
  <c r="D2148" i="11"/>
  <c r="D2149" i="11"/>
  <c r="D2150" i="11"/>
  <c r="D2151" i="11"/>
  <c r="D2152" i="11"/>
  <c r="D2153" i="11"/>
  <c r="D2154" i="11"/>
  <c r="D2155" i="11"/>
  <c r="D2156" i="11"/>
  <c r="D2157" i="11"/>
  <c r="D2158" i="11"/>
  <c r="D2159" i="11"/>
  <c r="D2160" i="11"/>
  <c r="D2161" i="11"/>
  <c r="D2162" i="11"/>
  <c r="D2163" i="11"/>
  <c r="D2164" i="11"/>
  <c r="D2165" i="11"/>
  <c r="D2166" i="11"/>
  <c r="D2167" i="11"/>
  <c r="D2168" i="11"/>
  <c r="D2169" i="11"/>
  <c r="D2170" i="11"/>
  <c r="D2171" i="11"/>
  <c r="D2172" i="11"/>
  <c r="D2173" i="11"/>
  <c r="D2174" i="11"/>
  <c r="D2175" i="11"/>
  <c r="D2176" i="11"/>
  <c r="D2177" i="11"/>
  <c r="D2178" i="11"/>
  <c r="D2179" i="11"/>
  <c r="D2180" i="11"/>
  <c r="D2181" i="11"/>
  <c r="D2182" i="11"/>
  <c r="D2183" i="11"/>
  <c r="D2184" i="11"/>
  <c r="D2185" i="11"/>
  <c r="D2186" i="11"/>
  <c r="D2187" i="11"/>
  <c r="D2188" i="11"/>
  <c r="D2189" i="11"/>
  <c r="D2190" i="11"/>
  <c r="D2191" i="11"/>
  <c r="D2192" i="11"/>
  <c r="D2193" i="11"/>
  <c r="D2194" i="11"/>
  <c r="D2195" i="11"/>
  <c r="D2196" i="11"/>
  <c r="D2197" i="11"/>
  <c r="D2198" i="11"/>
  <c r="D2199" i="11"/>
  <c r="D2200" i="11"/>
  <c r="D2201" i="11"/>
  <c r="D2202" i="11"/>
  <c r="D2203" i="11"/>
  <c r="D2204" i="11"/>
  <c r="D2205" i="11"/>
  <c r="D2206" i="11"/>
  <c r="D2207" i="11"/>
  <c r="D2208" i="11"/>
  <c r="D2209" i="11"/>
  <c r="D2210" i="11"/>
  <c r="D2211" i="11"/>
  <c r="D2212" i="11"/>
  <c r="D2213" i="11"/>
  <c r="D2214" i="11"/>
  <c r="D2215" i="11"/>
  <c r="D2216" i="11"/>
  <c r="D2217" i="11"/>
  <c r="D2218" i="11"/>
  <c r="D2219" i="11"/>
  <c r="D2220" i="11"/>
  <c r="D2221" i="11"/>
  <c r="D2222" i="11"/>
  <c r="D2223" i="11"/>
  <c r="D2224" i="11"/>
  <c r="D2225" i="11"/>
  <c r="D2226" i="11"/>
  <c r="D2227" i="11"/>
  <c r="D2228" i="11"/>
  <c r="D2229" i="11"/>
  <c r="D2230" i="11"/>
  <c r="D2231" i="11"/>
  <c r="D2232" i="11"/>
  <c r="D2233" i="11"/>
  <c r="D2234" i="11"/>
  <c r="D2235" i="11"/>
  <c r="D2236" i="11"/>
  <c r="D2237" i="11"/>
  <c r="D2238" i="11"/>
  <c r="D2239" i="11"/>
  <c r="D2240" i="11"/>
  <c r="D2241" i="11"/>
  <c r="D2242" i="11"/>
  <c r="D2243" i="11"/>
  <c r="D2244" i="11"/>
  <c r="D2245" i="11"/>
  <c r="D2246" i="11"/>
  <c r="D2247" i="11"/>
  <c r="D2248" i="11"/>
  <c r="D2249" i="11"/>
  <c r="D2250" i="11"/>
  <c r="D2251" i="11"/>
  <c r="D2252" i="11"/>
  <c r="D2253" i="11"/>
  <c r="D2254" i="11"/>
  <c r="D2255" i="11"/>
  <c r="D2256" i="11"/>
  <c r="D2257" i="11"/>
  <c r="D2258" i="11"/>
  <c r="D2259" i="11"/>
  <c r="D2260" i="11"/>
  <c r="D2261" i="11"/>
  <c r="D2262" i="11"/>
  <c r="D2263" i="11"/>
  <c r="D2264" i="11"/>
  <c r="D2265" i="11"/>
  <c r="D2266" i="11"/>
  <c r="D2267" i="11"/>
  <c r="D2268" i="11"/>
  <c r="D2269" i="11"/>
  <c r="D2270" i="11"/>
  <c r="D2271" i="11"/>
  <c r="D2272" i="11"/>
  <c r="D2273" i="11"/>
  <c r="D2274" i="11"/>
  <c r="D2275" i="11"/>
  <c r="D2276" i="11"/>
  <c r="D2277" i="11"/>
  <c r="D2278" i="11"/>
  <c r="D2279" i="11"/>
  <c r="D2280" i="11"/>
  <c r="D2281" i="11"/>
  <c r="D2282" i="11"/>
  <c r="D2283" i="11"/>
  <c r="D2284" i="11"/>
  <c r="D2285" i="11"/>
  <c r="D2286" i="11"/>
  <c r="D2287" i="11"/>
  <c r="D2288" i="11"/>
  <c r="D2289" i="11"/>
  <c r="D2290" i="11"/>
  <c r="D2291" i="11"/>
  <c r="D2292" i="11"/>
  <c r="D2293" i="11"/>
  <c r="D2294" i="11"/>
  <c r="D2295" i="11"/>
  <c r="D2296" i="11"/>
  <c r="D2297" i="11"/>
  <c r="D2298" i="11"/>
  <c r="D2299" i="11"/>
  <c r="D2300" i="11"/>
  <c r="D2301" i="11"/>
  <c r="D2302" i="11"/>
  <c r="D2303" i="11"/>
  <c r="D2304" i="11"/>
  <c r="D2305" i="11"/>
  <c r="D2306" i="11"/>
  <c r="D2307" i="11"/>
  <c r="D2308" i="11"/>
  <c r="D2309" i="11"/>
  <c r="D2310" i="11"/>
  <c r="D2311" i="11"/>
  <c r="D2312" i="11"/>
  <c r="D2313" i="11"/>
  <c r="D2314" i="11"/>
  <c r="D2315" i="11"/>
  <c r="D2316" i="11"/>
  <c r="D2317" i="11"/>
  <c r="D2318" i="11"/>
  <c r="D2319" i="11"/>
  <c r="D2320" i="11"/>
  <c r="D2321" i="11"/>
  <c r="D2322" i="11"/>
  <c r="D2323" i="11"/>
  <c r="D2324" i="11"/>
  <c r="D2325" i="11"/>
  <c r="D2326" i="11"/>
  <c r="D2327" i="11"/>
  <c r="D2328" i="11"/>
  <c r="D2329" i="11"/>
  <c r="D2330" i="11"/>
  <c r="D2331" i="11"/>
  <c r="D2332" i="11"/>
  <c r="D2333" i="11"/>
  <c r="D2334" i="11"/>
  <c r="D2335" i="11"/>
  <c r="D2336" i="11"/>
  <c r="D2337" i="11"/>
  <c r="D2338" i="11"/>
  <c r="D2339" i="11"/>
  <c r="D2340" i="11"/>
  <c r="D2341" i="11"/>
  <c r="D2342" i="11"/>
  <c r="D2343" i="11"/>
  <c r="D2344" i="11"/>
  <c r="D2345" i="11"/>
  <c r="D2346" i="11"/>
  <c r="D2347" i="11"/>
  <c r="D2348" i="11"/>
  <c r="D2349" i="11"/>
  <c r="D2350" i="11"/>
  <c r="D2351" i="11"/>
  <c r="D2352" i="11"/>
  <c r="D2353" i="11"/>
  <c r="D2354" i="11"/>
  <c r="D2355" i="11"/>
  <c r="D2356" i="11"/>
  <c r="D2357" i="11"/>
  <c r="D2358" i="11"/>
  <c r="D2359" i="11"/>
  <c r="D2360" i="11"/>
  <c r="D2361" i="11"/>
  <c r="D2362" i="11"/>
  <c r="D2363" i="11"/>
  <c r="D2364" i="11"/>
  <c r="D2365" i="11"/>
  <c r="D2366" i="11"/>
  <c r="D2367" i="11"/>
  <c r="D2368" i="11"/>
  <c r="D2369" i="11"/>
  <c r="D2370" i="11"/>
  <c r="D2371" i="11"/>
  <c r="D2372" i="11"/>
  <c r="D2373" i="11"/>
  <c r="D2374" i="11"/>
  <c r="D2375" i="11"/>
  <c r="D2376" i="11"/>
  <c r="D2377" i="11"/>
  <c r="D2378" i="11"/>
  <c r="D2379" i="11"/>
  <c r="D2380" i="11"/>
  <c r="D2381" i="11"/>
  <c r="D2382" i="11"/>
  <c r="D2383" i="11"/>
  <c r="D2384" i="11"/>
  <c r="D2385" i="11"/>
  <c r="D2386" i="11"/>
  <c r="D2387" i="11"/>
  <c r="D2388" i="11"/>
  <c r="D2389" i="11"/>
  <c r="D2390" i="11"/>
  <c r="D2391" i="11"/>
  <c r="D2392" i="11"/>
  <c r="D2393" i="11"/>
  <c r="D2394" i="11"/>
  <c r="D2395" i="11"/>
  <c r="D2396" i="11"/>
  <c r="D2397" i="11"/>
  <c r="D2398" i="11"/>
  <c r="D2399" i="11"/>
  <c r="D2400" i="11"/>
  <c r="D2401" i="11"/>
  <c r="D2402" i="11"/>
  <c r="D2403" i="11"/>
  <c r="D2404" i="11"/>
  <c r="D2405" i="11"/>
  <c r="D2406" i="11"/>
  <c r="D2407" i="11"/>
  <c r="D2408" i="11"/>
  <c r="D2409" i="11"/>
  <c r="D2410" i="11"/>
  <c r="D2411" i="11"/>
  <c r="D2412" i="11"/>
  <c r="D2413" i="11"/>
  <c r="D2414" i="11"/>
  <c r="D2415" i="11"/>
  <c r="D2416" i="11"/>
  <c r="D2417" i="11"/>
  <c r="D2418" i="11"/>
  <c r="D2419" i="11"/>
  <c r="D2420" i="11"/>
  <c r="D2421" i="11"/>
  <c r="D2422" i="11"/>
  <c r="D2423" i="11"/>
  <c r="D2424" i="11"/>
  <c r="D2425" i="11"/>
  <c r="D2426" i="11"/>
  <c r="D2427" i="11"/>
  <c r="D2428" i="11"/>
  <c r="D2429" i="11"/>
  <c r="D2430" i="11"/>
  <c r="D2431" i="11"/>
  <c r="D2432" i="11"/>
  <c r="D2433" i="11"/>
  <c r="D2434" i="11"/>
  <c r="D2435" i="11"/>
  <c r="D2436" i="11"/>
  <c r="D2437" i="11"/>
  <c r="D2438" i="11"/>
  <c r="D2439" i="11"/>
  <c r="D2440" i="11"/>
  <c r="D2441" i="11"/>
  <c r="D2442" i="11"/>
  <c r="D2443" i="11"/>
  <c r="D2444" i="11"/>
  <c r="D2445" i="11"/>
  <c r="D2446" i="11"/>
  <c r="D2447" i="11"/>
  <c r="D2448" i="11"/>
  <c r="D2449" i="11"/>
  <c r="D2450" i="11"/>
  <c r="D2451" i="11"/>
  <c r="D2452" i="11"/>
  <c r="D2453" i="11"/>
  <c r="D2454" i="11"/>
  <c r="D2455" i="11"/>
  <c r="D2456" i="11"/>
  <c r="D2457" i="11"/>
  <c r="D2458" i="11"/>
  <c r="D2459" i="11"/>
  <c r="D2460" i="11"/>
  <c r="D2461" i="11"/>
  <c r="D2462" i="11"/>
  <c r="D2463" i="11"/>
  <c r="D2464" i="11"/>
  <c r="D2465" i="11"/>
  <c r="D2466" i="11"/>
  <c r="D2467" i="11"/>
  <c r="D2468" i="11"/>
  <c r="D2469" i="11"/>
  <c r="D2470" i="11"/>
  <c r="D2471" i="11"/>
  <c r="D2472" i="11"/>
  <c r="D2473" i="11"/>
  <c r="D2474" i="11"/>
  <c r="D2475" i="11"/>
  <c r="D2476" i="11"/>
  <c r="D2477" i="11"/>
  <c r="D2478" i="11"/>
  <c r="D2479" i="11"/>
  <c r="D2480" i="11"/>
  <c r="D2481" i="11"/>
  <c r="D2482" i="11"/>
  <c r="D2483" i="11"/>
  <c r="D2484" i="11"/>
  <c r="D2485" i="11"/>
  <c r="D2486" i="11"/>
  <c r="D2487" i="11"/>
  <c r="D2488" i="11"/>
  <c r="D2489" i="11"/>
  <c r="D2490" i="11"/>
  <c r="D2491" i="11"/>
  <c r="D2492" i="11"/>
  <c r="D2493" i="11"/>
  <c r="D2494" i="11"/>
  <c r="D2495" i="11"/>
  <c r="D2496" i="11"/>
  <c r="D2497" i="11"/>
  <c r="D2498" i="11"/>
  <c r="D2499" i="11"/>
  <c r="D2500" i="11"/>
  <c r="D2501" i="11"/>
  <c r="D2502" i="11"/>
  <c r="D2503" i="11"/>
  <c r="D2504" i="11"/>
  <c r="D2505" i="11"/>
  <c r="D2506" i="11"/>
  <c r="D2507" i="11"/>
  <c r="D2508" i="11"/>
  <c r="D2509" i="11"/>
  <c r="D2510" i="11"/>
  <c r="D2511" i="11"/>
  <c r="D2512" i="11"/>
  <c r="D2513" i="11"/>
  <c r="D2514" i="11"/>
  <c r="D2515" i="11"/>
  <c r="D2516" i="11"/>
  <c r="D2517" i="11"/>
  <c r="D2518" i="11"/>
  <c r="D2519" i="11"/>
  <c r="D2520" i="11"/>
  <c r="D2521" i="11"/>
  <c r="D2522" i="11"/>
  <c r="D2523" i="11"/>
  <c r="D2524" i="11"/>
  <c r="D2525" i="11"/>
  <c r="D2526" i="11"/>
  <c r="D2527" i="11"/>
  <c r="D2528" i="11"/>
  <c r="D2529" i="11"/>
  <c r="D2530" i="11"/>
  <c r="D2531" i="11"/>
  <c r="D2532" i="11"/>
  <c r="D2533" i="11"/>
  <c r="D2534" i="11"/>
  <c r="D2535" i="11"/>
  <c r="D2536" i="11"/>
  <c r="D2537" i="11"/>
  <c r="D2538" i="11"/>
  <c r="D2539" i="11"/>
  <c r="D2540" i="11"/>
  <c r="D2541" i="11"/>
  <c r="D2542" i="11"/>
  <c r="D2543" i="11"/>
  <c r="D2544" i="11"/>
  <c r="D2545" i="11"/>
  <c r="D2546" i="11"/>
  <c r="D2547" i="11"/>
  <c r="D2548" i="11"/>
  <c r="D2549" i="11"/>
  <c r="D2550" i="11"/>
  <c r="D2551" i="11"/>
  <c r="D2552" i="11"/>
  <c r="D2553" i="11"/>
  <c r="D2554" i="11"/>
  <c r="D2555" i="11"/>
  <c r="D2556" i="11"/>
  <c r="D2557" i="11"/>
  <c r="D2558" i="11"/>
  <c r="D2559" i="11"/>
  <c r="D2560" i="11"/>
  <c r="D2561" i="11"/>
  <c r="D2562" i="11"/>
  <c r="D2563" i="11"/>
  <c r="D2564" i="11"/>
  <c r="D2565" i="11"/>
  <c r="D2566" i="11"/>
  <c r="D2567" i="11"/>
  <c r="D2568" i="11"/>
  <c r="D2569" i="11"/>
  <c r="D2570" i="11"/>
  <c r="D2571" i="11"/>
  <c r="D2572" i="11"/>
  <c r="D2573" i="11"/>
  <c r="D2574" i="11"/>
  <c r="D2575" i="11"/>
  <c r="D2576" i="11"/>
  <c r="D2577" i="11"/>
  <c r="D2578" i="11"/>
  <c r="D2579" i="11"/>
  <c r="D2580" i="11"/>
  <c r="D2581" i="11"/>
  <c r="D2582" i="11"/>
  <c r="D2583" i="11"/>
  <c r="D2584" i="11"/>
  <c r="D2585" i="11"/>
  <c r="D2586" i="11"/>
  <c r="D2587" i="11"/>
  <c r="D2588" i="11"/>
  <c r="D2589" i="11"/>
  <c r="D2590" i="11"/>
  <c r="D2591" i="11"/>
  <c r="D2592" i="11"/>
  <c r="D2593" i="11"/>
  <c r="D2594" i="11"/>
  <c r="D2595" i="11"/>
  <c r="D2596" i="11"/>
  <c r="D2597" i="11"/>
  <c r="D2598" i="11"/>
  <c r="D2599" i="11"/>
  <c r="D2600" i="11"/>
  <c r="D2601" i="11"/>
  <c r="D2602" i="11"/>
  <c r="D2603" i="11"/>
  <c r="D2604" i="11"/>
  <c r="D2605" i="11"/>
  <c r="D2606" i="11"/>
  <c r="D2607" i="11"/>
  <c r="D2608" i="11"/>
  <c r="D2609" i="11"/>
  <c r="D2610" i="11"/>
  <c r="D2611" i="11"/>
  <c r="D2612" i="11"/>
  <c r="D2613" i="11"/>
  <c r="D2614" i="11"/>
  <c r="D2615" i="11"/>
  <c r="D2616" i="11"/>
  <c r="D2617" i="11"/>
  <c r="D2618" i="11"/>
  <c r="D2619" i="11"/>
  <c r="D2620" i="11"/>
  <c r="D2621" i="11"/>
  <c r="D2622" i="11"/>
  <c r="D2623" i="11"/>
  <c r="D2624" i="11"/>
  <c r="D2625" i="11"/>
  <c r="D2626" i="11"/>
  <c r="D2627" i="11"/>
  <c r="D2628" i="11"/>
  <c r="D2629" i="11"/>
  <c r="D2630" i="11"/>
  <c r="D2631" i="11"/>
  <c r="D2632" i="11"/>
  <c r="D2633" i="11"/>
  <c r="D2634" i="11"/>
  <c r="D2635" i="11"/>
  <c r="D2636" i="11"/>
  <c r="D2637" i="11"/>
  <c r="D2638" i="11"/>
  <c r="D2639" i="11"/>
  <c r="D2640" i="11"/>
  <c r="D2641" i="11"/>
  <c r="D2642" i="11"/>
  <c r="D2643" i="11"/>
  <c r="D2644" i="11"/>
  <c r="D2645" i="11"/>
  <c r="D2646" i="11"/>
  <c r="D2647" i="11"/>
  <c r="D2648" i="11"/>
  <c r="D2649" i="11"/>
  <c r="D2650" i="11"/>
  <c r="D2651" i="11"/>
  <c r="D2652" i="11"/>
  <c r="D2653" i="11"/>
  <c r="D2654" i="11"/>
  <c r="D2655" i="11"/>
  <c r="D2656" i="11"/>
  <c r="D2657" i="11"/>
  <c r="D2658" i="11"/>
  <c r="D2659" i="11"/>
  <c r="D2660" i="11"/>
  <c r="D2661" i="11"/>
  <c r="D2662" i="11"/>
  <c r="D2663" i="11"/>
  <c r="D2664" i="11"/>
  <c r="D2665" i="11"/>
  <c r="D2666" i="11"/>
  <c r="D2667" i="11"/>
  <c r="D2668" i="11"/>
  <c r="D2669" i="11"/>
  <c r="D2670" i="11"/>
  <c r="D2671" i="11"/>
  <c r="D2672" i="11"/>
  <c r="D2673" i="11"/>
  <c r="D2674" i="11"/>
  <c r="D2675" i="11"/>
  <c r="D2676" i="11"/>
  <c r="D2677" i="11"/>
  <c r="D2678" i="11"/>
  <c r="D2679" i="11"/>
  <c r="D2680" i="11"/>
  <c r="D2681" i="11"/>
  <c r="D2682" i="11"/>
  <c r="D2683" i="11"/>
  <c r="D2684" i="11"/>
  <c r="D2685" i="11"/>
  <c r="D2686" i="11"/>
  <c r="D2687" i="11"/>
  <c r="D2688" i="11"/>
  <c r="D2689" i="11"/>
  <c r="D2690" i="11"/>
  <c r="D2691" i="11"/>
  <c r="D2692" i="11"/>
  <c r="D2693" i="11"/>
  <c r="D2694" i="11"/>
  <c r="D2695" i="11"/>
  <c r="D2696" i="11"/>
  <c r="D2697" i="11"/>
  <c r="D2698" i="11"/>
  <c r="D2699" i="11"/>
  <c r="D2700" i="11"/>
  <c r="D2701" i="11"/>
  <c r="D2702" i="11"/>
  <c r="D2703" i="11"/>
  <c r="D2704" i="11"/>
  <c r="D2705" i="11"/>
  <c r="D2706" i="11"/>
  <c r="D2707" i="11"/>
  <c r="D2708" i="11"/>
  <c r="D2709" i="11"/>
  <c r="D2710" i="11"/>
  <c r="D2711" i="11"/>
  <c r="D2712" i="11"/>
  <c r="D2713" i="11"/>
  <c r="D2714" i="11"/>
  <c r="D2715" i="11"/>
  <c r="D2716" i="11"/>
  <c r="D2717" i="11"/>
  <c r="D2718" i="11"/>
  <c r="D2719" i="11"/>
  <c r="D2720" i="11"/>
  <c r="D2721" i="11"/>
  <c r="D2722" i="11"/>
  <c r="D2723" i="11"/>
  <c r="D2724" i="11"/>
  <c r="D2725" i="11"/>
  <c r="D2726" i="11"/>
  <c r="D2727" i="11"/>
  <c r="D2728" i="11"/>
  <c r="D2729" i="11"/>
  <c r="D2730" i="11"/>
  <c r="D2731" i="11"/>
  <c r="D2732" i="11"/>
  <c r="D2733" i="11"/>
  <c r="D2734" i="11"/>
  <c r="D2735" i="11"/>
  <c r="D2736" i="11"/>
  <c r="D2737" i="11"/>
  <c r="D2738" i="11"/>
  <c r="D2739" i="11"/>
  <c r="D2740" i="11"/>
  <c r="D2741" i="11"/>
  <c r="D2742" i="11"/>
  <c r="D2743" i="11"/>
  <c r="D2744" i="11"/>
  <c r="D2745" i="11"/>
  <c r="D2746" i="11"/>
  <c r="D2747" i="11"/>
  <c r="D2748" i="11"/>
  <c r="D2749" i="11"/>
  <c r="D2750" i="11"/>
  <c r="D2751" i="11"/>
  <c r="D2752" i="11"/>
  <c r="D2753" i="11"/>
  <c r="D2754" i="11"/>
  <c r="D2755" i="11"/>
  <c r="D2756" i="11"/>
  <c r="D2757" i="11"/>
  <c r="D2758" i="11"/>
  <c r="D2759" i="11"/>
  <c r="D2760" i="11"/>
  <c r="D2761" i="11"/>
  <c r="D2762" i="11"/>
  <c r="D2763" i="11"/>
  <c r="D2764" i="11"/>
  <c r="D2765" i="11"/>
  <c r="D2766" i="11"/>
  <c r="D2767" i="11"/>
  <c r="D2768" i="11"/>
  <c r="D2769" i="11"/>
  <c r="D2770" i="11"/>
  <c r="D2771" i="11"/>
  <c r="D2772" i="11"/>
  <c r="D2773" i="11"/>
  <c r="D2774" i="11"/>
  <c r="D2775" i="11"/>
  <c r="D2776" i="11"/>
  <c r="D2777" i="11"/>
  <c r="D2778" i="11"/>
  <c r="D2779" i="11"/>
  <c r="D2780" i="11"/>
  <c r="D2781" i="11"/>
  <c r="D2782" i="11"/>
  <c r="D2783" i="11"/>
  <c r="D2784" i="11"/>
  <c r="D2785" i="11"/>
  <c r="D2786" i="11"/>
  <c r="D2787" i="11"/>
  <c r="D2788" i="11"/>
  <c r="D2789" i="11"/>
  <c r="D2790" i="11"/>
  <c r="D2791" i="11"/>
  <c r="D2792" i="11"/>
  <c r="D2793" i="11"/>
  <c r="D2794" i="11"/>
  <c r="D2795" i="11"/>
  <c r="D2796" i="11"/>
  <c r="D2797" i="11"/>
  <c r="D2798" i="11"/>
  <c r="D2799" i="11"/>
  <c r="D2800" i="11"/>
  <c r="D2801" i="11"/>
  <c r="D2802" i="11"/>
  <c r="D2803" i="11"/>
  <c r="D2804" i="11"/>
  <c r="D2805" i="11"/>
  <c r="D2806" i="11"/>
  <c r="D2807" i="11"/>
  <c r="D2808" i="11"/>
  <c r="D2809" i="11"/>
  <c r="D2810" i="11"/>
  <c r="D2811" i="11"/>
  <c r="D2812" i="11"/>
  <c r="D2813" i="11"/>
  <c r="D2814" i="11"/>
  <c r="D2815" i="11"/>
  <c r="D2816" i="11"/>
  <c r="D2817" i="11"/>
  <c r="D2818" i="11"/>
  <c r="D2819" i="11"/>
  <c r="D2820" i="11"/>
  <c r="D2821" i="11"/>
  <c r="D2822" i="11"/>
  <c r="D2823" i="11"/>
  <c r="D2824" i="11"/>
  <c r="D2825" i="11"/>
  <c r="D2826" i="11"/>
  <c r="D2827" i="11"/>
  <c r="D2828" i="11"/>
  <c r="D2829" i="11"/>
  <c r="D2830" i="11"/>
  <c r="D2831" i="11"/>
  <c r="D2832" i="11"/>
  <c r="D2833" i="11"/>
  <c r="D2834" i="11"/>
  <c r="D2835" i="11"/>
  <c r="D2836" i="11"/>
  <c r="D2837" i="11"/>
  <c r="D2838" i="11"/>
  <c r="D2839" i="11"/>
  <c r="D2840" i="11"/>
  <c r="D2841" i="11"/>
  <c r="D2842" i="11"/>
  <c r="D2843" i="11"/>
  <c r="D2844" i="11"/>
  <c r="D2845" i="11"/>
  <c r="D2846" i="11"/>
  <c r="D2847" i="11"/>
  <c r="D2848" i="11"/>
  <c r="D2849" i="11"/>
  <c r="D2850" i="11"/>
  <c r="D2851" i="11"/>
  <c r="D2852" i="11"/>
  <c r="D2853" i="11"/>
  <c r="D2854" i="11"/>
  <c r="D2855" i="11"/>
  <c r="D2856" i="11"/>
  <c r="D2857" i="11"/>
  <c r="D2858" i="11"/>
  <c r="D2859" i="11"/>
  <c r="D2860" i="11"/>
  <c r="D2861" i="11"/>
  <c r="D2862" i="11"/>
  <c r="D2863" i="11"/>
  <c r="D2864" i="11"/>
  <c r="D2865" i="11"/>
  <c r="D2866" i="11"/>
  <c r="D2867" i="11"/>
  <c r="D2868" i="11"/>
  <c r="D2869" i="11"/>
  <c r="D2870" i="11"/>
  <c r="D2871" i="11"/>
  <c r="D2872" i="11"/>
  <c r="D2873" i="11"/>
  <c r="D2874" i="11"/>
  <c r="D2875" i="11"/>
  <c r="D2876" i="11"/>
  <c r="D2877" i="11"/>
  <c r="D2878" i="11"/>
  <c r="D2879" i="11"/>
  <c r="D2880" i="11"/>
  <c r="D2881" i="11"/>
  <c r="D2882" i="11"/>
  <c r="D2883" i="11"/>
  <c r="D2884" i="11"/>
  <c r="D2885" i="11"/>
  <c r="D2886" i="11"/>
  <c r="D2887" i="11"/>
  <c r="D2888" i="11"/>
  <c r="D2889" i="11"/>
  <c r="D2890" i="11"/>
  <c r="D2891" i="11"/>
  <c r="D2892" i="11"/>
  <c r="D2893" i="11"/>
  <c r="D2894" i="11"/>
  <c r="D2895" i="11"/>
  <c r="D2896" i="11"/>
  <c r="D2897" i="11"/>
  <c r="D2898" i="11"/>
  <c r="D2899" i="11"/>
  <c r="D2900" i="11"/>
  <c r="D2901" i="11"/>
  <c r="D2902" i="11"/>
  <c r="D2903" i="11"/>
  <c r="D2904" i="11"/>
  <c r="D2905" i="11"/>
  <c r="D2906" i="11"/>
  <c r="D2907" i="11"/>
  <c r="D2908" i="11"/>
  <c r="D2909" i="11"/>
  <c r="D2910" i="11"/>
  <c r="D2911" i="11"/>
  <c r="D2912" i="11"/>
  <c r="D2913" i="11"/>
  <c r="D2914" i="11"/>
  <c r="D2915" i="11"/>
  <c r="D2916" i="11"/>
  <c r="D2917" i="11"/>
  <c r="D2918" i="11"/>
  <c r="D2919" i="11"/>
  <c r="D2920" i="11"/>
  <c r="D2921" i="11"/>
  <c r="D2922" i="11"/>
  <c r="D2923" i="11"/>
  <c r="D2924" i="11"/>
  <c r="D2925" i="11"/>
  <c r="D2926" i="11"/>
  <c r="D2927" i="11"/>
  <c r="D2928" i="11"/>
  <c r="D2929" i="11"/>
  <c r="D2930" i="11"/>
  <c r="D2931" i="11"/>
  <c r="D2932" i="11"/>
  <c r="D2933" i="11"/>
  <c r="D2934" i="11"/>
  <c r="D2935" i="11"/>
  <c r="D2936" i="11"/>
  <c r="D2937" i="11"/>
  <c r="D2938" i="11"/>
  <c r="D2939" i="11"/>
  <c r="D2940" i="11"/>
  <c r="D2941" i="11"/>
  <c r="D2942" i="11"/>
  <c r="D2943" i="11"/>
  <c r="D2944" i="11"/>
  <c r="D2945" i="11"/>
  <c r="D2946" i="11"/>
  <c r="D2947" i="11"/>
  <c r="D2948" i="11"/>
  <c r="D2949" i="11"/>
  <c r="D2950" i="11"/>
  <c r="D2951" i="11"/>
  <c r="D2952" i="11"/>
  <c r="D2953" i="11"/>
  <c r="D2954" i="11"/>
  <c r="D2955" i="11"/>
  <c r="D2956" i="11"/>
  <c r="D2957" i="11"/>
  <c r="D2958" i="11"/>
  <c r="D2959" i="11"/>
  <c r="D2960" i="11"/>
  <c r="D2961" i="11"/>
  <c r="D2962" i="11"/>
  <c r="D2963" i="11"/>
  <c r="D2964" i="11"/>
  <c r="D2965" i="11"/>
  <c r="D2966" i="11"/>
  <c r="D2967" i="11"/>
  <c r="D2968" i="11"/>
  <c r="D2969" i="11"/>
  <c r="D2970" i="11"/>
  <c r="D2971" i="11"/>
  <c r="D2972" i="11"/>
  <c r="D2973" i="11"/>
  <c r="D2974" i="11"/>
  <c r="D2975" i="11"/>
  <c r="D2976" i="11"/>
  <c r="D2977" i="11"/>
  <c r="D2978" i="11"/>
  <c r="D2979" i="11"/>
  <c r="D2980" i="11"/>
  <c r="D2981" i="11"/>
  <c r="D2982" i="11"/>
  <c r="D2983" i="11"/>
  <c r="D2984" i="11"/>
  <c r="D2985" i="11"/>
  <c r="D2986" i="11"/>
  <c r="D2987" i="11"/>
  <c r="D2988" i="11"/>
  <c r="D2989" i="11"/>
  <c r="D2990" i="11"/>
  <c r="D2991" i="11"/>
  <c r="D2992" i="11"/>
  <c r="D2993" i="11"/>
  <c r="D2994" i="11"/>
  <c r="D2995" i="11"/>
  <c r="D2996" i="11"/>
  <c r="D2997" i="11"/>
  <c r="D2998" i="11"/>
  <c r="D2999" i="11"/>
  <c r="D3000" i="11"/>
  <c r="D3001" i="11"/>
  <c r="D3002" i="11"/>
  <c r="D3003" i="11"/>
  <c r="D3004" i="11"/>
  <c r="D3005" i="11"/>
  <c r="D3006" i="11"/>
  <c r="D3007" i="11"/>
  <c r="D3008" i="11"/>
  <c r="D3009" i="11"/>
  <c r="D3010" i="11"/>
  <c r="D3011" i="11"/>
  <c r="D3012" i="11"/>
  <c r="D3013" i="11"/>
  <c r="D3014" i="11"/>
  <c r="D3015" i="11"/>
  <c r="D3016" i="11"/>
  <c r="D3017" i="11"/>
  <c r="D3018" i="11"/>
  <c r="D3019" i="11"/>
  <c r="D3020" i="11"/>
  <c r="D3021" i="11"/>
  <c r="D3022" i="11"/>
  <c r="D3023" i="11"/>
  <c r="D3024" i="11"/>
  <c r="D3025" i="11"/>
  <c r="D3026" i="11"/>
  <c r="D3027" i="11"/>
  <c r="D3028" i="11"/>
  <c r="D3029" i="11"/>
  <c r="D3030" i="11"/>
  <c r="D3031" i="11"/>
  <c r="D3032" i="11"/>
  <c r="D3033" i="11"/>
  <c r="D3034" i="11"/>
  <c r="D3035" i="11"/>
  <c r="D3036" i="11"/>
  <c r="D3037" i="11"/>
  <c r="D3038" i="11"/>
  <c r="D3039" i="11"/>
  <c r="D3040" i="11"/>
  <c r="D3041" i="11"/>
  <c r="D3042" i="11"/>
  <c r="D3043" i="11"/>
  <c r="D3044" i="11"/>
  <c r="D3045" i="11"/>
  <c r="D3046" i="11"/>
  <c r="D3047" i="11"/>
  <c r="D3048" i="11"/>
  <c r="D3049" i="11"/>
  <c r="D3050" i="11"/>
  <c r="D3051" i="11"/>
  <c r="D3052" i="11"/>
  <c r="D3053" i="11"/>
  <c r="D3054" i="11"/>
  <c r="D3055" i="11"/>
  <c r="D3056" i="11"/>
  <c r="D3057" i="11"/>
  <c r="D3058" i="11"/>
  <c r="D3059" i="11"/>
  <c r="D3060" i="11"/>
  <c r="D3061" i="11"/>
  <c r="D3062" i="11"/>
  <c r="D3063" i="11"/>
  <c r="D3064" i="11"/>
  <c r="D3065" i="11"/>
  <c r="D3066" i="11"/>
  <c r="D3067" i="11"/>
  <c r="D3068" i="11"/>
  <c r="D3069" i="11"/>
  <c r="D3070" i="11"/>
  <c r="D3071" i="11"/>
  <c r="D3072" i="11"/>
  <c r="D3073" i="11"/>
  <c r="D3074" i="11"/>
  <c r="D3075" i="11"/>
  <c r="D3076" i="11"/>
  <c r="D3077" i="11"/>
  <c r="D3078" i="11"/>
  <c r="D3079" i="11"/>
  <c r="D3080" i="11"/>
  <c r="D3081" i="11"/>
  <c r="D3082" i="11"/>
  <c r="D3083" i="11"/>
  <c r="D3084" i="11"/>
  <c r="D3085" i="11"/>
  <c r="D3086" i="11"/>
  <c r="D3087" i="11"/>
  <c r="D3088" i="11"/>
  <c r="D3089" i="11"/>
  <c r="D3090" i="11"/>
  <c r="D3091" i="11"/>
  <c r="D3092" i="11"/>
  <c r="D3093" i="11"/>
  <c r="D3094" i="11"/>
  <c r="D3095" i="11"/>
  <c r="D3096" i="11"/>
  <c r="D3097" i="11"/>
  <c r="D3098" i="11"/>
  <c r="D3099" i="11"/>
  <c r="D3100" i="11"/>
  <c r="D3101" i="11"/>
  <c r="D3102" i="11"/>
  <c r="D3103" i="11"/>
  <c r="D3104" i="11"/>
  <c r="D3105" i="11"/>
  <c r="D3106" i="11"/>
  <c r="D3107" i="11"/>
  <c r="D3108" i="11"/>
  <c r="D3109" i="11"/>
  <c r="D3110" i="11"/>
  <c r="D3111" i="11"/>
  <c r="D3112" i="11"/>
  <c r="D3113" i="11"/>
  <c r="D3114" i="11"/>
  <c r="D3115" i="11"/>
  <c r="D3116" i="11"/>
  <c r="D3117" i="11"/>
  <c r="D3118" i="11"/>
  <c r="D3119" i="11"/>
  <c r="D3120" i="11"/>
  <c r="D3121" i="11"/>
  <c r="D3122" i="11"/>
  <c r="D3123" i="11"/>
  <c r="D3124" i="11"/>
  <c r="D3125" i="11"/>
  <c r="D3126" i="11"/>
  <c r="D3127" i="11"/>
  <c r="D3128" i="11"/>
  <c r="D3129" i="11"/>
  <c r="D3130" i="11"/>
  <c r="D3131" i="11"/>
  <c r="D3132" i="11"/>
  <c r="D3133" i="11"/>
  <c r="D3134" i="11"/>
  <c r="D3135" i="11"/>
  <c r="D3136" i="11"/>
  <c r="D3137" i="11"/>
  <c r="D3138" i="11"/>
  <c r="D3139" i="11"/>
  <c r="D3140" i="11"/>
  <c r="D3141" i="11"/>
  <c r="D3142" i="11"/>
  <c r="D3143" i="11"/>
  <c r="D3144" i="11"/>
  <c r="D3145" i="11"/>
  <c r="D3146" i="11"/>
  <c r="D3147" i="11"/>
  <c r="D3148" i="11"/>
  <c r="D3149" i="11"/>
  <c r="D3150" i="11"/>
  <c r="D3151" i="11"/>
  <c r="D3152" i="11"/>
  <c r="D3153" i="11"/>
  <c r="D3154" i="11"/>
  <c r="D3155" i="11"/>
  <c r="D3156" i="11"/>
  <c r="D3157" i="11"/>
  <c r="D3158" i="11"/>
  <c r="D3159" i="11"/>
  <c r="D3160" i="11"/>
  <c r="D3161" i="11"/>
  <c r="D3162" i="11"/>
  <c r="D3163" i="11"/>
  <c r="D3164" i="11"/>
  <c r="D3165" i="11"/>
  <c r="D3166" i="11"/>
  <c r="D3167" i="11"/>
  <c r="D3168" i="11"/>
  <c r="D3169" i="11"/>
  <c r="D3170" i="11"/>
  <c r="D3171" i="11"/>
  <c r="D3172" i="11"/>
  <c r="D3173" i="11"/>
  <c r="D3174" i="11"/>
  <c r="D3175" i="11"/>
  <c r="D3176" i="11"/>
  <c r="D3177" i="11"/>
  <c r="D3178" i="11"/>
  <c r="D3179" i="11"/>
  <c r="D3180" i="11"/>
  <c r="D3181" i="11"/>
  <c r="D3182" i="11"/>
  <c r="D3183" i="11"/>
  <c r="D3184" i="11"/>
  <c r="D3185" i="11"/>
  <c r="D3186" i="11"/>
  <c r="D3187" i="11"/>
  <c r="D3188" i="11"/>
  <c r="D3189" i="11"/>
  <c r="D3190" i="11"/>
  <c r="D3191" i="11"/>
  <c r="D3192" i="11"/>
  <c r="D3193" i="11"/>
  <c r="D3194" i="11"/>
  <c r="D3195" i="11"/>
  <c r="D3196" i="11"/>
  <c r="D3197" i="11"/>
  <c r="D3198" i="11"/>
  <c r="D3199" i="11"/>
  <c r="D3200" i="11"/>
  <c r="D3201" i="11"/>
  <c r="D3202" i="11"/>
  <c r="D3203" i="11"/>
  <c r="D3204" i="11"/>
  <c r="D3205" i="11"/>
  <c r="D3206" i="11"/>
  <c r="D3207" i="11"/>
  <c r="D3208" i="11"/>
  <c r="D3209" i="11"/>
  <c r="D3210" i="11"/>
  <c r="D3211" i="11"/>
  <c r="D3212" i="11"/>
  <c r="D3213" i="11"/>
  <c r="D3214" i="11"/>
  <c r="D3215" i="11"/>
  <c r="D3216" i="11"/>
  <c r="D3217" i="11"/>
  <c r="D3218" i="11"/>
  <c r="D3219" i="11"/>
  <c r="D3220" i="11"/>
  <c r="D3221" i="11"/>
  <c r="D3222" i="11"/>
  <c r="D3223" i="11"/>
  <c r="D3224" i="11"/>
  <c r="D3225" i="11"/>
  <c r="D3226" i="11"/>
  <c r="D3227" i="11"/>
  <c r="D3228" i="11"/>
  <c r="D3229" i="11"/>
  <c r="D3230" i="11"/>
  <c r="D3231" i="11"/>
  <c r="D3232" i="11"/>
  <c r="D3233" i="11"/>
  <c r="D3234" i="11"/>
  <c r="D3235" i="11"/>
  <c r="D3236" i="11"/>
  <c r="D3237" i="11"/>
  <c r="D3238" i="11"/>
  <c r="D3239" i="11"/>
  <c r="D3240" i="11"/>
  <c r="D3241" i="11"/>
  <c r="D3242" i="11"/>
  <c r="D3243" i="11"/>
  <c r="D3244" i="11"/>
  <c r="D3245" i="11"/>
  <c r="D3246" i="11"/>
  <c r="D3247" i="11"/>
  <c r="D3248" i="11"/>
  <c r="D3249" i="11"/>
  <c r="D3250" i="11"/>
  <c r="D3251" i="11"/>
  <c r="D3252" i="11"/>
  <c r="D3253" i="11"/>
  <c r="D3254" i="11"/>
  <c r="D3255" i="11"/>
  <c r="D3256" i="11"/>
  <c r="D3257" i="11"/>
  <c r="D3258" i="11"/>
  <c r="D3259" i="11"/>
  <c r="D3260" i="11"/>
  <c r="D3261" i="11"/>
  <c r="D3262" i="11"/>
  <c r="D3263" i="11"/>
  <c r="D3264" i="11"/>
  <c r="D3265" i="11"/>
  <c r="D3266" i="11"/>
  <c r="D3267" i="11"/>
  <c r="D3268" i="11"/>
  <c r="D3269" i="11"/>
  <c r="D3270" i="11"/>
  <c r="D3271" i="11"/>
  <c r="D3272" i="11"/>
  <c r="D3273" i="11"/>
  <c r="D3274" i="11"/>
  <c r="D3275" i="11"/>
  <c r="D3276" i="11"/>
  <c r="D3277" i="11"/>
  <c r="D3278" i="11"/>
  <c r="D3279" i="11"/>
  <c r="D3280" i="11"/>
  <c r="D3281" i="11"/>
  <c r="D3282" i="11"/>
  <c r="D3283" i="11"/>
  <c r="D3284" i="11"/>
  <c r="D3285" i="11"/>
  <c r="D3286" i="11"/>
  <c r="D3287" i="11"/>
  <c r="D3288" i="11"/>
  <c r="D3289" i="11"/>
  <c r="D3290" i="11"/>
  <c r="D3291" i="11"/>
  <c r="D3292" i="11"/>
  <c r="D3293" i="11"/>
  <c r="D3294" i="11"/>
  <c r="D3295" i="11"/>
  <c r="D3296" i="11"/>
  <c r="D3297" i="11"/>
  <c r="D3298" i="11"/>
  <c r="D3299" i="11"/>
  <c r="D3300" i="11"/>
  <c r="D3301" i="11"/>
  <c r="D3302" i="11"/>
  <c r="D3303" i="11"/>
  <c r="D3304" i="11"/>
  <c r="D3305" i="11"/>
  <c r="D3306" i="11"/>
  <c r="D3307" i="11"/>
  <c r="D3308" i="11"/>
  <c r="D3309" i="11"/>
  <c r="D3310" i="11"/>
  <c r="D3311" i="11"/>
  <c r="D3312" i="11"/>
  <c r="D3313" i="11"/>
  <c r="D3314" i="11"/>
  <c r="D3315" i="11"/>
  <c r="D3316" i="11"/>
  <c r="D3317" i="11"/>
  <c r="D3318" i="11"/>
  <c r="D3319" i="11"/>
  <c r="D3320" i="11"/>
  <c r="D3321" i="11"/>
  <c r="D3322" i="11"/>
  <c r="D3323" i="11"/>
  <c r="D3324" i="11"/>
  <c r="D3325" i="11"/>
  <c r="D3326" i="11"/>
  <c r="D3327" i="11"/>
  <c r="D3328" i="11"/>
  <c r="D3329" i="11"/>
  <c r="D3330" i="11"/>
  <c r="D3331" i="11"/>
  <c r="D3332" i="11"/>
  <c r="D3333" i="11"/>
  <c r="D3334" i="11"/>
  <c r="D3335" i="11"/>
  <c r="D3336" i="11"/>
  <c r="D3337" i="11"/>
  <c r="D3338" i="11"/>
  <c r="D3339" i="11"/>
  <c r="D3340" i="11"/>
  <c r="D3341" i="11"/>
  <c r="D3342" i="11"/>
  <c r="D3343" i="11"/>
  <c r="D3344" i="11"/>
  <c r="D3345" i="11"/>
  <c r="D3346" i="11"/>
  <c r="D3347" i="11"/>
  <c r="D3348" i="11"/>
  <c r="D3349" i="11"/>
  <c r="D3350" i="11"/>
  <c r="D3351" i="11"/>
  <c r="D3352" i="11"/>
  <c r="D3353" i="11"/>
  <c r="D3354" i="11"/>
  <c r="D3355" i="11"/>
  <c r="D3356" i="11"/>
  <c r="D3357" i="11"/>
  <c r="D3358" i="11"/>
  <c r="D3359" i="11"/>
  <c r="D3360" i="11"/>
  <c r="D3361" i="11"/>
  <c r="D3362" i="11"/>
  <c r="D3363" i="11"/>
  <c r="D3364" i="11"/>
  <c r="D3365" i="11"/>
  <c r="D3366" i="11"/>
  <c r="D3367" i="11"/>
  <c r="D3368" i="11"/>
  <c r="D3369" i="11"/>
  <c r="D3370" i="11"/>
  <c r="D3371" i="11"/>
  <c r="D3372" i="11"/>
  <c r="D3373" i="11"/>
  <c r="D3374" i="11"/>
  <c r="D3375" i="11"/>
  <c r="D3376" i="11"/>
  <c r="D3377" i="11"/>
  <c r="D3378" i="11"/>
  <c r="D3379" i="11"/>
  <c r="D3380" i="11"/>
  <c r="D3381" i="11"/>
  <c r="D3382" i="11"/>
  <c r="D3383" i="11"/>
  <c r="D3384" i="11"/>
  <c r="D3385" i="11"/>
  <c r="D3386" i="11"/>
  <c r="D3387" i="11"/>
  <c r="D3388" i="11"/>
  <c r="D3389" i="11"/>
  <c r="D3390" i="11"/>
  <c r="D3391" i="11"/>
  <c r="D3392" i="11"/>
  <c r="D3393" i="11"/>
  <c r="D3394" i="11"/>
  <c r="D3395" i="11"/>
  <c r="D3396" i="11"/>
  <c r="D3397" i="11"/>
  <c r="D3398" i="11"/>
  <c r="D3399" i="11"/>
  <c r="D3400" i="11"/>
  <c r="D3401" i="11"/>
  <c r="D3402" i="11"/>
  <c r="D3403" i="11"/>
  <c r="D3404" i="11"/>
  <c r="D3405" i="11"/>
  <c r="D3406" i="11"/>
  <c r="D3407" i="11"/>
  <c r="D3408" i="11"/>
  <c r="D3409" i="11"/>
  <c r="D3410" i="11"/>
  <c r="D3411" i="11"/>
  <c r="D3412" i="11"/>
  <c r="D3413" i="11"/>
  <c r="D3414" i="11"/>
  <c r="D3415" i="11"/>
  <c r="D3416" i="11"/>
  <c r="D3417" i="11"/>
  <c r="D3418" i="11"/>
  <c r="D3419" i="11"/>
  <c r="D3420" i="11"/>
  <c r="D3421" i="11"/>
  <c r="D3422" i="11"/>
  <c r="D3423" i="11"/>
  <c r="D3424" i="11"/>
  <c r="D3425" i="11"/>
  <c r="D3426" i="11"/>
  <c r="D3427" i="11"/>
  <c r="D3428" i="11"/>
  <c r="D3429" i="11"/>
  <c r="D3430" i="11"/>
  <c r="D3431" i="11"/>
  <c r="D3432" i="11"/>
  <c r="D3433" i="11"/>
  <c r="D3434" i="11"/>
  <c r="D3435" i="11"/>
  <c r="D3436" i="11"/>
  <c r="D3437" i="11"/>
  <c r="D3438" i="11"/>
  <c r="D3439" i="11"/>
  <c r="D3440" i="11"/>
  <c r="D3441" i="11"/>
  <c r="D3442" i="11"/>
  <c r="D3443" i="11"/>
  <c r="D3444" i="11"/>
  <c r="D3445" i="11"/>
  <c r="D3446" i="11"/>
  <c r="D3447" i="11"/>
  <c r="D3448" i="11"/>
  <c r="D3449" i="11"/>
  <c r="D3450" i="11"/>
  <c r="D3451" i="11"/>
  <c r="D3452" i="11"/>
  <c r="D3453" i="11"/>
  <c r="D3454" i="11"/>
  <c r="D3455" i="11"/>
  <c r="D3456" i="11"/>
  <c r="D3457" i="11"/>
  <c r="D3458" i="11"/>
  <c r="D3459" i="11"/>
  <c r="D3460" i="11"/>
  <c r="D3461" i="11"/>
  <c r="D3462" i="11"/>
  <c r="D3463" i="11"/>
  <c r="D3464" i="11"/>
  <c r="D3465" i="11"/>
  <c r="D3466" i="11"/>
  <c r="D3467" i="11"/>
  <c r="D3468" i="11"/>
  <c r="D3469" i="11"/>
  <c r="D3470" i="11"/>
  <c r="D3471" i="11"/>
  <c r="D3472" i="11"/>
  <c r="D3473" i="11"/>
  <c r="D3474" i="11"/>
  <c r="D3475" i="11"/>
  <c r="D3476" i="11"/>
  <c r="D3477" i="11"/>
  <c r="D3478" i="11"/>
  <c r="D3479" i="11"/>
  <c r="D3480" i="11"/>
  <c r="D3481" i="11"/>
  <c r="D3482" i="11"/>
  <c r="D3483" i="11"/>
  <c r="D3484" i="11"/>
  <c r="D3485" i="11"/>
  <c r="D3486" i="11"/>
  <c r="D3487" i="11"/>
  <c r="D3488" i="11"/>
  <c r="D3489" i="11"/>
  <c r="D3490" i="11"/>
  <c r="D3491" i="11"/>
  <c r="D3492" i="11"/>
  <c r="D3493" i="11"/>
  <c r="D3494" i="11"/>
  <c r="D3495" i="11"/>
  <c r="D3496" i="11"/>
  <c r="D3497" i="11"/>
  <c r="D3498" i="11"/>
  <c r="D3499" i="11"/>
  <c r="D3500" i="11"/>
  <c r="D3501" i="11"/>
  <c r="D3502" i="11"/>
  <c r="D3503" i="11"/>
  <c r="D3504" i="11"/>
  <c r="D3505" i="11"/>
  <c r="D3506" i="11"/>
  <c r="D3507" i="11"/>
  <c r="D3508" i="11"/>
  <c r="D3509" i="11"/>
  <c r="D3510" i="11"/>
  <c r="D3511" i="11"/>
  <c r="D3512" i="11"/>
  <c r="D3513" i="11"/>
  <c r="D3514" i="11"/>
  <c r="D3515" i="11"/>
  <c r="D3516" i="11"/>
  <c r="D3517" i="11"/>
  <c r="D3518" i="11"/>
  <c r="D3519" i="11"/>
  <c r="D3520" i="11"/>
  <c r="D3521" i="11"/>
  <c r="D3522" i="11"/>
  <c r="D3523" i="11"/>
  <c r="D3524" i="11"/>
  <c r="D3525" i="11"/>
  <c r="D3526" i="11"/>
  <c r="D3527" i="11"/>
  <c r="D3528" i="11"/>
  <c r="D3529" i="11"/>
  <c r="D3530" i="11"/>
  <c r="D3531" i="11"/>
  <c r="D3532" i="11"/>
  <c r="D3533" i="11"/>
  <c r="D3534" i="11"/>
  <c r="D3535" i="11"/>
  <c r="D3536" i="11"/>
  <c r="D3537" i="11"/>
  <c r="D3538" i="11"/>
  <c r="D3539" i="11"/>
  <c r="D3540" i="11"/>
  <c r="D3541" i="11"/>
  <c r="D3542" i="11"/>
  <c r="D3543" i="11"/>
  <c r="D3544" i="11"/>
  <c r="D3545" i="11"/>
  <c r="D3546" i="11"/>
  <c r="D3547" i="11"/>
  <c r="D3548" i="11"/>
  <c r="D3549" i="11"/>
  <c r="D3550" i="11"/>
  <c r="D3551" i="11"/>
  <c r="D3552" i="11"/>
  <c r="D3553" i="11"/>
  <c r="D3554" i="11"/>
  <c r="D3555" i="11"/>
  <c r="D3556" i="11"/>
  <c r="D3557" i="11"/>
  <c r="D3558" i="11"/>
  <c r="D3559" i="11"/>
  <c r="D3560" i="11"/>
  <c r="D3561" i="11"/>
  <c r="D3562" i="11"/>
  <c r="D3563" i="11"/>
  <c r="D3564" i="11"/>
  <c r="D3565" i="11"/>
  <c r="D3566" i="11"/>
  <c r="D3567" i="11"/>
  <c r="D3568" i="11"/>
  <c r="D3569" i="11"/>
  <c r="D3570" i="11"/>
  <c r="D3571" i="11"/>
  <c r="D3572" i="11"/>
  <c r="D3573" i="11"/>
  <c r="D3574" i="11"/>
  <c r="D3575" i="11"/>
  <c r="D3576" i="11"/>
  <c r="D3577" i="11"/>
  <c r="D3578" i="11"/>
  <c r="D3579" i="11"/>
  <c r="D3580" i="11"/>
  <c r="D3581" i="11"/>
  <c r="D3582" i="11"/>
  <c r="D3583" i="11"/>
  <c r="D3584" i="11"/>
  <c r="D3585" i="11"/>
  <c r="D3586" i="11"/>
  <c r="D3587" i="11"/>
  <c r="D3588" i="11"/>
  <c r="D3589" i="11"/>
  <c r="D3590" i="11"/>
  <c r="D3591" i="11"/>
  <c r="D3592" i="11"/>
  <c r="D3593" i="11"/>
  <c r="D3594" i="11"/>
  <c r="D3595" i="11"/>
  <c r="D3596" i="11"/>
  <c r="D3597" i="11"/>
  <c r="D3598" i="11"/>
  <c r="D3599" i="11"/>
  <c r="D3600" i="11"/>
  <c r="D3601" i="11"/>
  <c r="D3602" i="11"/>
  <c r="D3603" i="11"/>
  <c r="D3604" i="11"/>
  <c r="D3605" i="11"/>
  <c r="D3606" i="11"/>
  <c r="D3607" i="11"/>
  <c r="D3608" i="11"/>
  <c r="D3609" i="11"/>
  <c r="D3610" i="11"/>
  <c r="D3611" i="11"/>
  <c r="D3612" i="11"/>
  <c r="D3613" i="11"/>
  <c r="D3614" i="11"/>
  <c r="D3615" i="11"/>
  <c r="D3616" i="11"/>
  <c r="D3617" i="11"/>
  <c r="D3618" i="11"/>
  <c r="D3619" i="11"/>
  <c r="D3620" i="11"/>
  <c r="D3621" i="11"/>
  <c r="D3622" i="11"/>
  <c r="D3623" i="11"/>
  <c r="D3624" i="11"/>
  <c r="D3625" i="11"/>
  <c r="D3626" i="11"/>
  <c r="D3627" i="11"/>
  <c r="D3628" i="11"/>
  <c r="D3629" i="11"/>
  <c r="D3630" i="11"/>
  <c r="D3631" i="11"/>
  <c r="D3632" i="11"/>
  <c r="D3633" i="11"/>
  <c r="D3634" i="11"/>
  <c r="D3635" i="11"/>
  <c r="D3636" i="11"/>
  <c r="D3637" i="11"/>
  <c r="D3638" i="11"/>
  <c r="D3639" i="11"/>
  <c r="D3640" i="11"/>
  <c r="D3641" i="11"/>
  <c r="D3642" i="11"/>
  <c r="D3643" i="11"/>
  <c r="D3644" i="11"/>
  <c r="D3645" i="11"/>
  <c r="D3646" i="11"/>
  <c r="D3647" i="11"/>
  <c r="D3648" i="11"/>
  <c r="D3649" i="11"/>
  <c r="D3650" i="11"/>
  <c r="D3651" i="11"/>
  <c r="D3652" i="11"/>
  <c r="D3653" i="11"/>
  <c r="D3654" i="11"/>
  <c r="D3655" i="11"/>
  <c r="D3656" i="11"/>
  <c r="D3657" i="11"/>
  <c r="D3658" i="11"/>
  <c r="D3659" i="11"/>
  <c r="D3660" i="11"/>
  <c r="D3661" i="11"/>
  <c r="D3662" i="11"/>
  <c r="D3663" i="11"/>
  <c r="D3664" i="11"/>
  <c r="D3665" i="11"/>
  <c r="D3666" i="11"/>
  <c r="D3667" i="11"/>
  <c r="D3668" i="11"/>
  <c r="D3669" i="11"/>
  <c r="D3670" i="11"/>
  <c r="D3671" i="11"/>
  <c r="D3672" i="11"/>
  <c r="D3673" i="11"/>
  <c r="D3674" i="11"/>
  <c r="D3675" i="11"/>
  <c r="D3676" i="11"/>
  <c r="D3677" i="11"/>
  <c r="D3678" i="11"/>
  <c r="D3679" i="11"/>
  <c r="D3680" i="11"/>
  <c r="D3681" i="11"/>
  <c r="D3682" i="11"/>
  <c r="D3683" i="11"/>
  <c r="D3684" i="11"/>
  <c r="D3685" i="11"/>
  <c r="D3686" i="11"/>
  <c r="D3687" i="11"/>
  <c r="D3688" i="11"/>
  <c r="D3689" i="11"/>
  <c r="D3690" i="11"/>
  <c r="D3691" i="11"/>
  <c r="D3692" i="11"/>
  <c r="D3693" i="11"/>
  <c r="D3694" i="11"/>
  <c r="D3695" i="11"/>
  <c r="D3696" i="11"/>
  <c r="D3697" i="11"/>
  <c r="D3698" i="11"/>
  <c r="D3699" i="11"/>
  <c r="D3700" i="11"/>
  <c r="D3701" i="11"/>
  <c r="D3702" i="11"/>
  <c r="D3703" i="11"/>
  <c r="D3704" i="11"/>
  <c r="D3705" i="11"/>
  <c r="D3706" i="11"/>
  <c r="D3707" i="11"/>
  <c r="D3708" i="11"/>
  <c r="D3709" i="11"/>
  <c r="D3710" i="11"/>
  <c r="D3711" i="11"/>
  <c r="D3712" i="11"/>
  <c r="D3713" i="11"/>
  <c r="D3714" i="11"/>
  <c r="D3715" i="11"/>
  <c r="D3716" i="11"/>
  <c r="D3717" i="11"/>
  <c r="D3718" i="11"/>
  <c r="D3719" i="11"/>
  <c r="D3720" i="11"/>
  <c r="D3721" i="11"/>
  <c r="D3722" i="11"/>
  <c r="D3723" i="11"/>
  <c r="D3724" i="11"/>
  <c r="D3725" i="11"/>
  <c r="D3726" i="11"/>
  <c r="D3727" i="11"/>
  <c r="D3728" i="11"/>
  <c r="D3729" i="11"/>
  <c r="D3730" i="11"/>
  <c r="D3731" i="11"/>
  <c r="D3732" i="11"/>
  <c r="D3733" i="11"/>
  <c r="D3734" i="11"/>
  <c r="D3735" i="11"/>
  <c r="D3736" i="11"/>
  <c r="D3737" i="11"/>
  <c r="D3738" i="11"/>
  <c r="D3739" i="11"/>
  <c r="D3740" i="11"/>
  <c r="D3741" i="11"/>
  <c r="D3742" i="11"/>
  <c r="D3743" i="11"/>
  <c r="D3744" i="11"/>
  <c r="D3745" i="11"/>
  <c r="D3746" i="11"/>
  <c r="D3747" i="11"/>
  <c r="D3748" i="11"/>
  <c r="D3749" i="11"/>
  <c r="D3750" i="11"/>
  <c r="D3751" i="11"/>
  <c r="D3752" i="11"/>
  <c r="D3753" i="11"/>
  <c r="D3754" i="11"/>
  <c r="D3755" i="11"/>
  <c r="D3756" i="11"/>
  <c r="D3757" i="11"/>
  <c r="D3758" i="11"/>
  <c r="D3759" i="11"/>
  <c r="D3760" i="11"/>
  <c r="D3761" i="11"/>
  <c r="D3762" i="11"/>
  <c r="D3763" i="11"/>
  <c r="D3764" i="11"/>
  <c r="D3765" i="11"/>
  <c r="D3766" i="11"/>
  <c r="D3767" i="11"/>
  <c r="D3768" i="11"/>
  <c r="D3769" i="11"/>
  <c r="D3770" i="11"/>
  <c r="D3771" i="11"/>
  <c r="D3772" i="11"/>
  <c r="D3773" i="11"/>
  <c r="D3774" i="11"/>
  <c r="D3775" i="11"/>
  <c r="D3776" i="11"/>
  <c r="D3777" i="11"/>
  <c r="D3778" i="11"/>
  <c r="D3779" i="11"/>
  <c r="D3780" i="11"/>
  <c r="D3781" i="11"/>
  <c r="D3782" i="11"/>
  <c r="D3783" i="11"/>
  <c r="D3784" i="11"/>
  <c r="D3785" i="11"/>
  <c r="D3786" i="11"/>
  <c r="D3787" i="11"/>
  <c r="D3788" i="11"/>
  <c r="D3789" i="11"/>
  <c r="D3790" i="11"/>
  <c r="D3791" i="11"/>
  <c r="D3792" i="11"/>
  <c r="D3793" i="11"/>
  <c r="D3794" i="11"/>
  <c r="D3795" i="11"/>
  <c r="D3796" i="11"/>
  <c r="D3797" i="11"/>
  <c r="D3798" i="11"/>
  <c r="D3799" i="11"/>
  <c r="D3800" i="11"/>
  <c r="D3801" i="11"/>
  <c r="D3802" i="11"/>
  <c r="D3803" i="11"/>
  <c r="D3804" i="11"/>
  <c r="D3805" i="11"/>
  <c r="D3806" i="11"/>
  <c r="D3807" i="11"/>
  <c r="D3808" i="11"/>
  <c r="D3809" i="11"/>
  <c r="D3810" i="11"/>
  <c r="D3811" i="11"/>
  <c r="D3812" i="11"/>
  <c r="D3813" i="11"/>
  <c r="D3814" i="11"/>
  <c r="D3815" i="11"/>
  <c r="D3816" i="11"/>
  <c r="D3817" i="11"/>
  <c r="D3818" i="11"/>
  <c r="D3819" i="11"/>
  <c r="D3820" i="11"/>
  <c r="D3821" i="11"/>
  <c r="D3822" i="11"/>
  <c r="D3823" i="11"/>
  <c r="D3824" i="11"/>
  <c r="D3825" i="11"/>
  <c r="D3826" i="11"/>
  <c r="D3827" i="11"/>
  <c r="D3828" i="11"/>
  <c r="D3829" i="11"/>
  <c r="D3830" i="11"/>
  <c r="D3831" i="11"/>
  <c r="D3832" i="11"/>
  <c r="D3833" i="11"/>
  <c r="D3834" i="11"/>
  <c r="D3835" i="11"/>
  <c r="D3836" i="11"/>
  <c r="D3837" i="11"/>
  <c r="D3838" i="11"/>
  <c r="D3839" i="11"/>
  <c r="D3840" i="11"/>
  <c r="D3841" i="11"/>
  <c r="D3842" i="11"/>
  <c r="D3843" i="11"/>
  <c r="D3844" i="11"/>
  <c r="D3845" i="11"/>
  <c r="D3846" i="11"/>
  <c r="D3847" i="11"/>
  <c r="D3848" i="11"/>
  <c r="D3849" i="11"/>
  <c r="D3850" i="11"/>
  <c r="D3851" i="11"/>
  <c r="D3852" i="11"/>
  <c r="D3853" i="11"/>
  <c r="D3854" i="11"/>
  <c r="D3855" i="11"/>
  <c r="D3856" i="11"/>
  <c r="D3857" i="11"/>
  <c r="D3858" i="11"/>
  <c r="D3859" i="11"/>
  <c r="D3860" i="11"/>
  <c r="D3861" i="11"/>
  <c r="D3862" i="11"/>
  <c r="D3863" i="11"/>
  <c r="D3864" i="11"/>
  <c r="D3865" i="11"/>
  <c r="D3866" i="11"/>
  <c r="D3867" i="11"/>
  <c r="D3868" i="11"/>
  <c r="D3869" i="11"/>
  <c r="D3870" i="11"/>
  <c r="D3871" i="11"/>
  <c r="D3872" i="11"/>
  <c r="D3873" i="11"/>
  <c r="D3874" i="11"/>
  <c r="D3875" i="11"/>
  <c r="D3876" i="11"/>
  <c r="D3877" i="11"/>
  <c r="D3878" i="11"/>
  <c r="D3879" i="11"/>
  <c r="D3880" i="11"/>
  <c r="D3881" i="11"/>
  <c r="D3882" i="11"/>
  <c r="D3883" i="11"/>
  <c r="D3884" i="11"/>
  <c r="D3885" i="11"/>
  <c r="D3886" i="11"/>
  <c r="D3887" i="11"/>
  <c r="D3888" i="11"/>
  <c r="D3889" i="11"/>
  <c r="D3890" i="11"/>
  <c r="D3891" i="11"/>
  <c r="D3892" i="11"/>
  <c r="D3893" i="11"/>
  <c r="D3894" i="11"/>
  <c r="D3895" i="11"/>
  <c r="D3896" i="11"/>
  <c r="D3897" i="11"/>
  <c r="D3898" i="11"/>
  <c r="D3899" i="11"/>
  <c r="D3900" i="11"/>
  <c r="D3901" i="11"/>
  <c r="D3902" i="11"/>
  <c r="D3903" i="11"/>
  <c r="D3904" i="11"/>
  <c r="D3905" i="11"/>
  <c r="D3906" i="11"/>
  <c r="D3907" i="11"/>
  <c r="D3908" i="11"/>
  <c r="D3909" i="11"/>
  <c r="D3910" i="11"/>
  <c r="D3911" i="11"/>
  <c r="D3912" i="11"/>
  <c r="D3913" i="11"/>
  <c r="D3914" i="11"/>
  <c r="D3915" i="11"/>
  <c r="D3916" i="11"/>
  <c r="D3917" i="11"/>
  <c r="D3918" i="11"/>
  <c r="D3919" i="11"/>
  <c r="D3920" i="11"/>
  <c r="D3921" i="11"/>
  <c r="D3922" i="11"/>
  <c r="D3923" i="11"/>
  <c r="D3924" i="11"/>
  <c r="D3925" i="11"/>
  <c r="D3926" i="11"/>
  <c r="D3927" i="11"/>
  <c r="D3928" i="11"/>
  <c r="D3929" i="11"/>
  <c r="D3930" i="11"/>
  <c r="D3931" i="11"/>
  <c r="D3932" i="11"/>
  <c r="D3933" i="11"/>
  <c r="D3934" i="11"/>
  <c r="D3935" i="11"/>
  <c r="D3936" i="11"/>
  <c r="D3937" i="11"/>
  <c r="D3938" i="11"/>
  <c r="D3939" i="11"/>
  <c r="D3940" i="11"/>
  <c r="D3941" i="11"/>
  <c r="D3942" i="11"/>
  <c r="D3943" i="11"/>
  <c r="D3944" i="11"/>
  <c r="D3945" i="11"/>
  <c r="D3946" i="11"/>
  <c r="D3947" i="11"/>
  <c r="D3948" i="11"/>
  <c r="D3949" i="11"/>
  <c r="D3950" i="11"/>
  <c r="D3951" i="11"/>
  <c r="D3952" i="11"/>
  <c r="D3953" i="11"/>
  <c r="D3954" i="11"/>
  <c r="D3955" i="11"/>
  <c r="D3956" i="11"/>
  <c r="D3957" i="11"/>
  <c r="D3958" i="11"/>
  <c r="D3959" i="11"/>
  <c r="D3960" i="11"/>
  <c r="D3961" i="11"/>
  <c r="D3962" i="11"/>
  <c r="D3963" i="11"/>
  <c r="D3964" i="11"/>
  <c r="D3965" i="11"/>
  <c r="D3966" i="11"/>
  <c r="D3967" i="11"/>
  <c r="D3968" i="11"/>
  <c r="D3969" i="11"/>
  <c r="D3970" i="11"/>
  <c r="D3971" i="11"/>
  <c r="D3972" i="11"/>
  <c r="D3973" i="11"/>
  <c r="D3974" i="11"/>
  <c r="D3975" i="11"/>
  <c r="D3976" i="11"/>
  <c r="D3977" i="11"/>
  <c r="D3978" i="11"/>
  <c r="D3979" i="11"/>
  <c r="D3980" i="11"/>
  <c r="D3981" i="11"/>
  <c r="D3982" i="11"/>
  <c r="D3983" i="11"/>
  <c r="D3984" i="11"/>
  <c r="D3985" i="11"/>
  <c r="D3986" i="11"/>
  <c r="D3987" i="11"/>
  <c r="D3988" i="11"/>
  <c r="D3989" i="11"/>
  <c r="D3990" i="11"/>
  <c r="D3991" i="11"/>
  <c r="D3992" i="11"/>
  <c r="D3993" i="11"/>
  <c r="D3994" i="11"/>
  <c r="D3995" i="11"/>
  <c r="D3996" i="11"/>
  <c r="D3997" i="11"/>
  <c r="D3998" i="11"/>
  <c r="D3999" i="11"/>
  <c r="D4000" i="11"/>
  <c r="D4001" i="11"/>
  <c r="D4002" i="11"/>
  <c r="D4003" i="11"/>
  <c r="D4004" i="11"/>
  <c r="D4005" i="11"/>
  <c r="D4006" i="11"/>
  <c r="D4007" i="11"/>
  <c r="D4008" i="11"/>
  <c r="D4009" i="11"/>
  <c r="D4010" i="11"/>
  <c r="D4011" i="11"/>
  <c r="D4012" i="11"/>
  <c r="D4013" i="11"/>
  <c r="D4014" i="11"/>
  <c r="D4015" i="11"/>
  <c r="G4" i="11"/>
  <c r="O2" i="11"/>
  <c r="J11" i="11"/>
  <c r="J10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934" i="11"/>
  <c r="E935" i="11"/>
  <c r="E936" i="11"/>
  <c r="E937" i="11"/>
  <c r="E938" i="11"/>
  <c r="E939" i="11"/>
  <c r="E940" i="11"/>
  <c r="E941" i="11"/>
  <c r="E942" i="11"/>
  <c r="E943" i="11"/>
  <c r="E944" i="11"/>
  <c r="E945" i="11"/>
  <c r="E946" i="11"/>
  <c r="E947" i="11"/>
  <c r="E948" i="11"/>
  <c r="E949" i="11"/>
  <c r="E950" i="11"/>
  <c r="E951" i="11"/>
  <c r="E952" i="11"/>
  <c r="E953" i="11"/>
  <c r="E954" i="11"/>
  <c r="E955" i="11"/>
  <c r="E956" i="11"/>
  <c r="E957" i="11"/>
  <c r="E958" i="11"/>
  <c r="E959" i="11"/>
  <c r="E960" i="11"/>
  <c r="E961" i="11"/>
  <c r="E962" i="11"/>
  <c r="E963" i="11"/>
  <c r="E964" i="11"/>
  <c r="E965" i="11"/>
  <c r="E966" i="11"/>
  <c r="E967" i="11"/>
  <c r="E968" i="11"/>
  <c r="E969" i="11"/>
  <c r="E970" i="11"/>
  <c r="E971" i="11"/>
  <c r="E972" i="11"/>
  <c r="E973" i="11"/>
  <c r="E974" i="11"/>
  <c r="E975" i="11"/>
  <c r="E976" i="11"/>
  <c r="E977" i="11"/>
  <c r="E978" i="11"/>
  <c r="E979" i="11"/>
  <c r="E980" i="11"/>
  <c r="E981" i="11"/>
  <c r="E982" i="11"/>
  <c r="E983" i="11"/>
  <c r="E984" i="11"/>
  <c r="E985" i="11"/>
  <c r="E986" i="11"/>
  <c r="E987" i="11"/>
  <c r="E988" i="11"/>
  <c r="E989" i="11"/>
  <c r="E990" i="11"/>
  <c r="E991" i="11"/>
  <c r="E992" i="11"/>
  <c r="E993" i="11"/>
  <c r="E994" i="11"/>
  <c r="E995" i="11"/>
  <c r="E996" i="11"/>
  <c r="E997" i="11"/>
  <c r="E998" i="11"/>
  <c r="E999" i="11"/>
  <c r="E1000" i="11"/>
  <c r="E1001" i="11"/>
  <c r="E1002" i="11"/>
  <c r="E1003" i="11"/>
  <c r="E1004" i="11"/>
  <c r="E1005" i="11"/>
  <c r="E1006" i="11"/>
  <c r="E1007" i="11"/>
  <c r="E1008" i="11"/>
  <c r="E1009" i="11"/>
  <c r="E1010" i="11"/>
  <c r="E1011" i="11"/>
  <c r="E1012" i="11"/>
  <c r="E1013" i="11"/>
  <c r="E1014" i="11"/>
  <c r="E1015" i="11"/>
  <c r="E1016" i="11"/>
  <c r="E1017" i="11"/>
  <c r="E1018" i="11"/>
  <c r="E1019" i="11"/>
  <c r="E1020" i="11"/>
  <c r="E1021" i="11"/>
  <c r="E1022" i="11"/>
  <c r="E1023" i="11"/>
  <c r="E1024" i="11"/>
  <c r="E1025" i="11"/>
  <c r="E1026" i="11"/>
  <c r="E1027" i="11"/>
  <c r="E1028" i="11"/>
  <c r="E1029" i="11"/>
  <c r="E1030" i="11"/>
  <c r="E1031" i="11"/>
  <c r="E1032" i="11"/>
  <c r="E1033" i="11"/>
  <c r="E1034" i="11"/>
  <c r="E1035" i="11"/>
  <c r="E1036" i="11"/>
  <c r="E1037" i="11"/>
  <c r="E1038" i="11"/>
  <c r="E1039" i="11"/>
  <c r="E1040" i="11"/>
  <c r="E1041" i="11"/>
  <c r="E1042" i="11"/>
  <c r="E1043" i="11"/>
  <c r="E1044" i="11"/>
  <c r="E1045" i="11"/>
  <c r="E1046" i="11"/>
  <c r="E1047" i="11"/>
  <c r="E1048" i="11"/>
  <c r="E1049" i="11"/>
  <c r="E1050" i="11"/>
  <c r="E1051" i="11"/>
  <c r="E1052" i="11"/>
  <c r="E1053" i="11"/>
  <c r="E1054" i="11"/>
  <c r="E1055" i="11"/>
  <c r="E1056" i="11"/>
  <c r="E1057" i="11"/>
  <c r="E1058" i="11"/>
  <c r="E1059" i="11"/>
  <c r="E1060" i="11"/>
  <c r="E1061" i="11"/>
  <c r="E1062" i="11"/>
  <c r="E1063" i="11"/>
  <c r="E1064" i="11"/>
  <c r="E1065" i="11"/>
  <c r="E1066" i="11"/>
  <c r="E1067" i="11"/>
  <c r="E1068" i="11"/>
  <c r="E1069" i="11"/>
  <c r="E1070" i="11"/>
  <c r="E1071" i="11"/>
  <c r="E1072" i="11"/>
  <c r="E1073" i="11"/>
  <c r="E1074" i="11"/>
  <c r="E1075" i="11"/>
  <c r="E1076" i="11"/>
  <c r="E1077" i="11"/>
  <c r="E1078" i="11"/>
  <c r="E1079" i="11"/>
  <c r="E1080" i="11"/>
  <c r="E1081" i="11"/>
  <c r="E1082" i="11"/>
  <c r="E1083" i="11"/>
  <c r="E1084" i="11"/>
  <c r="E1085" i="11"/>
  <c r="E1086" i="11"/>
  <c r="E1087" i="11"/>
  <c r="E1088" i="11"/>
  <c r="E1089" i="11"/>
  <c r="E1090" i="11"/>
  <c r="E1091" i="11"/>
  <c r="E1092" i="11"/>
  <c r="E1093" i="11"/>
  <c r="E1094" i="11"/>
  <c r="E1095" i="11"/>
  <c r="E1096" i="11"/>
  <c r="E1097" i="11"/>
  <c r="E1098" i="11"/>
  <c r="E1099" i="11"/>
  <c r="E1100" i="11"/>
  <c r="E1101" i="11"/>
  <c r="E1102" i="11"/>
  <c r="E1103" i="11"/>
  <c r="E1104" i="11"/>
  <c r="E1105" i="11"/>
  <c r="E1106" i="11"/>
  <c r="E1107" i="11"/>
  <c r="E1108" i="11"/>
  <c r="E1109" i="11"/>
  <c r="E1110" i="11"/>
  <c r="E1111" i="11"/>
  <c r="E1112" i="11"/>
  <c r="E1113" i="11"/>
  <c r="E1114" i="11"/>
  <c r="E1115" i="11"/>
  <c r="E1116" i="11"/>
  <c r="E1117" i="11"/>
  <c r="E1118" i="11"/>
  <c r="E1119" i="11"/>
  <c r="E1120" i="11"/>
  <c r="E1121" i="11"/>
  <c r="E1122" i="11"/>
  <c r="E1123" i="11"/>
  <c r="E1124" i="11"/>
  <c r="E1125" i="11"/>
  <c r="E1126" i="11"/>
  <c r="E1127" i="11"/>
  <c r="E1128" i="11"/>
  <c r="E1129" i="11"/>
  <c r="E1130" i="11"/>
  <c r="E1131" i="11"/>
  <c r="E1132" i="11"/>
  <c r="E1133" i="11"/>
  <c r="E1134" i="11"/>
  <c r="E1135" i="11"/>
  <c r="E1136" i="11"/>
  <c r="E1137" i="11"/>
  <c r="E1138" i="11"/>
  <c r="E1139" i="11"/>
  <c r="E1140" i="11"/>
  <c r="E1141" i="11"/>
  <c r="E1142" i="11"/>
  <c r="E1143" i="11"/>
  <c r="E1144" i="11"/>
  <c r="E1145" i="11"/>
  <c r="E1146" i="11"/>
  <c r="E1147" i="11"/>
  <c r="E1148" i="11"/>
  <c r="E1149" i="11"/>
  <c r="E1150" i="11"/>
  <c r="E1151" i="11"/>
  <c r="E1152" i="11"/>
  <c r="E1153" i="11"/>
  <c r="E1154" i="11"/>
  <c r="E1155" i="11"/>
  <c r="E1156" i="11"/>
  <c r="E1157" i="11"/>
  <c r="E1158" i="11"/>
  <c r="E1159" i="11"/>
  <c r="E1160" i="11"/>
  <c r="E1161" i="11"/>
  <c r="E1162" i="11"/>
  <c r="E1163" i="11"/>
  <c r="E1164" i="11"/>
  <c r="E1165" i="11"/>
  <c r="E1166" i="11"/>
  <c r="E1167" i="11"/>
  <c r="E1168" i="11"/>
  <c r="E1169" i="11"/>
  <c r="E1170" i="11"/>
  <c r="E1171" i="11"/>
  <c r="E1172" i="11"/>
  <c r="E1173" i="11"/>
  <c r="E1174" i="11"/>
  <c r="E1175" i="11"/>
  <c r="E1176" i="11"/>
  <c r="E1177" i="11"/>
  <c r="E1178" i="11"/>
  <c r="E1179" i="11"/>
  <c r="E1180" i="11"/>
  <c r="E1181" i="11"/>
  <c r="E1182" i="11"/>
  <c r="E1183" i="11"/>
  <c r="E1184" i="11"/>
  <c r="E1185" i="11"/>
  <c r="E1186" i="11"/>
  <c r="E1187" i="11"/>
  <c r="E1188" i="11"/>
  <c r="E1189" i="11"/>
  <c r="E1190" i="11"/>
  <c r="E1191" i="11"/>
  <c r="E1192" i="11"/>
  <c r="E1193" i="11"/>
  <c r="E1194" i="11"/>
  <c r="E1195" i="11"/>
  <c r="E1196" i="11"/>
  <c r="E1197" i="11"/>
  <c r="E1198" i="11"/>
  <c r="E1199" i="11"/>
  <c r="E1200" i="11"/>
  <c r="E1201" i="11"/>
  <c r="E1202" i="11"/>
  <c r="E1203" i="11"/>
  <c r="E1204" i="11"/>
  <c r="E1205" i="11"/>
  <c r="E1206" i="11"/>
  <c r="E1207" i="11"/>
  <c r="E1208" i="11"/>
  <c r="E1209" i="11"/>
  <c r="E1210" i="11"/>
  <c r="E1211" i="11"/>
  <c r="E1212" i="11"/>
  <c r="E1213" i="11"/>
  <c r="E1214" i="11"/>
  <c r="E1215" i="11"/>
  <c r="E1216" i="11"/>
  <c r="E1217" i="11"/>
  <c r="E1218" i="11"/>
  <c r="E1219" i="11"/>
  <c r="E1220" i="11"/>
  <c r="E1221" i="11"/>
  <c r="E1222" i="11"/>
  <c r="E1223" i="11"/>
  <c r="E1224" i="11"/>
  <c r="E1225" i="11"/>
  <c r="E1226" i="11"/>
  <c r="E1227" i="11"/>
  <c r="E1228" i="11"/>
  <c r="E1229" i="11"/>
  <c r="E1230" i="11"/>
  <c r="E1231" i="11"/>
  <c r="E1232" i="11"/>
  <c r="E1233" i="11"/>
  <c r="E1234" i="11"/>
  <c r="E1235" i="11"/>
  <c r="E1236" i="11"/>
  <c r="E1237" i="11"/>
  <c r="E1238" i="11"/>
  <c r="E1239" i="11"/>
  <c r="E1240" i="11"/>
  <c r="E1241" i="11"/>
  <c r="E1242" i="11"/>
  <c r="E1243" i="11"/>
  <c r="E1244" i="11"/>
  <c r="E1245" i="11"/>
  <c r="E1246" i="11"/>
  <c r="E1247" i="11"/>
  <c r="E1248" i="11"/>
  <c r="E1249" i="11"/>
  <c r="E1250" i="11"/>
  <c r="E1251" i="11"/>
  <c r="E1252" i="11"/>
  <c r="E1253" i="11"/>
  <c r="E1254" i="11"/>
  <c r="E1255" i="11"/>
  <c r="E1256" i="11"/>
  <c r="E1257" i="11"/>
  <c r="E1258" i="11"/>
  <c r="E1259" i="11"/>
  <c r="E1260" i="11"/>
  <c r="E1261" i="11"/>
  <c r="E1262" i="11"/>
  <c r="E1263" i="11"/>
  <c r="E1264" i="11"/>
  <c r="E1265" i="11"/>
  <c r="E1266" i="11"/>
  <c r="E1267" i="11"/>
  <c r="E1268" i="11"/>
  <c r="E1269" i="11"/>
  <c r="E1270" i="11"/>
  <c r="E1271" i="11"/>
  <c r="E1272" i="11"/>
  <c r="E1273" i="11"/>
  <c r="E1274" i="11"/>
  <c r="E1275" i="11"/>
  <c r="E1276" i="11"/>
  <c r="E1277" i="11"/>
  <c r="E1278" i="11"/>
  <c r="E1279" i="11"/>
  <c r="E1280" i="11"/>
  <c r="E1281" i="11"/>
  <c r="E1282" i="11"/>
  <c r="E1283" i="11"/>
  <c r="E1284" i="11"/>
  <c r="E1285" i="11"/>
  <c r="E1286" i="11"/>
  <c r="E1287" i="11"/>
  <c r="E1288" i="11"/>
  <c r="E1289" i="11"/>
  <c r="E1290" i="11"/>
  <c r="E1291" i="11"/>
  <c r="E1292" i="11"/>
  <c r="E1293" i="11"/>
  <c r="E1294" i="11"/>
  <c r="E1295" i="11"/>
  <c r="E1296" i="11"/>
  <c r="E1297" i="11"/>
  <c r="E1298" i="11"/>
  <c r="E1299" i="11"/>
  <c r="E1300" i="11"/>
  <c r="E1301" i="11"/>
  <c r="E1302" i="11"/>
  <c r="E1303" i="11"/>
  <c r="E1304" i="11"/>
  <c r="E1305" i="11"/>
  <c r="E1306" i="11"/>
  <c r="E1307" i="11"/>
  <c r="E1308" i="11"/>
  <c r="E1309" i="11"/>
  <c r="E1310" i="11"/>
  <c r="E1311" i="11"/>
  <c r="E1312" i="11"/>
  <c r="E1313" i="11"/>
  <c r="E1314" i="11"/>
  <c r="E1315" i="11"/>
  <c r="E1316" i="11"/>
  <c r="E1317" i="11"/>
  <c r="E1318" i="11"/>
  <c r="E1319" i="11"/>
  <c r="E1320" i="11"/>
  <c r="E1321" i="11"/>
  <c r="E1322" i="11"/>
  <c r="E1323" i="11"/>
  <c r="E1324" i="11"/>
  <c r="E1325" i="11"/>
  <c r="E1326" i="11"/>
  <c r="E1327" i="11"/>
  <c r="E1328" i="11"/>
  <c r="E1329" i="11"/>
  <c r="E1330" i="11"/>
  <c r="E1331" i="11"/>
  <c r="E1332" i="11"/>
  <c r="E1333" i="11"/>
  <c r="E1334" i="11"/>
  <c r="E1335" i="11"/>
  <c r="E1336" i="11"/>
  <c r="E1337" i="11"/>
  <c r="E1338" i="11"/>
  <c r="E1339" i="11"/>
  <c r="E1340" i="11"/>
  <c r="E1341" i="11"/>
  <c r="E1342" i="11"/>
  <c r="E1343" i="11"/>
  <c r="E1344" i="11"/>
  <c r="E1345" i="11"/>
  <c r="E1346" i="11"/>
  <c r="E1347" i="11"/>
  <c r="E1348" i="11"/>
  <c r="E1349" i="11"/>
  <c r="E1350" i="11"/>
  <c r="E1351" i="11"/>
  <c r="E1352" i="11"/>
  <c r="E1353" i="11"/>
  <c r="E1354" i="11"/>
  <c r="E1355" i="11"/>
  <c r="E1356" i="11"/>
  <c r="E1357" i="11"/>
  <c r="E1358" i="11"/>
  <c r="E1359" i="11"/>
  <c r="E1360" i="11"/>
  <c r="E1361" i="11"/>
  <c r="E1362" i="11"/>
  <c r="E1363" i="11"/>
  <c r="E1364" i="11"/>
  <c r="E1365" i="11"/>
  <c r="E1366" i="11"/>
  <c r="E1367" i="11"/>
  <c r="E1368" i="11"/>
  <c r="E1369" i="11"/>
  <c r="E1370" i="11"/>
  <c r="E1371" i="11"/>
  <c r="E1372" i="11"/>
  <c r="E1373" i="11"/>
  <c r="E1374" i="11"/>
  <c r="E1375" i="11"/>
  <c r="E1376" i="11"/>
  <c r="E1377" i="11"/>
  <c r="E1378" i="11"/>
  <c r="E1379" i="11"/>
  <c r="E1380" i="11"/>
  <c r="E1381" i="11"/>
  <c r="E1382" i="11"/>
  <c r="E1383" i="11"/>
  <c r="E1384" i="11"/>
  <c r="E1385" i="11"/>
  <c r="E1386" i="11"/>
  <c r="E1387" i="11"/>
  <c r="E1388" i="11"/>
  <c r="E1389" i="11"/>
  <c r="E1390" i="11"/>
  <c r="E1391" i="11"/>
  <c r="E1392" i="11"/>
  <c r="E1393" i="11"/>
  <c r="E1394" i="11"/>
  <c r="E1395" i="11"/>
  <c r="E1396" i="11"/>
  <c r="E1397" i="11"/>
  <c r="E1398" i="11"/>
  <c r="E1399" i="11"/>
  <c r="E1400" i="11"/>
  <c r="E1401" i="11"/>
  <c r="E1402" i="11"/>
  <c r="E1403" i="11"/>
  <c r="E1404" i="11"/>
  <c r="E1405" i="11"/>
  <c r="E1406" i="11"/>
  <c r="E1407" i="11"/>
  <c r="E1408" i="11"/>
  <c r="E1409" i="11"/>
  <c r="E1410" i="11"/>
  <c r="E1411" i="11"/>
  <c r="E1412" i="11"/>
  <c r="E1413" i="11"/>
  <c r="E1414" i="11"/>
  <c r="E1415" i="11"/>
  <c r="E1416" i="11"/>
  <c r="E1417" i="11"/>
  <c r="E1418" i="11"/>
  <c r="E1419" i="11"/>
  <c r="E1420" i="11"/>
  <c r="E1421" i="11"/>
  <c r="E1422" i="11"/>
  <c r="E1423" i="11"/>
  <c r="E1424" i="11"/>
  <c r="E1425" i="11"/>
  <c r="E1426" i="11"/>
  <c r="E1427" i="11"/>
  <c r="E1428" i="11"/>
  <c r="E1429" i="11"/>
  <c r="E1430" i="11"/>
  <c r="E1431" i="11"/>
  <c r="E1432" i="11"/>
  <c r="E1433" i="11"/>
  <c r="E1434" i="11"/>
  <c r="E1435" i="11"/>
  <c r="E1436" i="11"/>
  <c r="E1437" i="11"/>
  <c r="E1438" i="11"/>
  <c r="E1439" i="11"/>
  <c r="E1440" i="11"/>
  <c r="E1441" i="11"/>
  <c r="E1442" i="11"/>
  <c r="E1443" i="11"/>
  <c r="E1444" i="11"/>
  <c r="E1445" i="11"/>
  <c r="E1446" i="11"/>
  <c r="E1447" i="11"/>
  <c r="E1448" i="11"/>
  <c r="E1449" i="11"/>
  <c r="E1450" i="11"/>
  <c r="E1451" i="11"/>
  <c r="E1452" i="11"/>
  <c r="E1453" i="11"/>
  <c r="E1454" i="11"/>
  <c r="E1455" i="11"/>
  <c r="E1456" i="11"/>
  <c r="E1457" i="11"/>
  <c r="E1458" i="11"/>
  <c r="E1459" i="11"/>
  <c r="E1460" i="11"/>
  <c r="E1461" i="11"/>
  <c r="E1462" i="11"/>
  <c r="E1463" i="11"/>
  <c r="E1464" i="11"/>
  <c r="E1465" i="11"/>
  <c r="E1466" i="11"/>
  <c r="E1467" i="11"/>
  <c r="E1468" i="11"/>
  <c r="E1469" i="11"/>
  <c r="E1470" i="11"/>
  <c r="E1471" i="11"/>
  <c r="E1472" i="11"/>
  <c r="E1473" i="11"/>
  <c r="E1474" i="11"/>
  <c r="E1475" i="11"/>
  <c r="E1476" i="11"/>
  <c r="E1477" i="11"/>
  <c r="E1478" i="11"/>
  <c r="E1479" i="11"/>
  <c r="E1480" i="11"/>
  <c r="E1481" i="11"/>
  <c r="E1482" i="11"/>
  <c r="E1483" i="11"/>
  <c r="E1484" i="11"/>
  <c r="E1485" i="11"/>
  <c r="E1486" i="11"/>
  <c r="E1487" i="11"/>
  <c r="E1488" i="11"/>
  <c r="E1489" i="11"/>
  <c r="E1490" i="11"/>
  <c r="E1491" i="11"/>
  <c r="E1492" i="11"/>
  <c r="E1493" i="11"/>
  <c r="E1494" i="11"/>
  <c r="E1495" i="11"/>
  <c r="E1496" i="11"/>
  <c r="E1497" i="11"/>
  <c r="E1498" i="11"/>
  <c r="E1499" i="11"/>
  <c r="E1500" i="11"/>
  <c r="E1501" i="11"/>
  <c r="E1502" i="11"/>
  <c r="E1503" i="11"/>
  <c r="E1504" i="11"/>
  <c r="E1505" i="11"/>
  <c r="E1506" i="11"/>
  <c r="E1507" i="11"/>
  <c r="E1508" i="11"/>
  <c r="E1509" i="11"/>
  <c r="E1510" i="11"/>
  <c r="E1511" i="11"/>
  <c r="E1512" i="11"/>
  <c r="E1513" i="11"/>
  <c r="E1514" i="11"/>
  <c r="E1515" i="11"/>
  <c r="E1516" i="11"/>
  <c r="E1517" i="11"/>
  <c r="E1518" i="11"/>
  <c r="E1519" i="11"/>
  <c r="E1520" i="11"/>
  <c r="E1521" i="11"/>
  <c r="E1522" i="11"/>
  <c r="E1523" i="11"/>
  <c r="E1524" i="11"/>
  <c r="E1525" i="11"/>
  <c r="E1526" i="11"/>
  <c r="E1527" i="11"/>
  <c r="E1528" i="11"/>
  <c r="E1529" i="11"/>
  <c r="E1530" i="11"/>
  <c r="E1531" i="11"/>
  <c r="E1532" i="11"/>
  <c r="E1533" i="11"/>
  <c r="E1534" i="11"/>
  <c r="E1535" i="11"/>
  <c r="E1536" i="11"/>
  <c r="E1537" i="11"/>
  <c r="E1538" i="11"/>
  <c r="E1539" i="11"/>
  <c r="E1540" i="11"/>
  <c r="E1541" i="11"/>
  <c r="E1542" i="11"/>
  <c r="E1543" i="11"/>
  <c r="E1544" i="11"/>
  <c r="E1545" i="11"/>
  <c r="E1546" i="11"/>
  <c r="E1547" i="11"/>
  <c r="E1548" i="11"/>
  <c r="E1549" i="11"/>
  <c r="E1550" i="11"/>
  <c r="E1551" i="11"/>
  <c r="E1552" i="11"/>
  <c r="E1553" i="11"/>
  <c r="E1554" i="11"/>
  <c r="E1555" i="11"/>
  <c r="E1556" i="11"/>
  <c r="E1557" i="11"/>
  <c r="E1558" i="11"/>
  <c r="E1559" i="11"/>
  <c r="E1560" i="11"/>
  <c r="E1561" i="11"/>
  <c r="E1562" i="11"/>
  <c r="E1563" i="11"/>
  <c r="E1564" i="11"/>
  <c r="E1565" i="11"/>
  <c r="E1566" i="11"/>
  <c r="E1567" i="11"/>
  <c r="E1568" i="11"/>
  <c r="E1569" i="11"/>
  <c r="E1570" i="11"/>
  <c r="E1571" i="11"/>
  <c r="E1572" i="11"/>
  <c r="E1573" i="11"/>
  <c r="E1574" i="11"/>
  <c r="E1575" i="11"/>
  <c r="E1576" i="11"/>
  <c r="E1577" i="11"/>
  <c r="E1578" i="11"/>
  <c r="E1579" i="11"/>
  <c r="E1580" i="11"/>
  <c r="E1581" i="11"/>
  <c r="E1582" i="11"/>
  <c r="E1583" i="11"/>
  <c r="E1584" i="11"/>
  <c r="E1585" i="11"/>
  <c r="E1586" i="11"/>
  <c r="E1587" i="11"/>
  <c r="E1588" i="11"/>
  <c r="E1589" i="11"/>
  <c r="E1590" i="11"/>
  <c r="E1591" i="11"/>
  <c r="E1592" i="11"/>
  <c r="E1593" i="11"/>
  <c r="E1594" i="11"/>
  <c r="E1595" i="11"/>
  <c r="E1596" i="11"/>
  <c r="E1597" i="11"/>
  <c r="E1598" i="11"/>
  <c r="E1599" i="11"/>
  <c r="E1600" i="11"/>
  <c r="E1601" i="11"/>
  <c r="E1602" i="11"/>
  <c r="E1603" i="11"/>
  <c r="E1604" i="11"/>
  <c r="E1605" i="11"/>
  <c r="E1606" i="11"/>
  <c r="E1607" i="11"/>
  <c r="E1608" i="11"/>
  <c r="E1609" i="11"/>
  <c r="E1610" i="11"/>
  <c r="E1611" i="11"/>
  <c r="E1612" i="11"/>
  <c r="E1613" i="11"/>
  <c r="E1614" i="11"/>
  <c r="E1615" i="11"/>
  <c r="E1616" i="11"/>
  <c r="E1617" i="11"/>
  <c r="E1618" i="11"/>
  <c r="E1619" i="11"/>
  <c r="E1620" i="11"/>
  <c r="E1621" i="11"/>
  <c r="E1622" i="11"/>
  <c r="E1623" i="11"/>
  <c r="E1624" i="11"/>
  <c r="E1625" i="11"/>
  <c r="E1626" i="11"/>
  <c r="E1627" i="11"/>
  <c r="E1628" i="11"/>
  <c r="E1629" i="11"/>
  <c r="E1630" i="11"/>
  <c r="E1631" i="11"/>
  <c r="E1632" i="11"/>
  <c r="E1633" i="11"/>
  <c r="E1634" i="11"/>
  <c r="E1635" i="11"/>
  <c r="E1636" i="11"/>
  <c r="E1637" i="11"/>
  <c r="E1638" i="11"/>
  <c r="E1639" i="11"/>
  <c r="E1640" i="11"/>
  <c r="E1641" i="11"/>
  <c r="E1642" i="11"/>
  <c r="E1643" i="11"/>
  <c r="E1644" i="11"/>
  <c r="E1645" i="11"/>
  <c r="E1646" i="11"/>
  <c r="E1647" i="11"/>
  <c r="E1648" i="11"/>
  <c r="E1649" i="11"/>
  <c r="E1650" i="11"/>
  <c r="E1651" i="11"/>
  <c r="E1652" i="11"/>
  <c r="E1653" i="11"/>
  <c r="E1654" i="11"/>
  <c r="E1655" i="11"/>
  <c r="E1656" i="11"/>
  <c r="E1657" i="11"/>
  <c r="E1658" i="11"/>
  <c r="E1659" i="11"/>
  <c r="E1660" i="11"/>
  <c r="E1661" i="11"/>
  <c r="E1662" i="11"/>
  <c r="E1663" i="11"/>
  <c r="E1664" i="11"/>
  <c r="E1665" i="11"/>
  <c r="E1666" i="11"/>
  <c r="E1667" i="11"/>
  <c r="E1668" i="11"/>
  <c r="E1669" i="11"/>
  <c r="E1670" i="11"/>
  <c r="E1671" i="11"/>
  <c r="E1672" i="11"/>
  <c r="E1673" i="11"/>
  <c r="E1674" i="11"/>
  <c r="E1675" i="11"/>
  <c r="E1676" i="11"/>
  <c r="E1677" i="11"/>
  <c r="E1678" i="11"/>
  <c r="E1679" i="11"/>
  <c r="E1680" i="11"/>
  <c r="E1681" i="11"/>
  <c r="E1682" i="11"/>
  <c r="E1683" i="11"/>
  <c r="E1684" i="11"/>
  <c r="E1685" i="11"/>
  <c r="E1686" i="11"/>
  <c r="E1687" i="11"/>
  <c r="E1688" i="11"/>
  <c r="E1689" i="11"/>
  <c r="E1690" i="11"/>
  <c r="E1691" i="11"/>
  <c r="E1692" i="11"/>
  <c r="E1693" i="11"/>
  <c r="E1694" i="11"/>
  <c r="E1695" i="11"/>
  <c r="E1696" i="11"/>
  <c r="E1697" i="11"/>
  <c r="E1698" i="11"/>
  <c r="E1699" i="11"/>
  <c r="E1700" i="11"/>
  <c r="E1701" i="11"/>
  <c r="E1702" i="11"/>
  <c r="E1703" i="11"/>
  <c r="E1704" i="11"/>
  <c r="E1705" i="11"/>
  <c r="E1706" i="11"/>
  <c r="E1707" i="11"/>
  <c r="E1708" i="11"/>
  <c r="E1709" i="11"/>
  <c r="E1710" i="11"/>
  <c r="E1711" i="11"/>
  <c r="E1712" i="11"/>
  <c r="E1713" i="11"/>
  <c r="E1714" i="11"/>
  <c r="E1715" i="11"/>
  <c r="E1716" i="11"/>
  <c r="E1717" i="11"/>
  <c r="E1718" i="11"/>
  <c r="E1719" i="11"/>
  <c r="E1720" i="11"/>
  <c r="E1721" i="11"/>
  <c r="E1722" i="11"/>
  <c r="E1723" i="11"/>
  <c r="E1724" i="11"/>
  <c r="E1725" i="11"/>
  <c r="E1726" i="11"/>
  <c r="E1727" i="11"/>
  <c r="E1728" i="11"/>
  <c r="E1729" i="11"/>
  <c r="E1730" i="11"/>
  <c r="E1731" i="11"/>
  <c r="E1732" i="11"/>
  <c r="E1733" i="11"/>
  <c r="E1734" i="11"/>
  <c r="E1735" i="11"/>
  <c r="E1736" i="11"/>
  <c r="E1737" i="11"/>
  <c r="E1738" i="11"/>
  <c r="E1739" i="11"/>
  <c r="E1740" i="11"/>
  <c r="E1741" i="11"/>
  <c r="E1742" i="11"/>
  <c r="E1743" i="11"/>
  <c r="E1744" i="11"/>
  <c r="E1745" i="11"/>
  <c r="E1746" i="11"/>
  <c r="E1747" i="11"/>
  <c r="E1748" i="11"/>
  <c r="E1749" i="11"/>
  <c r="E1750" i="11"/>
  <c r="E1751" i="11"/>
  <c r="E1752" i="11"/>
  <c r="E1753" i="11"/>
  <c r="E1754" i="11"/>
  <c r="E1755" i="11"/>
  <c r="E1756" i="11"/>
  <c r="E1757" i="11"/>
  <c r="E1758" i="11"/>
  <c r="E1759" i="11"/>
  <c r="E1760" i="11"/>
  <c r="E1761" i="11"/>
  <c r="E1762" i="11"/>
  <c r="E1763" i="11"/>
  <c r="E1764" i="11"/>
  <c r="E1765" i="11"/>
  <c r="E1766" i="11"/>
  <c r="E1767" i="11"/>
  <c r="E1768" i="11"/>
  <c r="E1769" i="11"/>
  <c r="E1770" i="11"/>
  <c r="E1771" i="11"/>
  <c r="E1772" i="11"/>
  <c r="E1773" i="11"/>
  <c r="E1774" i="11"/>
  <c r="E1775" i="11"/>
  <c r="E1776" i="11"/>
  <c r="E1777" i="11"/>
  <c r="E1778" i="11"/>
  <c r="E1779" i="11"/>
  <c r="E1780" i="11"/>
  <c r="E1781" i="11"/>
  <c r="E1782" i="11"/>
  <c r="E1783" i="11"/>
  <c r="E1784" i="11"/>
  <c r="E1785" i="11"/>
  <c r="E1786" i="11"/>
  <c r="E1787" i="11"/>
  <c r="E1788" i="11"/>
  <c r="E1789" i="11"/>
  <c r="E1790" i="11"/>
  <c r="E1791" i="11"/>
  <c r="E1792" i="11"/>
  <c r="E1793" i="11"/>
  <c r="E1794" i="11"/>
  <c r="E1795" i="11"/>
  <c r="E1796" i="11"/>
  <c r="E1797" i="11"/>
  <c r="E1798" i="11"/>
  <c r="E1799" i="11"/>
  <c r="E1800" i="11"/>
  <c r="E1801" i="11"/>
  <c r="E1802" i="11"/>
  <c r="E1803" i="11"/>
  <c r="E1804" i="11"/>
  <c r="E1805" i="11"/>
  <c r="E1806" i="11"/>
  <c r="E1807" i="11"/>
  <c r="E1808" i="11"/>
  <c r="E1809" i="11"/>
  <c r="E1810" i="11"/>
  <c r="E1811" i="11"/>
  <c r="E1812" i="11"/>
  <c r="E1813" i="11"/>
  <c r="E1814" i="11"/>
  <c r="E1815" i="11"/>
  <c r="E1816" i="11"/>
  <c r="E1817" i="11"/>
  <c r="E1818" i="11"/>
  <c r="E1819" i="11"/>
  <c r="E1820" i="11"/>
  <c r="E1821" i="11"/>
  <c r="E1822" i="11"/>
  <c r="E1823" i="11"/>
  <c r="E1824" i="11"/>
  <c r="E1825" i="11"/>
  <c r="E1826" i="11"/>
  <c r="E1827" i="11"/>
  <c r="E1828" i="11"/>
  <c r="E1829" i="11"/>
  <c r="E1830" i="11"/>
  <c r="E1831" i="11"/>
  <c r="E1832" i="11"/>
  <c r="E1833" i="11"/>
  <c r="E1834" i="11"/>
  <c r="E1835" i="11"/>
  <c r="E1836" i="11"/>
  <c r="E1837" i="11"/>
  <c r="E1838" i="11"/>
  <c r="E1839" i="11"/>
  <c r="E1840" i="11"/>
  <c r="E1841" i="11"/>
  <c r="E1842" i="11"/>
  <c r="E1843" i="11"/>
  <c r="E1844" i="11"/>
  <c r="E1845" i="11"/>
  <c r="E1846" i="11"/>
  <c r="E1847" i="11"/>
  <c r="E1848" i="11"/>
  <c r="E1849" i="11"/>
  <c r="E1850" i="11"/>
  <c r="E1851" i="11"/>
  <c r="E1852" i="11"/>
  <c r="E1853" i="11"/>
  <c r="E1854" i="11"/>
  <c r="E1855" i="11"/>
  <c r="E1856" i="11"/>
  <c r="E1857" i="11"/>
  <c r="E1858" i="11"/>
  <c r="E1859" i="11"/>
  <c r="E1860" i="11"/>
  <c r="E1861" i="11"/>
  <c r="E1862" i="11"/>
  <c r="E1863" i="11"/>
  <c r="E1864" i="11"/>
  <c r="E1865" i="11"/>
  <c r="E1866" i="11"/>
  <c r="E1867" i="11"/>
  <c r="E1868" i="11"/>
  <c r="E1869" i="11"/>
  <c r="E1870" i="11"/>
  <c r="E1871" i="11"/>
  <c r="E1872" i="11"/>
  <c r="E1873" i="11"/>
  <c r="E1874" i="11"/>
  <c r="E1875" i="11"/>
  <c r="E1876" i="11"/>
  <c r="E1877" i="11"/>
  <c r="E1878" i="11"/>
  <c r="E1879" i="11"/>
  <c r="E1880" i="11"/>
  <c r="E1881" i="11"/>
  <c r="E1882" i="11"/>
  <c r="E1883" i="11"/>
  <c r="E1884" i="11"/>
  <c r="E1885" i="11"/>
  <c r="E1886" i="11"/>
  <c r="E1887" i="11"/>
  <c r="E1888" i="11"/>
  <c r="E1889" i="11"/>
  <c r="E1890" i="11"/>
  <c r="E1891" i="11"/>
  <c r="E1892" i="11"/>
  <c r="E1893" i="11"/>
  <c r="E1894" i="11"/>
  <c r="E1895" i="11"/>
  <c r="E1896" i="11"/>
  <c r="E1897" i="11"/>
  <c r="E1898" i="11"/>
  <c r="E1899" i="11"/>
  <c r="E1900" i="11"/>
  <c r="E1901" i="11"/>
  <c r="E1902" i="11"/>
  <c r="E1903" i="11"/>
  <c r="E1904" i="11"/>
  <c r="E1905" i="11"/>
  <c r="E1906" i="11"/>
  <c r="E1907" i="11"/>
  <c r="E1908" i="11"/>
  <c r="E1909" i="11"/>
  <c r="E1910" i="11"/>
  <c r="E1911" i="11"/>
  <c r="E1912" i="11"/>
  <c r="E1913" i="11"/>
  <c r="E1914" i="11"/>
  <c r="E1915" i="11"/>
  <c r="E1916" i="11"/>
  <c r="E1917" i="11"/>
  <c r="E1918" i="11"/>
  <c r="E1919" i="11"/>
  <c r="E1920" i="11"/>
  <c r="E1921" i="11"/>
  <c r="E1922" i="11"/>
  <c r="E1923" i="11"/>
  <c r="E1924" i="11"/>
  <c r="E1925" i="11"/>
  <c r="E1926" i="11"/>
  <c r="E1927" i="11"/>
  <c r="E1928" i="11"/>
  <c r="E1929" i="11"/>
  <c r="E1930" i="11"/>
  <c r="E1931" i="11"/>
  <c r="E1932" i="11"/>
  <c r="E1933" i="11"/>
  <c r="E1934" i="11"/>
  <c r="E1935" i="11"/>
  <c r="E1936" i="11"/>
  <c r="E1937" i="11"/>
  <c r="E1938" i="11"/>
  <c r="E1939" i="11"/>
  <c r="E1940" i="11"/>
  <c r="E1941" i="11"/>
  <c r="E1942" i="11"/>
  <c r="E1943" i="11"/>
  <c r="E1944" i="11"/>
  <c r="E1945" i="11"/>
  <c r="E1946" i="11"/>
  <c r="E1947" i="11"/>
  <c r="E1948" i="11"/>
  <c r="E1949" i="11"/>
  <c r="E1950" i="11"/>
  <c r="E1951" i="11"/>
  <c r="E1952" i="11"/>
  <c r="E1953" i="11"/>
  <c r="E1954" i="11"/>
  <c r="E1955" i="11"/>
  <c r="E1956" i="11"/>
  <c r="E1957" i="11"/>
  <c r="E1958" i="11"/>
  <c r="E1959" i="11"/>
  <c r="E1960" i="11"/>
  <c r="E1961" i="11"/>
  <c r="E1962" i="11"/>
  <c r="E1963" i="11"/>
  <c r="E1964" i="11"/>
  <c r="E1965" i="11"/>
  <c r="E1966" i="11"/>
  <c r="E1967" i="11"/>
  <c r="E1968" i="11"/>
  <c r="E1969" i="11"/>
  <c r="E1970" i="11"/>
  <c r="E1971" i="11"/>
  <c r="E1972" i="11"/>
  <c r="E1973" i="11"/>
  <c r="E1974" i="11"/>
  <c r="E1975" i="11"/>
  <c r="E1976" i="11"/>
  <c r="E1977" i="11"/>
  <c r="E1978" i="11"/>
  <c r="E1979" i="11"/>
  <c r="E1980" i="11"/>
  <c r="E1981" i="11"/>
  <c r="E1982" i="11"/>
  <c r="E1983" i="11"/>
  <c r="E1984" i="11"/>
  <c r="E1985" i="11"/>
  <c r="E1986" i="11"/>
  <c r="E1987" i="11"/>
  <c r="E1988" i="11"/>
  <c r="E1989" i="11"/>
  <c r="E1990" i="11"/>
  <c r="E1991" i="11"/>
  <c r="E1992" i="11"/>
  <c r="E1993" i="11"/>
  <c r="E1994" i="11"/>
  <c r="E1995" i="11"/>
  <c r="E1996" i="11"/>
  <c r="E1997" i="11"/>
  <c r="E1998" i="11"/>
  <c r="E1999" i="11"/>
  <c r="E2000" i="11"/>
  <c r="E2001" i="11"/>
  <c r="E2002" i="11"/>
  <c r="E2003" i="11"/>
  <c r="E2004" i="11"/>
  <c r="E2005" i="11"/>
  <c r="E2006" i="11"/>
  <c r="E2007" i="11"/>
  <c r="E2008" i="11"/>
  <c r="E2009" i="11"/>
  <c r="E2010" i="11"/>
  <c r="E2011" i="11"/>
  <c r="E2012" i="11"/>
  <c r="E2013" i="11"/>
  <c r="E2014" i="11"/>
  <c r="E2015" i="11"/>
  <c r="E2016" i="11"/>
  <c r="E2017" i="11"/>
  <c r="E2018" i="11"/>
  <c r="E2019" i="11"/>
  <c r="E2020" i="11"/>
  <c r="E2021" i="11"/>
  <c r="E2022" i="11"/>
  <c r="E2023" i="11"/>
  <c r="E2024" i="11"/>
  <c r="E2025" i="11"/>
  <c r="E2026" i="11"/>
  <c r="E2027" i="11"/>
  <c r="E2028" i="11"/>
  <c r="E2029" i="11"/>
  <c r="E2030" i="11"/>
  <c r="E2031" i="11"/>
  <c r="E2032" i="11"/>
  <c r="E2033" i="11"/>
  <c r="E2034" i="11"/>
  <c r="E2035" i="11"/>
  <c r="E2036" i="11"/>
  <c r="E2037" i="11"/>
  <c r="E2038" i="11"/>
  <c r="E2039" i="11"/>
  <c r="E2040" i="11"/>
  <c r="E2041" i="11"/>
  <c r="E2042" i="11"/>
  <c r="E2043" i="11"/>
  <c r="E2044" i="11"/>
  <c r="E2045" i="11"/>
  <c r="E2046" i="11"/>
  <c r="E2047" i="11"/>
  <c r="E2048" i="11"/>
  <c r="E2049" i="11"/>
  <c r="E2050" i="11"/>
  <c r="E2051" i="11"/>
  <c r="E2052" i="11"/>
  <c r="E2053" i="11"/>
  <c r="E2054" i="11"/>
  <c r="E2055" i="11"/>
  <c r="E2056" i="11"/>
  <c r="E2057" i="11"/>
  <c r="E2058" i="11"/>
  <c r="E2059" i="11"/>
  <c r="E2060" i="11"/>
  <c r="E2061" i="11"/>
  <c r="E2062" i="11"/>
  <c r="E2063" i="11"/>
  <c r="E2064" i="11"/>
  <c r="E2065" i="11"/>
  <c r="E2066" i="11"/>
  <c r="E2067" i="11"/>
  <c r="E2068" i="11"/>
  <c r="E2069" i="11"/>
  <c r="E2070" i="11"/>
  <c r="E2071" i="11"/>
  <c r="E2072" i="11"/>
  <c r="E2073" i="11"/>
  <c r="E2074" i="11"/>
  <c r="E2075" i="11"/>
  <c r="E2076" i="11"/>
  <c r="E2077" i="11"/>
  <c r="E2078" i="11"/>
  <c r="E2079" i="11"/>
  <c r="E2080" i="11"/>
  <c r="E2081" i="11"/>
  <c r="E2082" i="11"/>
  <c r="E2083" i="11"/>
  <c r="E2084" i="11"/>
  <c r="E2085" i="11"/>
  <c r="E2086" i="11"/>
  <c r="E2087" i="11"/>
  <c r="E2088" i="11"/>
  <c r="E2089" i="11"/>
  <c r="E2090" i="11"/>
  <c r="E2091" i="11"/>
  <c r="E2092" i="11"/>
  <c r="E2093" i="11"/>
  <c r="E2094" i="11"/>
  <c r="E2095" i="11"/>
  <c r="E2096" i="11"/>
  <c r="E2097" i="11"/>
  <c r="E2098" i="11"/>
  <c r="E2099" i="11"/>
  <c r="E2100" i="11"/>
  <c r="E2101" i="11"/>
  <c r="E2102" i="11"/>
  <c r="E2103" i="11"/>
  <c r="E2104" i="11"/>
  <c r="E2105" i="11"/>
  <c r="E2106" i="11"/>
  <c r="E2107" i="11"/>
  <c r="E2108" i="11"/>
  <c r="E2109" i="11"/>
  <c r="E2110" i="11"/>
  <c r="E2111" i="11"/>
  <c r="E2112" i="11"/>
  <c r="E2113" i="11"/>
  <c r="E2114" i="11"/>
  <c r="E2115" i="11"/>
  <c r="E2116" i="11"/>
  <c r="E2117" i="11"/>
  <c r="E2118" i="11"/>
  <c r="E2119" i="11"/>
  <c r="E2120" i="11"/>
  <c r="E2121" i="11"/>
  <c r="E2122" i="11"/>
  <c r="E2123" i="11"/>
  <c r="E2124" i="11"/>
  <c r="E2125" i="11"/>
  <c r="E2126" i="11"/>
  <c r="E2127" i="11"/>
  <c r="E2128" i="11"/>
  <c r="E2129" i="11"/>
  <c r="E2130" i="11"/>
  <c r="E2131" i="11"/>
  <c r="E2132" i="11"/>
  <c r="E2133" i="11"/>
  <c r="E2134" i="11"/>
  <c r="E2135" i="11"/>
  <c r="E2136" i="11"/>
  <c r="E2137" i="11"/>
  <c r="E2138" i="11"/>
  <c r="E2139" i="11"/>
  <c r="E2140" i="11"/>
  <c r="E2141" i="11"/>
  <c r="E2142" i="11"/>
  <c r="E2143" i="11"/>
  <c r="E2144" i="11"/>
  <c r="E2145" i="11"/>
  <c r="E2146" i="11"/>
  <c r="E2147" i="11"/>
  <c r="E2148" i="11"/>
  <c r="E2149" i="11"/>
  <c r="E2150" i="11"/>
  <c r="E2151" i="11"/>
  <c r="E2152" i="11"/>
  <c r="E2153" i="11"/>
  <c r="E2154" i="11"/>
  <c r="E2155" i="11"/>
  <c r="E2156" i="11"/>
  <c r="E2157" i="11"/>
  <c r="E2158" i="11"/>
  <c r="E2159" i="11"/>
  <c r="E2160" i="11"/>
  <c r="E2161" i="11"/>
  <c r="E2162" i="11"/>
  <c r="E2163" i="11"/>
  <c r="E2164" i="11"/>
  <c r="E2165" i="11"/>
  <c r="E2166" i="11"/>
  <c r="E2167" i="11"/>
  <c r="E2168" i="11"/>
  <c r="E2169" i="11"/>
  <c r="E2170" i="11"/>
  <c r="E2171" i="11"/>
  <c r="E2172" i="11"/>
  <c r="E2173" i="11"/>
  <c r="E2174" i="11"/>
  <c r="E2175" i="11"/>
  <c r="E2176" i="11"/>
  <c r="E2177" i="11"/>
  <c r="E2178" i="11"/>
  <c r="E2179" i="11"/>
  <c r="E2180" i="11"/>
  <c r="E2181" i="11"/>
  <c r="E2182" i="11"/>
  <c r="E2183" i="11"/>
  <c r="E2184" i="11"/>
  <c r="E2185" i="11"/>
  <c r="E2186" i="11"/>
  <c r="E2187" i="11"/>
  <c r="E2188" i="11"/>
  <c r="E2189" i="11"/>
  <c r="E2190" i="11"/>
  <c r="E2191" i="11"/>
  <c r="E2192" i="11"/>
  <c r="E2193" i="11"/>
  <c r="E2194" i="11"/>
  <c r="E2195" i="11"/>
  <c r="E2196" i="11"/>
  <c r="E2197" i="11"/>
  <c r="E2198" i="11"/>
  <c r="E2199" i="11"/>
  <c r="E2200" i="11"/>
  <c r="E2201" i="11"/>
  <c r="E2202" i="11"/>
  <c r="E2203" i="11"/>
  <c r="E2204" i="11"/>
  <c r="E2205" i="11"/>
  <c r="E2206" i="11"/>
  <c r="E2207" i="11"/>
  <c r="E2208" i="11"/>
  <c r="E2209" i="11"/>
  <c r="E2210" i="11"/>
  <c r="E2211" i="11"/>
  <c r="E2212" i="11"/>
  <c r="E2213" i="11"/>
  <c r="E2214" i="11"/>
  <c r="E2215" i="11"/>
  <c r="E2216" i="11"/>
  <c r="E2217" i="11"/>
  <c r="E2218" i="11"/>
  <c r="E2219" i="11"/>
  <c r="E2220" i="11"/>
  <c r="E2221" i="11"/>
  <c r="E2222" i="11"/>
  <c r="E2223" i="11"/>
  <c r="E2224" i="11"/>
  <c r="E2225" i="11"/>
  <c r="E2226" i="11"/>
  <c r="E2227" i="11"/>
  <c r="E2228" i="11"/>
  <c r="E2229" i="11"/>
  <c r="E2230" i="11"/>
  <c r="E2231" i="11"/>
  <c r="E2232" i="11"/>
  <c r="E2233" i="11"/>
  <c r="E2234" i="11"/>
  <c r="E2235" i="11"/>
  <c r="E2236" i="11"/>
  <c r="E2237" i="11"/>
  <c r="E2238" i="11"/>
  <c r="E2239" i="11"/>
  <c r="E2240" i="11"/>
  <c r="E2241" i="11"/>
  <c r="E2242" i="11"/>
  <c r="E2243" i="11"/>
  <c r="E2244" i="11"/>
  <c r="E2245" i="11"/>
  <c r="E2246" i="11"/>
  <c r="E2247" i="11"/>
  <c r="E2248" i="11"/>
  <c r="E2249" i="11"/>
  <c r="E2250" i="11"/>
  <c r="E2251" i="11"/>
  <c r="E2252" i="11"/>
  <c r="E2253" i="11"/>
  <c r="E2254" i="11"/>
  <c r="E2255" i="11"/>
  <c r="E2256" i="11"/>
  <c r="E2257" i="11"/>
  <c r="E2258" i="11"/>
  <c r="E2259" i="11"/>
  <c r="E2260" i="11"/>
  <c r="E2261" i="11"/>
  <c r="E2262" i="11"/>
  <c r="E2263" i="11"/>
  <c r="E2264" i="11"/>
  <c r="E2265" i="11"/>
  <c r="E2266" i="11"/>
  <c r="E2267" i="11"/>
  <c r="E2268" i="11"/>
  <c r="E2269" i="11"/>
  <c r="E2270" i="11"/>
  <c r="E2271" i="11"/>
  <c r="E2272" i="11"/>
  <c r="E2273" i="11"/>
  <c r="E2274" i="11"/>
  <c r="E2275" i="11"/>
  <c r="E2276" i="11"/>
  <c r="E2277" i="11"/>
  <c r="E2278" i="11"/>
  <c r="E2279" i="11"/>
  <c r="E2280" i="11"/>
  <c r="E2281" i="11"/>
  <c r="E2282" i="11"/>
  <c r="E2283" i="11"/>
  <c r="E2284" i="11"/>
  <c r="E2285" i="11"/>
  <c r="E2286" i="11"/>
  <c r="E2287" i="11"/>
  <c r="E2288" i="11"/>
  <c r="E2289" i="11"/>
  <c r="E2290" i="11"/>
  <c r="E2291" i="11"/>
  <c r="E2292" i="11"/>
  <c r="E2293" i="11"/>
  <c r="E2294" i="11"/>
  <c r="E2295" i="11"/>
  <c r="E2296" i="11"/>
  <c r="E2297" i="11"/>
  <c r="E2298" i="11"/>
  <c r="E2299" i="11"/>
  <c r="E2300" i="11"/>
  <c r="E2301" i="11"/>
  <c r="E2302" i="11"/>
  <c r="E2303" i="11"/>
  <c r="E2304" i="11"/>
  <c r="E2305" i="11"/>
  <c r="E2306" i="11"/>
  <c r="E2307" i="11"/>
  <c r="E2308" i="11"/>
  <c r="E2309" i="11"/>
  <c r="E2310" i="11"/>
  <c r="E2311" i="11"/>
  <c r="E2312" i="11"/>
  <c r="E2313" i="11"/>
  <c r="E2314" i="11"/>
  <c r="E2315" i="11"/>
  <c r="E2316" i="11"/>
  <c r="E2317" i="11"/>
  <c r="E2318" i="11"/>
  <c r="E2319" i="11"/>
  <c r="E2320" i="11"/>
  <c r="E2321" i="11"/>
  <c r="E2322" i="11"/>
  <c r="E2323" i="11"/>
  <c r="E2324" i="11"/>
  <c r="E2325" i="11"/>
  <c r="E2326" i="11"/>
  <c r="E2327" i="11"/>
  <c r="E2328" i="11"/>
  <c r="E2329" i="11"/>
  <c r="E2330" i="11"/>
  <c r="E2331" i="11"/>
  <c r="E2332" i="11"/>
  <c r="E2333" i="11"/>
  <c r="E2334" i="11"/>
  <c r="E2335" i="11"/>
  <c r="E2336" i="11"/>
  <c r="E2337" i="11"/>
  <c r="E2338" i="11"/>
  <c r="E2339" i="11"/>
  <c r="E2340" i="11"/>
  <c r="E2341" i="11"/>
  <c r="E2342" i="11"/>
  <c r="E2343" i="11"/>
  <c r="E2344" i="11"/>
  <c r="E2345" i="11"/>
  <c r="E2346" i="11"/>
  <c r="E2347" i="11"/>
  <c r="E2348" i="11"/>
  <c r="E2349" i="11"/>
  <c r="E2350" i="11"/>
  <c r="E2351" i="11"/>
  <c r="E2352" i="11"/>
  <c r="E2353" i="11"/>
  <c r="E2354" i="11"/>
  <c r="E2355" i="11"/>
  <c r="E2356" i="11"/>
  <c r="E2357" i="11"/>
  <c r="E2358" i="11"/>
  <c r="E2359" i="11"/>
  <c r="E2360" i="11"/>
  <c r="E2361" i="11"/>
  <c r="E2362" i="11"/>
  <c r="E2363" i="11"/>
  <c r="E2364" i="11"/>
  <c r="E2365" i="11"/>
  <c r="E2366" i="11"/>
  <c r="E2367" i="11"/>
  <c r="E2368" i="11"/>
  <c r="E2369" i="11"/>
  <c r="E2370" i="11"/>
  <c r="E2371" i="11"/>
  <c r="E2372" i="11"/>
  <c r="E2373" i="11"/>
  <c r="E2374" i="11"/>
  <c r="E2375" i="11"/>
  <c r="E2376" i="11"/>
  <c r="E2377" i="11"/>
  <c r="E2378" i="11"/>
  <c r="E2379" i="11"/>
  <c r="E2380" i="11"/>
  <c r="E2381" i="11"/>
  <c r="E2382" i="11"/>
  <c r="E2383" i="11"/>
  <c r="E2384" i="11"/>
  <c r="E2385" i="11"/>
  <c r="E2386" i="11"/>
  <c r="E2387" i="11"/>
  <c r="E2388" i="11"/>
  <c r="E2389" i="11"/>
  <c r="E2390" i="11"/>
  <c r="E2391" i="11"/>
  <c r="E2392" i="11"/>
  <c r="E2393" i="11"/>
  <c r="E2394" i="11"/>
  <c r="E2395" i="11"/>
  <c r="E2396" i="11"/>
  <c r="E2397" i="11"/>
  <c r="E2398" i="11"/>
  <c r="E2399" i="11"/>
  <c r="E2400" i="11"/>
  <c r="E2401" i="11"/>
  <c r="E2402" i="11"/>
  <c r="E2403" i="11"/>
  <c r="E2404" i="11"/>
  <c r="E2405" i="11"/>
  <c r="E2406" i="11"/>
  <c r="E2407" i="11"/>
  <c r="E2408" i="11"/>
  <c r="E2409" i="11"/>
  <c r="E2410" i="11"/>
  <c r="E2411" i="11"/>
  <c r="E2412" i="11"/>
  <c r="E2413" i="11"/>
  <c r="E2414" i="11"/>
  <c r="E2415" i="11"/>
  <c r="E2416" i="11"/>
  <c r="E2417" i="11"/>
  <c r="E2418" i="11"/>
  <c r="E2419" i="11"/>
  <c r="E2420" i="11"/>
  <c r="E2421" i="11"/>
  <c r="E2422" i="11"/>
  <c r="E2423" i="11"/>
  <c r="E2424" i="11"/>
  <c r="E2425" i="11"/>
  <c r="E2426" i="11"/>
  <c r="E2427" i="11"/>
  <c r="E2428" i="11"/>
  <c r="E2429" i="11"/>
  <c r="E2430" i="11"/>
  <c r="E2431" i="11"/>
  <c r="E2432" i="11"/>
  <c r="E2433" i="11"/>
  <c r="E2434" i="11"/>
  <c r="E2435" i="11"/>
  <c r="E2436" i="11"/>
  <c r="E2437" i="11"/>
  <c r="E2438" i="11"/>
  <c r="E2439" i="11"/>
  <c r="E2440" i="11"/>
  <c r="E2441" i="11"/>
  <c r="E2442" i="11"/>
  <c r="E2443" i="11"/>
  <c r="E2444" i="11"/>
  <c r="E2445" i="11"/>
  <c r="E2446" i="11"/>
  <c r="E2447" i="11"/>
  <c r="E2448" i="11"/>
  <c r="E2449" i="11"/>
  <c r="E2450" i="11"/>
  <c r="E2451" i="11"/>
  <c r="E2452" i="11"/>
  <c r="E2453" i="11"/>
  <c r="E2454" i="11"/>
  <c r="E2455" i="11"/>
  <c r="E2456" i="11"/>
  <c r="E2457" i="11"/>
  <c r="E2458" i="11"/>
  <c r="E2459" i="11"/>
  <c r="E2460" i="11"/>
  <c r="E2461" i="11"/>
  <c r="E2462" i="11"/>
  <c r="E2463" i="11"/>
  <c r="E2464" i="11"/>
  <c r="E2465" i="11"/>
  <c r="E2466" i="11"/>
  <c r="E2467" i="11"/>
  <c r="E2468" i="11"/>
  <c r="E2469" i="11"/>
  <c r="E2470" i="11"/>
  <c r="E2471" i="11"/>
  <c r="E2472" i="11"/>
  <c r="E2473" i="11"/>
  <c r="E2474" i="11"/>
  <c r="E2475" i="11"/>
  <c r="E2476" i="11"/>
  <c r="E2477" i="11"/>
  <c r="E2478" i="11"/>
  <c r="E2479" i="11"/>
  <c r="E2480" i="11"/>
  <c r="E2481" i="11"/>
  <c r="E2482" i="11"/>
  <c r="E2483" i="11"/>
  <c r="E2484" i="11"/>
  <c r="E2485" i="11"/>
  <c r="E2486" i="11"/>
  <c r="E2487" i="11"/>
  <c r="E2488" i="11"/>
  <c r="E2489" i="11"/>
  <c r="E2490" i="11"/>
  <c r="E2491" i="11"/>
  <c r="E2492" i="11"/>
  <c r="E2493" i="11"/>
  <c r="E2494" i="11"/>
  <c r="E2495" i="11"/>
  <c r="E2496" i="11"/>
  <c r="E2497" i="11"/>
  <c r="E2498" i="11"/>
  <c r="E2499" i="11"/>
  <c r="E2500" i="11"/>
  <c r="E2501" i="11"/>
  <c r="E2502" i="11"/>
  <c r="E2503" i="11"/>
  <c r="E2504" i="11"/>
  <c r="E2505" i="11"/>
  <c r="E2506" i="11"/>
  <c r="E2507" i="11"/>
  <c r="E2508" i="11"/>
  <c r="E2509" i="11"/>
  <c r="E2510" i="11"/>
  <c r="E2511" i="11"/>
  <c r="E2512" i="11"/>
  <c r="E2513" i="11"/>
  <c r="E2514" i="11"/>
  <c r="E2515" i="11"/>
  <c r="E2516" i="11"/>
  <c r="E2517" i="11"/>
  <c r="E2518" i="11"/>
  <c r="E2519" i="11"/>
  <c r="E2520" i="11"/>
  <c r="E2521" i="11"/>
  <c r="E2522" i="11"/>
  <c r="E2523" i="11"/>
  <c r="E2524" i="11"/>
  <c r="E2525" i="11"/>
  <c r="E2526" i="11"/>
  <c r="E2527" i="11"/>
  <c r="E2528" i="11"/>
  <c r="E2529" i="11"/>
  <c r="E2530" i="11"/>
  <c r="E2531" i="11"/>
  <c r="E2532" i="11"/>
  <c r="E2533" i="11"/>
  <c r="E2534" i="11"/>
  <c r="E2535" i="11"/>
  <c r="E2536" i="11"/>
  <c r="E2537" i="11"/>
  <c r="E2538" i="11"/>
  <c r="E2539" i="11"/>
  <c r="E2540" i="11"/>
  <c r="E2541" i="11"/>
  <c r="E2542" i="11"/>
  <c r="E2543" i="11"/>
  <c r="E2544" i="11"/>
  <c r="E2545" i="11"/>
  <c r="E2546" i="11"/>
  <c r="E2547" i="11"/>
  <c r="E2548" i="11"/>
  <c r="E2549" i="11"/>
  <c r="E2550" i="11"/>
  <c r="E2551" i="11"/>
  <c r="E2552" i="11"/>
  <c r="E2553" i="11"/>
  <c r="E2554" i="11"/>
  <c r="E2555" i="11"/>
  <c r="E2556" i="11"/>
  <c r="E2557" i="11"/>
  <c r="E2558" i="11"/>
  <c r="E2559" i="11"/>
  <c r="E2560" i="11"/>
  <c r="E2561" i="11"/>
  <c r="E2562" i="11"/>
  <c r="E2563" i="11"/>
  <c r="E2564" i="11"/>
  <c r="E2565" i="11"/>
  <c r="E2566" i="11"/>
  <c r="E2567" i="11"/>
  <c r="E2568" i="11"/>
  <c r="E2569" i="11"/>
  <c r="E2570" i="11"/>
  <c r="E2571" i="11"/>
  <c r="E2572" i="11"/>
  <c r="E2573" i="11"/>
  <c r="E2574" i="11"/>
  <c r="E2575" i="11"/>
  <c r="E2576" i="11"/>
  <c r="E2577" i="11"/>
  <c r="E2578" i="11"/>
  <c r="E2579" i="11"/>
  <c r="E2580" i="11"/>
  <c r="E2581" i="11"/>
  <c r="E2582" i="11"/>
  <c r="E2583" i="11"/>
  <c r="E2584" i="11"/>
  <c r="E2585" i="11"/>
  <c r="E2586" i="11"/>
  <c r="E2587" i="11"/>
  <c r="E2588" i="11"/>
  <c r="E2589" i="11"/>
  <c r="E2590" i="11"/>
  <c r="E2591" i="11"/>
  <c r="E2592" i="11"/>
  <c r="E2593" i="11"/>
  <c r="E2594" i="11"/>
  <c r="E2595" i="11"/>
  <c r="E2596" i="11"/>
  <c r="E2597" i="11"/>
  <c r="E2598" i="11"/>
  <c r="E2599" i="11"/>
  <c r="E2600" i="11"/>
  <c r="E2601" i="11"/>
  <c r="E2602" i="11"/>
  <c r="E2603" i="11"/>
  <c r="E2604" i="11"/>
  <c r="E2605" i="11"/>
  <c r="E2606" i="11"/>
  <c r="E2607" i="11"/>
  <c r="E2608" i="11"/>
  <c r="E2609" i="11"/>
  <c r="E2610" i="11"/>
  <c r="E2611" i="11"/>
  <c r="E2612" i="11"/>
  <c r="E2613" i="11"/>
  <c r="E2614" i="11"/>
  <c r="E2615" i="11"/>
  <c r="E2616" i="11"/>
  <c r="E2617" i="11"/>
  <c r="E2618" i="11"/>
  <c r="E2619" i="11"/>
  <c r="E2620" i="11"/>
  <c r="E2621" i="11"/>
  <c r="E2622" i="11"/>
  <c r="E2623" i="11"/>
  <c r="E2624" i="11"/>
  <c r="E2625" i="11"/>
  <c r="E2626" i="11"/>
  <c r="E2627" i="11"/>
  <c r="E2628" i="11"/>
  <c r="E2629" i="11"/>
  <c r="E2630" i="11"/>
  <c r="E2631" i="11"/>
  <c r="E2632" i="11"/>
  <c r="E2633" i="11"/>
  <c r="E2634" i="11"/>
  <c r="E2635" i="11"/>
  <c r="E2636" i="11"/>
  <c r="E2637" i="11"/>
  <c r="E2638" i="11"/>
  <c r="E2639" i="11"/>
  <c r="E2640" i="11"/>
  <c r="E2641" i="11"/>
  <c r="E2642" i="11"/>
  <c r="E2643" i="11"/>
  <c r="E2644" i="11"/>
  <c r="E2645" i="11"/>
  <c r="E2646" i="11"/>
  <c r="E2647" i="11"/>
  <c r="E2648" i="11"/>
  <c r="E2649" i="11"/>
  <c r="E2650" i="11"/>
  <c r="E2651" i="11"/>
  <c r="E2652" i="11"/>
  <c r="E2653" i="11"/>
  <c r="E2654" i="11"/>
  <c r="E2655" i="11"/>
  <c r="E2656" i="11"/>
  <c r="E2657" i="11"/>
  <c r="E2658" i="11"/>
  <c r="E2659" i="11"/>
  <c r="E2660" i="11"/>
  <c r="E2661" i="11"/>
  <c r="E2662" i="11"/>
  <c r="E2663" i="11"/>
  <c r="E2664" i="11"/>
  <c r="E2665" i="11"/>
  <c r="E2666" i="11"/>
  <c r="E2667" i="11"/>
  <c r="E2668" i="11"/>
  <c r="E2669" i="11"/>
  <c r="E2670" i="11"/>
  <c r="E2671" i="11"/>
  <c r="E2672" i="11"/>
  <c r="E2673" i="11"/>
  <c r="E2674" i="11"/>
  <c r="E2675" i="11"/>
  <c r="E2676" i="11"/>
  <c r="E2677" i="11"/>
  <c r="E2678" i="11"/>
  <c r="E2679" i="11"/>
  <c r="E2680" i="11"/>
  <c r="E2681" i="11"/>
  <c r="E2682" i="11"/>
  <c r="E2683" i="11"/>
  <c r="E2684" i="11"/>
  <c r="E2685" i="11"/>
  <c r="E2686" i="11"/>
  <c r="E2687" i="11"/>
  <c r="E2688" i="11"/>
  <c r="E2689" i="11"/>
  <c r="E2690" i="11"/>
  <c r="E2691" i="11"/>
  <c r="E2692" i="11"/>
  <c r="E2693" i="11"/>
  <c r="E2694" i="11"/>
  <c r="E2695" i="11"/>
  <c r="E2696" i="11"/>
  <c r="E2697" i="11"/>
  <c r="E2698" i="11"/>
  <c r="E2699" i="11"/>
  <c r="E2700" i="11"/>
  <c r="E2701" i="11"/>
  <c r="E2702" i="11"/>
  <c r="E2703" i="11"/>
  <c r="E2704" i="11"/>
  <c r="E2705" i="11"/>
  <c r="E2706" i="11"/>
  <c r="E2707" i="11"/>
  <c r="E2708" i="11"/>
  <c r="E2709" i="11"/>
  <c r="E2710" i="11"/>
  <c r="E2711" i="11"/>
  <c r="E2712" i="11"/>
  <c r="E2713" i="11"/>
  <c r="E2714" i="11"/>
  <c r="E2715" i="11"/>
  <c r="E2716" i="11"/>
  <c r="E2717" i="11"/>
  <c r="E2718" i="11"/>
  <c r="E2719" i="11"/>
  <c r="E2720" i="11"/>
  <c r="E2721" i="11"/>
  <c r="E2722" i="11"/>
  <c r="E2723" i="11"/>
  <c r="E2724" i="11"/>
  <c r="E2725" i="11"/>
  <c r="E2726" i="11"/>
  <c r="E2727" i="11"/>
  <c r="E2728" i="11"/>
  <c r="E2729" i="11"/>
  <c r="E2730" i="11"/>
  <c r="E2731" i="11"/>
  <c r="E2732" i="11"/>
  <c r="E2733" i="11"/>
  <c r="E2734" i="11"/>
  <c r="E2735" i="11"/>
  <c r="E2736" i="11"/>
  <c r="E2737" i="11"/>
  <c r="E2738" i="11"/>
  <c r="E2739" i="11"/>
  <c r="E2740" i="11"/>
  <c r="E2741" i="11"/>
  <c r="E2742" i="11"/>
  <c r="E2743" i="11"/>
  <c r="E2744" i="11"/>
  <c r="E2745" i="11"/>
  <c r="E2746" i="11"/>
  <c r="E2747" i="11"/>
  <c r="E2748" i="11"/>
  <c r="E2749" i="11"/>
  <c r="E2750" i="11"/>
  <c r="E2751" i="11"/>
  <c r="E2752" i="11"/>
  <c r="E2753" i="11"/>
  <c r="E2754" i="11"/>
  <c r="E2755" i="11"/>
  <c r="E2756" i="11"/>
  <c r="E2757" i="11"/>
  <c r="E2758" i="11"/>
  <c r="E2759" i="11"/>
  <c r="E2760" i="11"/>
  <c r="E2761" i="11"/>
  <c r="E2762" i="11"/>
  <c r="E2763" i="11"/>
  <c r="E2764" i="11"/>
  <c r="E2765" i="11"/>
  <c r="E2766" i="11"/>
  <c r="E2767" i="11"/>
  <c r="E2768" i="11"/>
  <c r="E2769" i="11"/>
  <c r="E2770" i="11"/>
  <c r="E2771" i="11"/>
  <c r="E2772" i="11"/>
  <c r="E2773" i="11"/>
  <c r="E2774" i="11"/>
  <c r="E2775" i="11"/>
  <c r="E2776" i="11"/>
  <c r="E2777" i="11"/>
  <c r="E2778" i="11"/>
  <c r="E2779" i="11"/>
  <c r="E2780" i="11"/>
  <c r="E2781" i="11"/>
  <c r="E2782" i="11"/>
  <c r="E2783" i="11"/>
  <c r="E2784" i="11"/>
  <c r="E2785" i="11"/>
  <c r="E2786" i="11"/>
  <c r="E2787" i="11"/>
  <c r="E2788" i="11"/>
  <c r="E2789" i="11"/>
  <c r="E2790" i="11"/>
  <c r="E2791" i="11"/>
  <c r="E2792" i="11"/>
  <c r="E2793" i="11"/>
  <c r="E2794" i="11"/>
  <c r="E2795" i="11"/>
  <c r="E2796" i="11"/>
  <c r="E2797" i="11"/>
  <c r="E2798" i="11"/>
  <c r="E2799" i="11"/>
  <c r="E2800" i="11"/>
  <c r="E2801" i="11"/>
  <c r="E2802" i="11"/>
  <c r="E2803" i="11"/>
  <c r="E2804" i="11"/>
  <c r="E2805" i="11"/>
  <c r="E2806" i="11"/>
  <c r="E2807" i="11"/>
  <c r="E2808" i="11"/>
  <c r="E2809" i="11"/>
  <c r="E2810" i="11"/>
  <c r="E2811" i="11"/>
  <c r="E2812" i="11"/>
  <c r="E2813" i="11"/>
  <c r="E2814" i="11"/>
  <c r="E2815" i="11"/>
  <c r="E2816" i="11"/>
  <c r="E2817" i="11"/>
  <c r="E2818" i="11"/>
  <c r="E2819" i="11"/>
  <c r="E2820" i="11"/>
  <c r="E2821" i="11"/>
  <c r="E2822" i="11"/>
  <c r="E2823" i="11"/>
  <c r="E2824" i="11"/>
  <c r="E2825" i="11"/>
  <c r="E2826" i="11"/>
  <c r="E2827" i="11"/>
  <c r="E2828" i="11"/>
  <c r="E2829" i="11"/>
  <c r="E2830" i="11"/>
  <c r="E2831" i="11"/>
  <c r="E2832" i="11"/>
  <c r="E2833" i="11"/>
  <c r="E2834" i="11"/>
  <c r="E2835" i="11"/>
  <c r="E2836" i="11"/>
  <c r="E2837" i="11"/>
  <c r="E2838" i="11"/>
  <c r="E2839" i="11"/>
  <c r="E2840" i="11"/>
  <c r="E2841" i="11"/>
  <c r="E2842" i="11"/>
  <c r="E2843" i="11"/>
  <c r="E2844" i="11"/>
  <c r="E2845" i="11"/>
  <c r="E2846" i="11"/>
  <c r="E2847" i="11"/>
  <c r="E2848" i="11"/>
  <c r="E2849" i="11"/>
  <c r="E2850" i="11"/>
  <c r="E2851" i="11"/>
  <c r="E2852" i="11"/>
  <c r="E2853" i="11"/>
  <c r="E2854" i="11"/>
  <c r="E2855" i="11"/>
  <c r="E2856" i="11"/>
  <c r="E2857" i="11"/>
  <c r="E2858" i="11"/>
  <c r="E2859" i="11"/>
  <c r="E2860" i="11"/>
  <c r="E2861" i="11"/>
  <c r="E2862" i="11"/>
  <c r="E2863" i="11"/>
  <c r="E2864" i="11"/>
  <c r="E2865" i="11"/>
  <c r="E2866" i="11"/>
  <c r="E2867" i="11"/>
  <c r="E2868" i="11"/>
  <c r="E2869" i="11"/>
  <c r="E2870" i="11"/>
  <c r="E2871" i="11"/>
  <c r="E2872" i="11"/>
  <c r="E2873" i="11"/>
  <c r="E2874" i="11"/>
  <c r="E2875" i="11"/>
  <c r="E2876" i="11"/>
  <c r="E2877" i="11"/>
  <c r="E2878" i="11"/>
  <c r="E2879" i="11"/>
  <c r="E2880" i="11"/>
  <c r="E2881" i="11"/>
  <c r="E2882" i="11"/>
  <c r="E2883" i="11"/>
  <c r="E2884" i="11"/>
  <c r="E2885" i="11"/>
  <c r="E2886" i="11"/>
  <c r="E2887" i="11"/>
  <c r="E2888" i="11"/>
  <c r="E2889" i="11"/>
  <c r="E2890" i="11"/>
  <c r="E2891" i="11"/>
  <c r="E2892" i="11"/>
  <c r="E2893" i="11"/>
  <c r="E2894" i="11"/>
  <c r="E2895" i="11"/>
  <c r="E2896" i="11"/>
  <c r="E2897" i="11"/>
  <c r="E2898" i="11"/>
  <c r="E2899" i="11"/>
  <c r="E2900" i="11"/>
  <c r="E2901" i="11"/>
  <c r="E2902" i="11"/>
  <c r="E2903" i="11"/>
  <c r="E2904" i="11"/>
  <c r="E2905" i="11"/>
  <c r="E2906" i="11"/>
  <c r="E2907" i="11"/>
  <c r="E2908" i="11"/>
  <c r="E2909" i="11"/>
  <c r="E2910" i="11"/>
  <c r="E2911" i="11"/>
  <c r="E2912" i="11"/>
  <c r="E2913" i="11"/>
  <c r="E2914" i="11"/>
  <c r="E2915" i="11"/>
  <c r="E2916" i="11"/>
  <c r="E2917" i="11"/>
  <c r="E2918" i="11"/>
  <c r="E2919" i="11"/>
  <c r="E2920" i="11"/>
  <c r="E2921" i="11"/>
  <c r="E2922" i="11"/>
  <c r="E2923" i="11"/>
  <c r="E2924" i="11"/>
  <c r="E2925" i="11"/>
  <c r="E2926" i="11"/>
  <c r="E2927" i="11"/>
  <c r="E2928" i="11"/>
  <c r="E2929" i="11"/>
  <c r="E2930" i="11"/>
  <c r="E2931" i="11"/>
  <c r="E2932" i="11"/>
  <c r="E2933" i="11"/>
  <c r="E2934" i="11"/>
  <c r="E2935" i="11"/>
  <c r="E2936" i="11"/>
  <c r="E2937" i="11"/>
  <c r="E2938" i="11"/>
  <c r="E2939" i="11"/>
  <c r="E2940" i="11"/>
  <c r="E2941" i="11"/>
  <c r="E2942" i="11"/>
  <c r="E2943" i="11"/>
  <c r="E2944" i="11"/>
  <c r="E2945" i="11"/>
  <c r="E2946" i="11"/>
  <c r="E2947" i="11"/>
  <c r="E2948" i="11"/>
  <c r="E2949" i="11"/>
  <c r="E2950" i="11"/>
  <c r="E2951" i="11"/>
  <c r="E2952" i="11"/>
  <c r="E2953" i="11"/>
  <c r="E2954" i="11"/>
  <c r="E2955" i="11"/>
  <c r="E2956" i="11"/>
  <c r="E2957" i="11"/>
  <c r="E2958" i="11"/>
  <c r="E2959" i="11"/>
  <c r="E2960" i="11"/>
  <c r="E2961" i="11"/>
  <c r="E2962" i="11"/>
  <c r="E2963" i="11"/>
  <c r="E2964" i="11"/>
  <c r="E2965" i="11"/>
  <c r="E2966" i="11"/>
  <c r="E2967" i="11"/>
  <c r="E2968" i="11"/>
  <c r="E2969" i="11"/>
  <c r="E2970" i="11"/>
  <c r="E2971" i="11"/>
  <c r="E2972" i="11"/>
  <c r="E2973" i="11"/>
  <c r="E2974" i="11"/>
  <c r="E2975" i="11"/>
  <c r="E2976" i="11"/>
  <c r="E2977" i="11"/>
  <c r="E2978" i="11"/>
  <c r="E2979" i="11"/>
  <c r="E2980" i="11"/>
  <c r="E2981" i="11"/>
  <c r="E2982" i="11"/>
  <c r="E2983" i="11"/>
  <c r="E2984" i="11"/>
  <c r="E2985" i="11"/>
  <c r="E2986" i="11"/>
  <c r="E2987" i="11"/>
  <c r="E2988" i="11"/>
  <c r="E2989" i="11"/>
  <c r="E2990" i="11"/>
  <c r="E2991" i="11"/>
  <c r="E2992" i="11"/>
  <c r="E2993" i="11"/>
  <c r="E2994" i="11"/>
  <c r="E2995" i="11"/>
  <c r="E2996" i="11"/>
  <c r="E2997" i="11"/>
  <c r="E2998" i="11"/>
  <c r="E2999" i="11"/>
  <c r="E3000" i="11"/>
  <c r="E3001" i="11"/>
  <c r="E3002" i="11"/>
  <c r="E3003" i="11"/>
  <c r="E3004" i="11"/>
  <c r="E3005" i="11"/>
  <c r="E3006" i="11"/>
  <c r="E3007" i="11"/>
  <c r="E3008" i="11"/>
  <c r="E3009" i="11"/>
  <c r="E3010" i="11"/>
  <c r="E3011" i="11"/>
  <c r="E3012" i="11"/>
  <c r="E3013" i="11"/>
  <c r="E3014" i="11"/>
  <c r="E3015" i="11"/>
  <c r="E3016" i="11"/>
  <c r="E3017" i="11"/>
  <c r="E3018" i="11"/>
  <c r="E3019" i="11"/>
  <c r="E3020" i="11"/>
  <c r="E3021" i="11"/>
  <c r="E3022" i="11"/>
  <c r="E3023" i="11"/>
  <c r="E3024" i="11"/>
  <c r="E3025" i="11"/>
  <c r="E3026" i="11"/>
  <c r="E3027" i="11"/>
  <c r="E3028" i="11"/>
  <c r="E3029" i="11"/>
  <c r="E3030" i="11"/>
  <c r="E3031" i="11"/>
  <c r="E3032" i="11"/>
  <c r="E3033" i="11"/>
  <c r="E3034" i="11"/>
  <c r="E3035" i="11"/>
  <c r="E3036" i="11"/>
  <c r="E3037" i="11"/>
  <c r="E3038" i="11"/>
  <c r="E3039" i="11"/>
  <c r="E3040" i="11"/>
  <c r="E3041" i="11"/>
  <c r="E3042" i="11"/>
  <c r="E3043" i="11"/>
  <c r="E3044" i="11"/>
  <c r="E3045" i="11"/>
  <c r="E3046" i="11"/>
  <c r="E3047" i="11"/>
  <c r="E3048" i="11"/>
  <c r="E3049" i="11"/>
  <c r="E3050" i="11"/>
  <c r="E3051" i="11"/>
  <c r="E3052" i="11"/>
  <c r="E3053" i="11"/>
  <c r="E3054" i="11"/>
  <c r="E3055" i="11"/>
  <c r="E3056" i="11"/>
  <c r="E3057" i="11"/>
  <c r="E3058" i="11"/>
  <c r="E3059" i="11"/>
  <c r="E3060" i="11"/>
  <c r="E3061" i="11"/>
  <c r="E3062" i="11"/>
  <c r="E3063" i="11"/>
  <c r="E3064" i="11"/>
  <c r="E3065" i="11"/>
  <c r="E3066" i="11"/>
  <c r="E3067" i="11"/>
  <c r="E3068" i="11"/>
  <c r="E3069" i="11"/>
  <c r="E3070" i="11"/>
  <c r="E3071" i="11"/>
  <c r="E3072" i="11"/>
  <c r="E3073" i="11"/>
  <c r="E3074" i="11"/>
  <c r="E3075" i="11"/>
  <c r="E3076" i="11"/>
  <c r="E3077" i="11"/>
  <c r="E3078" i="11"/>
  <c r="E3079" i="11"/>
  <c r="E3080" i="11"/>
  <c r="E3081" i="11"/>
  <c r="E3082" i="11"/>
  <c r="E3083" i="11"/>
  <c r="E3084" i="11"/>
  <c r="E3085" i="11"/>
  <c r="E3086" i="11"/>
  <c r="E3087" i="11"/>
  <c r="E3088" i="11"/>
  <c r="E3089" i="11"/>
  <c r="E3090" i="11"/>
  <c r="E3091" i="11"/>
  <c r="E3092" i="11"/>
  <c r="E3093" i="11"/>
  <c r="E3094" i="11"/>
  <c r="E3095" i="11"/>
  <c r="E3096" i="11"/>
  <c r="E3097" i="11"/>
  <c r="E3098" i="11"/>
  <c r="E3099" i="11"/>
  <c r="E3100" i="11"/>
  <c r="E3101" i="11"/>
  <c r="E3102" i="11"/>
  <c r="E3103" i="11"/>
  <c r="E3104" i="11"/>
  <c r="E3105" i="11"/>
  <c r="E3106" i="11"/>
  <c r="E3107" i="11"/>
  <c r="E3108" i="11"/>
  <c r="E3109" i="11"/>
  <c r="E3110" i="11"/>
  <c r="E3111" i="11"/>
  <c r="E3112" i="11"/>
  <c r="E3113" i="11"/>
  <c r="E3114" i="11"/>
  <c r="E3115" i="11"/>
  <c r="E3116" i="11"/>
  <c r="E3117" i="11"/>
  <c r="E3118" i="11"/>
  <c r="E3119" i="11"/>
  <c r="E3120" i="11"/>
  <c r="E3121" i="11"/>
  <c r="E3122" i="11"/>
  <c r="E3123" i="11"/>
  <c r="E3124" i="11"/>
  <c r="E3125" i="11"/>
  <c r="E3126" i="11"/>
  <c r="E3127" i="11"/>
  <c r="E3128" i="11"/>
  <c r="E3129" i="11"/>
  <c r="E3130" i="11"/>
  <c r="E3131" i="11"/>
  <c r="E3132" i="11"/>
  <c r="E3133" i="11"/>
  <c r="E3134" i="11"/>
  <c r="E3135" i="11"/>
  <c r="E3136" i="11"/>
  <c r="E3137" i="11"/>
  <c r="E3138" i="11"/>
  <c r="E3139" i="11"/>
  <c r="E3140" i="11"/>
  <c r="E3141" i="11"/>
  <c r="E3142" i="11"/>
  <c r="E3143" i="11"/>
  <c r="E3144" i="11"/>
  <c r="E3145" i="11"/>
  <c r="E3146" i="11"/>
  <c r="E3147" i="11"/>
  <c r="E3148" i="11"/>
  <c r="E3149" i="11"/>
  <c r="E3150" i="11"/>
  <c r="E3151" i="11"/>
  <c r="E3152" i="11"/>
  <c r="E3153" i="11"/>
  <c r="E3154" i="11"/>
  <c r="E3155" i="11"/>
  <c r="E3156" i="11"/>
  <c r="E3157" i="11"/>
  <c r="E3158" i="11"/>
  <c r="E3159" i="11"/>
  <c r="E3160" i="11"/>
  <c r="E3161" i="11"/>
  <c r="E3162" i="11"/>
  <c r="E3163" i="11"/>
  <c r="E3164" i="11"/>
  <c r="E3165" i="11"/>
  <c r="E3166" i="11"/>
  <c r="E3167" i="11"/>
  <c r="E3168" i="11"/>
  <c r="E3169" i="11"/>
  <c r="E3170" i="11"/>
  <c r="E3171" i="11"/>
  <c r="E3172" i="11"/>
  <c r="E3173" i="11"/>
  <c r="E3174" i="11"/>
  <c r="E3175" i="11"/>
  <c r="E3176" i="11"/>
  <c r="E3177" i="11"/>
  <c r="E3178" i="11"/>
  <c r="E3179" i="11"/>
  <c r="E3180" i="11"/>
  <c r="E3181" i="11"/>
  <c r="E3182" i="11"/>
  <c r="E3183" i="11"/>
  <c r="E3184" i="11"/>
  <c r="E3185" i="11"/>
  <c r="E3186" i="11"/>
  <c r="E3187" i="11"/>
  <c r="E3188" i="11"/>
  <c r="E3189" i="11"/>
  <c r="E3190" i="11"/>
  <c r="E3191" i="11"/>
  <c r="E3192" i="11"/>
  <c r="E3193" i="11"/>
  <c r="E3194" i="11"/>
  <c r="E3195" i="11"/>
  <c r="E3196" i="11"/>
  <c r="E3197" i="11"/>
  <c r="E3198" i="11"/>
  <c r="E3199" i="11"/>
  <c r="E3200" i="11"/>
  <c r="E3201" i="11"/>
  <c r="E3202" i="11"/>
  <c r="E3203" i="11"/>
  <c r="E3204" i="11"/>
  <c r="E3205" i="11"/>
  <c r="E3206" i="11"/>
  <c r="E3207" i="11"/>
  <c r="E3208" i="11"/>
  <c r="E3209" i="11"/>
  <c r="E3210" i="11"/>
  <c r="E3211" i="11"/>
  <c r="E3212" i="11"/>
  <c r="E3213" i="11"/>
  <c r="E3214" i="11"/>
  <c r="E3215" i="11"/>
  <c r="E3216" i="11"/>
  <c r="E3217" i="11"/>
  <c r="E3218" i="11"/>
  <c r="E3219" i="11"/>
  <c r="E3220" i="11"/>
  <c r="E3221" i="11"/>
  <c r="E3222" i="11"/>
  <c r="E3223" i="11"/>
  <c r="E3224" i="11"/>
  <c r="E3225" i="11"/>
  <c r="E3226" i="11"/>
  <c r="E3227" i="11"/>
  <c r="E3228" i="11"/>
  <c r="E3229" i="11"/>
  <c r="E3230" i="11"/>
  <c r="E3231" i="11"/>
  <c r="E3232" i="11"/>
  <c r="E3233" i="11"/>
  <c r="E3234" i="11"/>
  <c r="E3235" i="11"/>
  <c r="E3236" i="11"/>
  <c r="E3237" i="11"/>
  <c r="E3238" i="11"/>
  <c r="E3239" i="11"/>
  <c r="E3240" i="11"/>
  <c r="E3241" i="11"/>
  <c r="E3242" i="11"/>
  <c r="E3243" i="11"/>
  <c r="E3244" i="11"/>
  <c r="E3245" i="11"/>
  <c r="E3246" i="11"/>
  <c r="E3247" i="11"/>
  <c r="E3248" i="11"/>
  <c r="E3249" i="11"/>
  <c r="E3250" i="11"/>
  <c r="E3251" i="11"/>
  <c r="E3252" i="11"/>
  <c r="E3253" i="11"/>
  <c r="E3254" i="11"/>
  <c r="E3255" i="11"/>
  <c r="E3256" i="11"/>
  <c r="E3257" i="11"/>
  <c r="E3258" i="11"/>
  <c r="E3259" i="11"/>
  <c r="E3260" i="11"/>
  <c r="E3261" i="11"/>
  <c r="E3262" i="11"/>
  <c r="E3263" i="11"/>
  <c r="E3264" i="11"/>
  <c r="E3265" i="11"/>
  <c r="E3266" i="11"/>
  <c r="E3267" i="11"/>
  <c r="E3268" i="11"/>
  <c r="E3269" i="11"/>
  <c r="E3270" i="11"/>
  <c r="E3271" i="11"/>
  <c r="E3272" i="11"/>
  <c r="E3273" i="11"/>
  <c r="E3274" i="11"/>
  <c r="E3275" i="11"/>
  <c r="E3276" i="11"/>
  <c r="E3277" i="11"/>
  <c r="E3278" i="11"/>
  <c r="E3279" i="11"/>
  <c r="E3280" i="11"/>
  <c r="E3281" i="11"/>
  <c r="E3282" i="11"/>
  <c r="E3283" i="11"/>
  <c r="E3284" i="11"/>
  <c r="E3285" i="11"/>
  <c r="E3286" i="11"/>
  <c r="E3287" i="11"/>
  <c r="E3288" i="11"/>
  <c r="E3289" i="11"/>
  <c r="E3290" i="11"/>
  <c r="E3291" i="11"/>
  <c r="E3292" i="11"/>
  <c r="E3293" i="11"/>
  <c r="E3294" i="11"/>
  <c r="E3295" i="11"/>
  <c r="E3296" i="11"/>
  <c r="E3297" i="11"/>
  <c r="E3298" i="11"/>
  <c r="E3299" i="11"/>
  <c r="E3300" i="11"/>
  <c r="E3301" i="11"/>
  <c r="E3302" i="11"/>
  <c r="E3303" i="11"/>
  <c r="E3304" i="11"/>
  <c r="E3305" i="11"/>
  <c r="E3306" i="11"/>
  <c r="E3307" i="11"/>
  <c r="E3308" i="11"/>
  <c r="E3309" i="11"/>
  <c r="E3310" i="11"/>
  <c r="E3311" i="11"/>
  <c r="E3312" i="11"/>
  <c r="E3313" i="11"/>
  <c r="E3314" i="11"/>
  <c r="E3315" i="11"/>
  <c r="E3316" i="11"/>
  <c r="E3317" i="11"/>
  <c r="E3318" i="11"/>
  <c r="E3319" i="11"/>
  <c r="E3320" i="11"/>
  <c r="E3321" i="11"/>
  <c r="E3322" i="11"/>
  <c r="E3323" i="11"/>
  <c r="E3324" i="11"/>
  <c r="E3325" i="11"/>
  <c r="E3326" i="11"/>
  <c r="E3327" i="11"/>
  <c r="E3328" i="11"/>
  <c r="E3329" i="11"/>
  <c r="E3330" i="11"/>
  <c r="E3331" i="11"/>
  <c r="E3332" i="11"/>
  <c r="E3333" i="11"/>
  <c r="E3334" i="11"/>
  <c r="E3335" i="11"/>
  <c r="E3336" i="11"/>
  <c r="E3337" i="11"/>
  <c r="E3338" i="11"/>
  <c r="E3339" i="11"/>
  <c r="E3340" i="11"/>
  <c r="E3341" i="11"/>
  <c r="E3342" i="11"/>
  <c r="E3343" i="11"/>
  <c r="E3344" i="11"/>
  <c r="E3345" i="11"/>
  <c r="E3346" i="11"/>
  <c r="E3347" i="11"/>
  <c r="E3348" i="11"/>
  <c r="E3349" i="11"/>
  <c r="E3350" i="11"/>
  <c r="E3351" i="11"/>
  <c r="E3352" i="11"/>
  <c r="E3353" i="11"/>
  <c r="E3354" i="11"/>
  <c r="E3355" i="11"/>
  <c r="E3356" i="11"/>
  <c r="E3357" i="11"/>
  <c r="E3358" i="11"/>
  <c r="E3359" i="11"/>
  <c r="E3360" i="11"/>
  <c r="E3361" i="11"/>
  <c r="E3362" i="11"/>
  <c r="E3363" i="11"/>
  <c r="E3364" i="11"/>
  <c r="E3365" i="11"/>
  <c r="E3366" i="11"/>
  <c r="E3367" i="11"/>
  <c r="E3368" i="11"/>
  <c r="E3369" i="11"/>
  <c r="E3370" i="11"/>
  <c r="E3371" i="11"/>
  <c r="E3372" i="11"/>
  <c r="E3373" i="11"/>
  <c r="E3374" i="11"/>
  <c r="E3375" i="11"/>
  <c r="E3376" i="11"/>
  <c r="E3377" i="11"/>
  <c r="E3378" i="11"/>
  <c r="E3379" i="11"/>
  <c r="E3380" i="11"/>
  <c r="E3381" i="11"/>
  <c r="E3382" i="11"/>
  <c r="E3383" i="11"/>
  <c r="E3384" i="11"/>
  <c r="E3385" i="11"/>
  <c r="E3386" i="11"/>
  <c r="E3387" i="11"/>
  <c r="E3388" i="11"/>
  <c r="E3389" i="11"/>
  <c r="E3390" i="11"/>
  <c r="E3391" i="11"/>
  <c r="E3392" i="11"/>
  <c r="E3393" i="11"/>
  <c r="E3394" i="11"/>
  <c r="E3395" i="11"/>
  <c r="E3396" i="11"/>
  <c r="E3397" i="11"/>
  <c r="E3398" i="11"/>
  <c r="E3399" i="11"/>
  <c r="E3400" i="11"/>
  <c r="E3401" i="11"/>
  <c r="E3402" i="11"/>
  <c r="E3403" i="11"/>
  <c r="E3404" i="11"/>
  <c r="E3405" i="11"/>
  <c r="E3406" i="11"/>
  <c r="E3407" i="11"/>
  <c r="E3408" i="11"/>
  <c r="E3409" i="11"/>
  <c r="E3410" i="11"/>
  <c r="E3411" i="11"/>
  <c r="E3412" i="11"/>
  <c r="E3413" i="11"/>
  <c r="E3414" i="11"/>
  <c r="E3415" i="11"/>
  <c r="E3416" i="11"/>
  <c r="E3417" i="11"/>
  <c r="E3418" i="11"/>
  <c r="E3419" i="11"/>
  <c r="E3420" i="11"/>
  <c r="E3421" i="11"/>
  <c r="E3422" i="11"/>
  <c r="E3423" i="11"/>
  <c r="E3424" i="11"/>
  <c r="E3425" i="11"/>
  <c r="E3426" i="11"/>
  <c r="E3427" i="11"/>
  <c r="E3428" i="11"/>
  <c r="E3429" i="11"/>
  <c r="E3430" i="11"/>
  <c r="E3431" i="11"/>
  <c r="E3432" i="11"/>
  <c r="E3433" i="11"/>
  <c r="E3434" i="11"/>
  <c r="E3435" i="11"/>
  <c r="E3436" i="11"/>
  <c r="E3437" i="11"/>
  <c r="E3438" i="11"/>
  <c r="E3439" i="11"/>
  <c r="E3440" i="11"/>
  <c r="E3441" i="11"/>
  <c r="E3442" i="11"/>
  <c r="E3443" i="11"/>
  <c r="E3444" i="11"/>
  <c r="E3445" i="11"/>
  <c r="E3446" i="11"/>
  <c r="E3447" i="11"/>
  <c r="E3448" i="11"/>
  <c r="E3449" i="11"/>
  <c r="E3450" i="11"/>
  <c r="E3451" i="11"/>
  <c r="E3452" i="11"/>
  <c r="E3453" i="11"/>
  <c r="E3454" i="11"/>
  <c r="E3455" i="11"/>
  <c r="E3456" i="11"/>
  <c r="E3457" i="11"/>
  <c r="E3458" i="11"/>
  <c r="E3459" i="11"/>
  <c r="E3460" i="11"/>
  <c r="E3461" i="11"/>
  <c r="E3462" i="11"/>
  <c r="E3463" i="11"/>
  <c r="E3464" i="11"/>
  <c r="E3465" i="11"/>
  <c r="E3466" i="11"/>
  <c r="E3467" i="11"/>
  <c r="E3468" i="11"/>
  <c r="E3469" i="11"/>
  <c r="E3470" i="11"/>
  <c r="E3471" i="11"/>
  <c r="E3472" i="11"/>
  <c r="E3473" i="11"/>
  <c r="E3474" i="11"/>
  <c r="E3475" i="11"/>
  <c r="E3476" i="11"/>
  <c r="E3477" i="11"/>
  <c r="E3478" i="11"/>
  <c r="E3479" i="11"/>
  <c r="E3480" i="11"/>
  <c r="E3481" i="11"/>
  <c r="E3482" i="11"/>
  <c r="E3483" i="11"/>
  <c r="E3484" i="11"/>
  <c r="E3485" i="11"/>
  <c r="E3486" i="11"/>
  <c r="E3487" i="11"/>
  <c r="E3488" i="11"/>
  <c r="E3489" i="11"/>
  <c r="E3490" i="11"/>
  <c r="E3491" i="11"/>
  <c r="E3492" i="11"/>
  <c r="E3493" i="11"/>
  <c r="E3494" i="11"/>
  <c r="E3495" i="11"/>
  <c r="E3496" i="11"/>
  <c r="E3497" i="11"/>
  <c r="E3498" i="11"/>
  <c r="E3499" i="11"/>
  <c r="E3500" i="11"/>
  <c r="E3501" i="11"/>
  <c r="E3502" i="11"/>
  <c r="E3503" i="11"/>
  <c r="E3504" i="11"/>
  <c r="E3505" i="11"/>
  <c r="E3506" i="11"/>
  <c r="E3507" i="11"/>
  <c r="E3508" i="11"/>
  <c r="E3509" i="11"/>
  <c r="E3510" i="11"/>
  <c r="E3511" i="11"/>
  <c r="E3512" i="11"/>
  <c r="E3513" i="11"/>
  <c r="E3514" i="11"/>
  <c r="E3515" i="11"/>
  <c r="E3516" i="11"/>
  <c r="E3517" i="11"/>
  <c r="E3518" i="11"/>
  <c r="E3519" i="11"/>
  <c r="E3520" i="11"/>
  <c r="E3521" i="11"/>
  <c r="E3522" i="11"/>
  <c r="E3523" i="11"/>
  <c r="E3524" i="11"/>
  <c r="E3525" i="11"/>
  <c r="E3526" i="11"/>
  <c r="E3527" i="11"/>
  <c r="E3528" i="11"/>
  <c r="E3529" i="11"/>
  <c r="E3530" i="11"/>
  <c r="E3531" i="11"/>
  <c r="E3532" i="11"/>
  <c r="E3533" i="11"/>
  <c r="E3534" i="11"/>
  <c r="E3535" i="11"/>
  <c r="E3536" i="11"/>
  <c r="E3537" i="11"/>
  <c r="E3538" i="11"/>
  <c r="E3539" i="11"/>
  <c r="E3540" i="11"/>
  <c r="E3541" i="11"/>
  <c r="E3542" i="11"/>
  <c r="E3543" i="11"/>
  <c r="E3544" i="11"/>
  <c r="E3545" i="11"/>
  <c r="E3546" i="11"/>
  <c r="E3547" i="11"/>
  <c r="E3548" i="11"/>
  <c r="E3549" i="11"/>
  <c r="E3550" i="11"/>
  <c r="E3551" i="11"/>
  <c r="E3552" i="11"/>
  <c r="E3553" i="11"/>
  <c r="E3554" i="11"/>
  <c r="E3555" i="11"/>
  <c r="E3556" i="11"/>
  <c r="E3557" i="11"/>
  <c r="E3558" i="11"/>
  <c r="E3559" i="11"/>
  <c r="E3560" i="11"/>
  <c r="E3561" i="11"/>
  <c r="E3562" i="11"/>
  <c r="E3563" i="11"/>
  <c r="E3564" i="11"/>
  <c r="E3565" i="11"/>
  <c r="E3566" i="11"/>
  <c r="E3567" i="11"/>
  <c r="E3568" i="11"/>
  <c r="E3569" i="11"/>
  <c r="E3570" i="11"/>
  <c r="E3571" i="11"/>
  <c r="E3572" i="11"/>
  <c r="E3573" i="11"/>
  <c r="E3574" i="11"/>
  <c r="E3575" i="11"/>
  <c r="E3576" i="11"/>
  <c r="E3577" i="11"/>
  <c r="E3578" i="11"/>
  <c r="E3579" i="11"/>
  <c r="E3580" i="11"/>
  <c r="E3581" i="11"/>
  <c r="E3582" i="11"/>
  <c r="E3583" i="11"/>
  <c r="E3584" i="11"/>
  <c r="E3585" i="11"/>
  <c r="E3586" i="11"/>
  <c r="E3587" i="11"/>
  <c r="E3588" i="11"/>
  <c r="E3589" i="11"/>
  <c r="E3590" i="11"/>
  <c r="E3591" i="11"/>
  <c r="E3592" i="11"/>
  <c r="E3593" i="11"/>
  <c r="E3594" i="11"/>
  <c r="E3595" i="11"/>
  <c r="E3596" i="11"/>
  <c r="E3597" i="11"/>
  <c r="E3598" i="11"/>
  <c r="E3599" i="11"/>
  <c r="E3600" i="11"/>
  <c r="E3601" i="11"/>
  <c r="E3602" i="11"/>
  <c r="E3603" i="11"/>
  <c r="E3604" i="11"/>
  <c r="E3605" i="11"/>
  <c r="E3606" i="11"/>
  <c r="E3607" i="11"/>
  <c r="E3608" i="11"/>
  <c r="E3609" i="11"/>
  <c r="E3610" i="11"/>
  <c r="E3611" i="11"/>
  <c r="E3612" i="11"/>
  <c r="E3613" i="11"/>
  <c r="E3614" i="11"/>
  <c r="E3615" i="11"/>
  <c r="E3616" i="11"/>
  <c r="E3617" i="11"/>
  <c r="E3618" i="11"/>
  <c r="E3619" i="11"/>
  <c r="E3620" i="11"/>
  <c r="E3621" i="11"/>
  <c r="E3622" i="11"/>
  <c r="E3623" i="11"/>
  <c r="E3624" i="11"/>
  <c r="E3625" i="11"/>
  <c r="E3626" i="11"/>
  <c r="E3627" i="11"/>
  <c r="E3628" i="11"/>
  <c r="E3629" i="11"/>
  <c r="E3630" i="11"/>
  <c r="E3631" i="11"/>
  <c r="E3632" i="11"/>
  <c r="E3633" i="11"/>
  <c r="E3634" i="11"/>
  <c r="E3635" i="11"/>
  <c r="E3636" i="11"/>
  <c r="E3637" i="11"/>
  <c r="E3638" i="11"/>
  <c r="E3639" i="11"/>
  <c r="E3640" i="11"/>
  <c r="E3641" i="11"/>
  <c r="E3642" i="11"/>
  <c r="E3643" i="11"/>
  <c r="E3644" i="11"/>
  <c r="E3645" i="11"/>
  <c r="E3646" i="11"/>
  <c r="E3647" i="11"/>
  <c r="E3648" i="11"/>
  <c r="E3649" i="11"/>
  <c r="E3650" i="11"/>
  <c r="E3651" i="11"/>
  <c r="E3652" i="11"/>
  <c r="E3653" i="11"/>
  <c r="E3654" i="11"/>
  <c r="E3655" i="11"/>
  <c r="E3656" i="11"/>
  <c r="E3657" i="11"/>
  <c r="E3658" i="11"/>
  <c r="E3659" i="11"/>
  <c r="E3660" i="11"/>
  <c r="E3661" i="11"/>
  <c r="E3662" i="11"/>
  <c r="E3663" i="11"/>
  <c r="E3664" i="11"/>
  <c r="E3665" i="11"/>
  <c r="E3666" i="11"/>
  <c r="E3667" i="11"/>
  <c r="E3668" i="11"/>
  <c r="E3669" i="11"/>
  <c r="E3670" i="11"/>
  <c r="E3671" i="11"/>
  <c r="E3672" i="11"/>
  <c r="E3673" i="11"/>
  <c r="E3674" i="11"/>
  <c r="E3675" i="11"/>
  <c r="E3676" i="11"/>
  <c r="E3677" i="11"/>
  <c r="E3678" i="11"/>
  <c r="E3679" i="11"/>
  <c r="E3680" i="11"/>
  <c r="E3681" i="11"/>
  <c r="E3682" i="11"/>
  <c r="E3683" i="11"/>
  <c r="E3684" i="11"/>
  <c r="E3685" i="11"/>
  <c r="E3686" i="11"/>
  <c r="E3687" i="11"/>
  <c r="E3688" i="11"/>
  <c r="E3689" i="11"/>
  <c r="E3690" i="11"/>
  <c r="E3691" i="11"/>
  <c r="E3692" i="11"/>
  <c r="E3693" i="11"/>
  <c r="E3694" i="11"/>
  <c r="E3695" i="11"/>
  <c r="E3696" i="11"/>
  <c r="E3697" i="11"/>
  <c r="E3698" i="11"/>
  <c r="E3699" i="11"/>
  <c r="E3700" i="11"/>
  <c r="E3701" i="11"/>
  <c r="E3702" i="11"/>
  <c r="E3703" i="11"/>
  <c r="E3704" i="11"/>
  <c r="E3705" i="11"/>
  <c r="E3706" i="11"/>
  <c r="E3707" i="11"/>
  <c r="E3708" i="11"/>
  <c r="E3709" i="11"/>
  <c r="E3710" i="11"/>
  <c r="E3711" i="11"/>
  <c r="E3712" i="11"/>
  <c r="E3713" i="11"/>
  <c r="E3714" i="11"/>
  <c r="E3715" i="11"/>
  <c r="E3716" i="11"/>
  <c r="E3717" i="11"/>
  <c r="E3718" i="11"/>
  <c r="E3719" i="11"/>
  <c r="E3720" i="11"/>
  <c r="E3721" i="11"/>
  <c r="E3722" i="11"/>
  <c r="E3723" i="11"/>
  <c r="E3724" i="11"/>
  <c r="E3725" i="11"/>
  <c r="E3726" i="11"/>
  <c r="E3727" i="11"/>
  <c r="E3728" i="11"/>
  <c r="E3729" i="11"/>
  <c r="E3730" i="11"/>
  <c r="E3731" i="11"/>
  <c r="E3732" i="11"/>
  <c r="E3733" i="11"/>
  <c r="E3734" i="11"/>
  <c r="E3735" i="11"/>
  <c r="E3736" i="11"/>
  <c r="E3737" i="11"/>
  <c r="E3738" i="11"/>
  <c r="E3739" i="11"/>
  <c r="E3740" i="11"/>
  <c r="E3741" i="11"/>
  <c r="E3742" i="11"/>
  <c r="E3743" i="11"/>
  <c r="E3744" i="11"/>
  <c r="E3745" i="11"/>
  <c r="E3746" i="11"/>
  <c r="E3747" i="11"/>
  <c r="E3748" i="11"/>
  <c r="E3749" i="11"/>
  <c r="E3750" i="11"/>
  <c r="E3751" i="11"/>
  <c r="E3752" i="11"/>
  <c r="E3753" i="11"/>
  <c r="E3754" i="11"/>
  <c r="E3755" i="11"/>
  <c r="E3756" i="11"/>
  <c r="E3757" i="11"/>
  <c r="E3758" i="11"/>
  <c r="E3759" i="11"/>
  <c r="E3760" i="11"/>
  <c r="E3761" i="11"/>
  <c r="E3762" i="11"/>
  <c r="E3763" i="11"/>
  <c r="E3764" i="11"/>
  <c r="E3765" i="11"/>
  <c r="E3766" i="11"/>
  <c r="E3767" i="11"/>
  <c r="E3768" i="11"/>
  <c r="E3769" i="11"/>
  <c r="E3770" i="11"/>
  <c r="E3771" i="11"/>
  <c r="E3772" i="11"/>
  <c r="E3773" i="11"/>
  <c r="E3774" i="11"/>
  <c r="E3775" i="11"/>
  <c r="E3776" i="11"/>
  <c r="E3777" i="11"/>
  <c r="E3778" i="11"/>
  <c r="E3779" i="11"/>
  <c r="E3780" i="11"/>
  <c r="E3781" i="11"/>
  <c r="E3782" i="11"/>
  <c r="E3783" i="11"/>
  <c r="E3784" i="11"/>
  <c r="E3785" i="11"/>
  <c r="E3786" i="11"/>
  <c r="E3787" i="11"/>
  <c r="E3788" i="11"/>
  <c r="E3789" i="11"/>
  <c r="E3790" i="11"/>
  <c r="E3791" i="11"/>
  <c r="E3792" i="11"/>
  <c r="E3793" i="11"/>
  <c r="E3794" i="11"/>
  <c r="E3795" i="11"/>
  <c r="E3796" i="11"/>
  <c r="E3797" i="11"/>
  <c r="E3798" i="11"/>
  <c r="E3799" i="11"/>
  <c r="E3800" i="11"/>
  <c r="E3801" i="11"/>
  <c r="E3802" i="11"/>
  <c r="E3803" i="11"/>
  <c r="E3804" i="11"/>
  <c r="E3805" i="11"/>
  <c r="E3806" i="11"/>
  <c r="E3807" i="11"/>
  <c r="E3808" i="11"/>
  <c r="E3809" i="11"/>
  <c r="E3810" i="11"/>
  <c r="E3811" i="11"/>
  <c r="E3812" i="11"/>
  <c r="E3813" i="11"/>
  <c r="E3814" i="11"/>
  <c r="E3815" i="11"/>
  <c r="E3816" i="11"/>
  <c r="E3817" i="11"/>
  <c r="E3818" i="11"/>
  <c r="E3819" i="11"/>
  <c r="E3820" i="11"/>
  <c r="E3821" i="11"/>
  <c r="E3822" i="11"/>
  <c r="E3823" i="11"/>
  <c r="E3824" i="11"/>
  <c r="E3825" i="11"/>
  <c r="E3826" i="11"/>
  <c r="E3827" i="11"/>
  <c r="E3828" i="11"/>
  <c r="E3829" i="11"/>
  <c r="E3830" i="11"/>
  <c r="E3831" i="11"/>
  <c r="E3832" i="11"/>
  <c r="E3833" i="11"/>
  <c r="E3834" i="11"/>
  <c r="E3835" i="11"/>
  <c r="E3836" i="11"/>
  <c r="E3837" i="11"/>
  <c r="E3838" i="11"/>
  <c r="E3839" i="11"/>
  <c r="E3840" i="11"/>
  <c r="E3841" i="11"/>
  <c r="E3842" i="11"/>
  <c r="E3843" i="11"/>
  <c r="E3844" i="11"/>
  <c r="E3845" i="11"/>
  <c r="E3846" i="11"/>
  <c r="E3847" i="11"/>
  <c r="E3848" i="11"/>
  <c r="E3849" i="11"/>
  <c r="E3850" i="11"/>
  <c r="E3851" i="11"/>
  <c r="E3852" i="11"/>
  <c r="E3853" i="11"/>
  <c r="E3854" i="11"/>
  <c r="E3855" i="11"/>
  <c r="E3856" i="11"/>
  <c r="E3857" i="11"/>
  <c r="E3858" i="11"/>
  <c r="E3859" i="11"/>
  <c r="E3860" i="11"/>
  <c r="E3861" i="11"/>
  <c r="E3862" i="11"/>
  <c r="E3863" i="11"/>
  <c r="E3864" i="11"/>
  <c r="E3865" i="11"/>
  <c r="E3866" i="11"/>
  <c r="E3867" i="11"/>
  <c r="E3868" i="11"/>
  <c r="E3869" i="11"/>
  <c r="E3870" i="11"/>
  <c r="E3871" i="11"/>
  <c r="E3872" i="11"/>
  <c r="E3873" i="11"/>
  <c r="E3874" i="11"/>
  <c r="E3875" i="11"/>
  <c r="E3876" i="11"/>
  <c r="E3877" i="11"/>
  <c r="E3878" i="11"/>
  <c r="E3879" i="11"/>
  <c r="E3880" i="11"/>
  <c r="E3881" i="11"/>
  <c r="E3882" i="11"/>
  <c r="E3883" i="11"/>
  <c r="E3884" i="11"/>
  <c r="E3885" i="11"/>
  <c r="E3886" i="11"/>
  <c r="E3887" i="11"/>
  <c r="E3888" i="11"/>
  <c r="E3889" i="11"/>
  <c r="E3890" i="11"/>
  <c r="E3891" i="11"/>
  <c r="E3892" i="11"/>
  <c r="E3893" i="11"/>
  <c r="E3894" i="11"/>
  <c r="E3895" i="11"/>
  <c r="E3896" i="11"/>
  <c r="E3897" i="11"/>
  <c r="E3898" i="11"/>
  <c r="E3899" i="11"/>
  <c r="E3900" i="11"/>
  <c r="E3901" i="11"/>
  <c r="E3902" i="11"/>
  <c r="E3903" i="11"/>
  <c r="E3904" i="11"/>
  <c r="E3905" i="11"/>
  <c r="E3906" i="11"/>
  <c r="E3907" i="11"/>
  <c r="E3908" i="11"/>
  <c r="E3909" i="11"/>
  <c r="E3910" i="11"/>
  <c r="E3911" i="11"/>
  <c r="E3912" i="11"/>
  <c r="E3913" i="11"/>
  <c r="E3914" i="11"/>
  <c r="E3915" i="11"/>
  <c r="E3916" i="11"/>
  <c r="E3917" i="11"/>
  <c r="E3918" i="11"/>
  <c r="E3919" i="11"/>
  <c r="E3920" i="11"/>
  <c r="E3921" i="11"/>
  <c r="E3922" i="11"/>
  <c r="E3923" i="11"/>
  <c r="E3924" i="11"/>
  <c r="E3925" i="11"/>
  <c r="E3926" i="11"/>
  <c r="E3927" i="11"/>
  <c r="E3928" i="11"/>
  <c r="E3929" i="11"/>
  <c r="E3930" i="11"/>
  <c r="E3931" i="11"/>
  <c r="E3932" i="11"/>
  <c r="E3933" i="11"/>
  <c r="E3934" i="11"/>
  <c r="E3935" i="11"/>
  <c r="E3936" i="11"/>
  <c r="E3937" i="11"/>
  <c r="E3938" i="11"/>
  <c r="E3939" i="11"/>
  <c r="E3940" i="11"/>
  <c r="E3941" i="11"/>
  <c r="E3942" i="11"/>
  <c r="E3943" i="11"/>
  <c r="E3944" i="11"/>
  <c r="E3945" i="11"/>
  <c r="E3946" i="11"/>
  <c r="E3947" i="11"/>
  <c r="E3948" i="11"/>
  <c r="E3949" i="11"/>
  <c r="E3950" i="11"/>
  <c r="E3951" i="11"/>
  <c r="E3952" i="11"/>
  <c r="E3953" i="11"/>
  <c r="E3954" i="11"/>
  <c r="E3955" i="11"/>
  <c r="E3956" i="11"/>
  <c r="E3957" i="11"/>
  <c r="E3958" i="11"/>
  <c r="E3959" i="11"/>
  <c r="E3960" i="11"/>
  <c r="E3961" i="11"/>
  <c r="E3962" i="11"/>
  <c r="E3963" i="11"/>
  <c r="E3964" i="11"/>
  <c r="E3965" i="11"/>
  <c r="E3966" i="11"/>
  <c r="E3967" i="11"/>
  <c r="E3968" i="11"/>
  <c r="E3969" i="11"/>
  <c r="E3970" i="11"/>
  <c r="E3971" i="11"/>
  <c r="E3972" i="11"/>
  <c r="E3973" i="11"/>
  <c r="E3974" i="11"/>
  <c r="E3975" i="11"/>
  <c r="E3976" i="11"/>
  <c r="E3977" i="11"/>
  <c r="E3978" i="11"/>
  <c r="E3979" i="11"/>
  <c r="E3980" i="11"/>
  <c r="E3981" i="11"/>
  <c r="E3982" i="11"/>
  <c r="E3983" i="11"/>
  <c r="E3984" i="11"/>
  <c r="E3985" i="11"/>
  <c r="E3986" i="11"/>
  <c r="E3987" i="11"/>
  <c r="E3988" i="11"/>
  <c r="E3989" i="11"/>
  <c r="E3990" i="11"/>
  <c r="E3991" i="11"/>
  <c r="E3992" i="11"/>
  <c r="E3993" i="11"/>
  <c r="E3994" i="11"/>
  <c r="E3995" i="11"/>
  <c r="E3996" i="11"/>
  <c r="E3997" i="11"/>
  <c r="E3998" i="11"/>
  <c r="E3999" i="11"/>
  <c r="E4000" i="11"/>
  <c r="E4001" i="11"/>
  <c r="E4002" i="11"/>
  <c r="E4003" i="11"/>
  <c r="E4004" i="11"/>
  <c r="E4005" i="11"/>
  <c r="E4006" i="11"/>
  <c r="E4007" i="11"/>
  <c r="E4008" i="11"/>
  <c r="E4009" i="11"/>
  <c r="E4010" i="11"/>
  <c r="E4011" i="11"/>
  <c r="E4012" i="11"/>
  <c r="E4013" i="11"/>
  <c r="E4014" i="11"/>
  <c r="E4015" i="11"/>
  <c r="G5" i="11"/>
  <c r="G6" i="11"/>
  <c r="X3" i="11"/>
  <c r="X2" i="11"/>
  <c r="P25" i="11"/>
  <c r="B21" i="3"/>
  <c r="B33" i="1"/>
  <c r="D7" i="1"/>
  <c r="E7" i="1"/>
  <c r="F7" i="1"/>
  <c r="C8" i="1"/>
  <c r="D8" i="1"/>
  <c r="E8" i="1"/>
  <c r="F8" i="1"/>
  <c r="F11" i="1"/>
  <c r="L6" i="1"/>
  <c r="G7" i="1"/>
  <c r="G8" i="1"/>
  <c r="B11" i="1"/>
  <c r="C11" i="1"/>
  <c r="G11" i="1"/>
  <c r="B9" i="9"/>
  <c r="C9" i="9"/>
  <c r="D9" i="9"/>
  <c r="E9" i="9"/>
  <c r="B11" i="9"/>
  <c r="C11" i="9"/>
  <c r="D11" i="9"/>
  <c r="E11" i="9"/>
  <c r="B20" i="9"/>
  <c r="B21" i="9"/>
  <c r="B22" i="9"/>
  <c r="D4" i="2"/>
  <c r="G7" i="2"/>
  <c r="L7" i="2"/>
  <c r="M7" i="2"/>
  <c r="N7" i="2"/>
  <c r="G8" i="2"/>
  <c r="A3" i="3"/>
  <c r="B5" i="3"/>
  <c r="D5" i="3"/>
  <c r="E5" i="3"/>
  <c r="D6" i="3"/>
  <c r="E6" i="3"/>
  <c r="D8" i="3"/>
  <c r="E8" i="3"/>
  <c r="D9" i="3"/>
  <c r="E9" i="3"/>
  <c r="D10" i="3"/>
  <c r="E10" i="3"/>
  <c r="D11" i="3"/>
  <c r="E11" i="3"/>
  <c r="D13" i="3"/>
  <c r="E13" i="3"/>
  <c r="B15" i="3"/>
  <c r="D14" i="3"/>
  <c r="E14" i="3"/>
  <c r="J14" i="5"/>
  <c r="L14" i="5"/>
  <c r="I22" i="5"/>
  <c r="E3" i="6"/>
  <c r="G3" i="6"/>
  <c r="H3" i="6"/>
  <c r="G4" i="6"/>
  <c r="H4" i="6"/>
  <c r="G5" i="6"/>
  <c r="H5" i="6"/>
  <c r="G10" i="6"/>
  <c r="H10" i="6"/>
  <c r="G11" i="6"/>
  <c r="H11" i="6"/>
  <c r="E13" i="6"/>
  <c r="G12" i="6"/>
  <c r="H12" i="6"/>
  <c r="K20" i="6"/>
  <c r="H22" i="6"/>
  <c r="K23" i="6"/>
  <c r="L23" i="6"/>
  <c r="M23" i="6"/>
  <c r="K24" i="6"/>
  <c r="M24" i="6"/>
  <c r="L24" i="6"/>
  <c r="N23" i="6"/>
  <c r="K25" i="6"/>
  <c r="M25" i="6"/>
  <c r="L25" i="6"/>
  <c r="N24" i="6"/>
  <c r="K26" i="6"/>
  <c r="M26" i="6"/>
  <c r="L26" i="6"/>
  <c r="N25" i="6"/>
  <c r="K27" i="6"/>
  <c r="M27" i="6"/>
  <c r="L27" i="6"/>
  <c r="N26" i="6"/>
  <c r="K28" i="6"/>
  <c r="M28" i="6"/>
  <c r="L28" i="6"/>
  <c r="N27" i="6"/>
  <c r="K29" i="6"/>
  <c r="M29" i="6"/>
  <c r="L29" i="6"/>
  <c r="N28" i="6"/>
  <c r="K30" i="6"/>
  <c r="M30" i="6"/>
  <c r="L30" i="6"/>
  <c r="N29" i="6"/>
  <c r="K31" i="6"/>
  <c r="M31" i="6"/>
  <c r="L31" i="6"/>
  <c r="N30" i="6"/>
  <c r="K32" i="6"/>
  <c r="M32" i="6"/>
  <c r="L32" i="6"/>
  <c r="N31" i="6"/>
  <c r="K33" i="6"/>
  <c r="M33" i="6"/>
  <c r="L33" i="6"/>
  <c r="N32" i="6"/>
  <c r="L511" i="7"/>
  <c r="N511" i="7"/>
  <c r="L512" i="7"/>
  <c r="N512" i="7"/>
  <c r="L513" i="7"/>
  <c r="N513" i="7"/>
  <c r="Q2" i="8"/>
  <c r="Q3" i="8"/>
  <c r="Q4" i="8"/>
  <c r="Q5" i="8"/>
  <c r="Q6" i="8"/>
  <c r="Q7" i="8"/>
  <c r="Q8" i="8"/>
  <c r="R8" i="8"/>
  <c r="Q11" i="8"/>
  <c r="I522" i="8"/>
  <c r="E6" i="4"/>
  <c r="L6" i="4"/>
  <c r="E7" i="4"/>
  <c r="L7" i="4"/>
  <c r="E8" i="4"/>
  <c r="L8" i="4"/>
  <c r="L9" i="4"/>
  <c r="L11" i="4"/>
  <c r="P2" i="11"/>
  <c r="P26" i="11"/>
  <c r="B19" i="6"/>
  <c r="C19" i="5"/>
  <c r="F17" i="5"/>
  <c r="L14" i="4"/>
  <c r="F22" i="3"/>
  <c r="E11" i="2"/>
  <c r="F33" i="1"/>
  <c r="B14" i="11"/>
  <c r="F16" i="8"/>
  <c r="G17" i="6"/>
  <c r="B19" i="5"/>
  <c r="E17" i="5"/>
  <c r="L12" i="4"/>
  <c r="D19" i="3"/>
  <c r="D11" i="2"/>
  <c r="D31" i="1"/>
  <c r="B12" i="8" a="1"/>
  <c r="F15" i="8"/>
  <c r="E13" i="8"/>
  <c r="D14" i="7"/>
  <c r="F13" i="7"/>
  <c r="F17" i="6"/>
  <c r="L17" i="5"/>
  <c r="A14" i="4"/>
  <c r="D12" i="4"/>
  <c r="C19" i="3"/>
  <c r="C11" i="2"/>
  <c r="C31" i="1"/>
  <c r="B12" i="7" a="1"/>
  <c r="C19" i="6"/>
  <c r="E17" i="6"/>
  <c r="G17" i="5"/>
  <c r="G13" i="4"/>
  <c r="C12" i="4"/>
  <c r="G13" i="2"/>
  <c r="B4" i="2"/>
  <c r="B13" i="2" l="1"/>
  <c r="D14" i="4"/>
  <c r="L15" i="4" s="1"/>
  <c r="G15" i="4"/>
  <c r="B12" i="7"/>
  <c r="B14" i="7" s="1"/>
  <c r="C12" i="7"/>
  <c r="F31" i="1"/>
  <c r="G11" i="2"/>
  <c r="F19" i="3"/>
  <c r="G15" i="8"/>
  <c r="C12" i="8"/>
  <c r="B12" i="8"/>
  <c r="B14" i="8" s="1"/>
  <c r="F28" i="1"/>
  <c r="N17" i="5"/>
  <c r="L20" i="6"/>
  <c r="G16" i="8"/>
  <c r="C14" i="11"/>
  <c r="C14" i="7"/>
  <c r="J13" i="7"/>
  <c r="H13" i="7"/>
  <c r="C14" i="8"/>
  <c r="F13" i="8"/>
  <c r="L18" i="7" l="1"/>
  <c r="N18" i="7"/>
  <c r="I8" i="8"/>
  <c r="I519" i="8"/>
  <c r="I16" i="8" l="1"/>
  <c r="I15" i="8"/>
  <c r="I13" i="8"/>
</calcChain>
</file>

<file path=xl/sharedStrings.xml><?xml version="1.0" encoding="utf-8"?>
<sst xmlns="http://schemas.openxmlformats.org/spreadsheetml/2006/main" count="656" uniqueCount="433">
  <si>
    <t>Suppose profits will be drawn from a Normal distribution</t>
  </si>
  <si>
    <t>Mean</t>
  </si>
  <si>
    <t>Stdev</t>
  </si>
  <si>
    <t>Profits can be shared by individuals 1 and 2</t>
  </si>
  <si>
    <t>1's share</t>
  </si>
  <si>
    <t>CE(1)+CE(2)</t>
  </si>
  <si>
    <t>Individ</t>
  </si>
  <si>
    <t>RiskTol</t>
  </si>
  <si>
    <t>%Share</t>
  </si>
  <si>
    <t>CE</t>
  </si>
  <si>
    <t>RiskPremium</t>
  </si>
  <si>
    <t>(,C7)</t>
  </si>
  <si>
    <t>Sum(RTs)</t>
  </si>
  <si>
    <t>CE(total,sumRTs)</t>
  </si>
  <si>
    <t>Sum(CEs)</t>
  </si>
  <si>
    <t>Sum(RPs)</t>
  </si>
  <si>
    <t>SOLVER(1): Maximize F11 by changing C7.</t>
  </si>
  <si>
    <t>FORMULAS</t>
  </si>
  <si>
    <t>C8.  =1-C7</t>
  </si>
  <si>
    <t>D7.  =C7*$B$2</t>
  </si>
  <si>
    <t>D27.  =1-C27</t>
  </si>
  <si>
    <t>D28.  =-C28</t>
  </si>
  <si>
    <t>E7.  =C7*$B$3</t>
  </si>
  <si>
    <t>C34.  =C$28+C$27*$B34</t>
  </si>
  <si>
    <t>F7.  =D7-(0.5/B7)*E7^2</t>
  </si>
  <si>
    <t>D34.  =D$28+D$27*$B34</t>
  </si>
  <si>
    <t>G7.  =D7-F7</t>
  </si>
  <si>
    <t xml:space="preserve"> C34:D34 copied to C34:D534</t>
  </si>
  <si>
    <t xml:space="preserve"> D7:G7 copied to D8:G8</t>
  </si>
  <si>
    <t>C31.  =CE(C34:C534,C30)</t>
  </si>
  <si>
    <t>F11.  =SUM(F7:F8)</t>
  </si>
  <si>
    <t>D31.  =CE(D34:D534,D30)</t>
  </si>
  <si>
    <t>G11.  =SUM(G7:G8)</t>
  </si>
  <si>
    <t>F31.  =SUM(C31:D31)</t>
  </si>
  <si>
    <t>B11.  =SUM(B7:B8)</t>
  </si>
  <si>
    <t>F30.  =SUM(C30:D30)</t>
  </si>
  <si>
    <t>C11.  =B2-(0.5/B11)*B3^2</t>
  </si>
  <si>
    <t>F33.  =CE(B34:B534,F30)</t>
  </si>
  <si>
    <t>F28.  =C28+D31</t>
  </si>
  <si>
    <t>SOLVER(2): Maximize F31 by changing C27:C28.</t>
  </si>
  <si>
    <t>Individual</t>
  </si>
  <si>
    <t>1</t>
  </si>
  <si>
    <t>2</t>
  </si>
  <si>
    <t>Sharing rate</t>
  </si>
  <si>
    <t>C28 value for CE2=0</t>
  </si>
  <si>
    <t>Fixed payment</t>
  </si>
  <si>
    <t>RiskTols</t>
  </si>
  <si>
    <t>Sum(RiskTols)</t>
  </si>
  <si>
    <t>(sim'd) Total$</t>
  </si>
  <si>
    <t xml:space="preserve">  Net incomes</t>
  </si>
  <si>
    <t>SimTable</t>
  </si>
  <si>
    <t>Pay 1</t>
  </si>
  <si>
    <t>Pay 2</t>
  </si>
  <si>
    <t>CE(total$,sumRTs)</t>
  </si>
  <si>
    <t xml:space="preserve">Make SimTable A33:B534         </t>
  </si>
  <si>
    <t xml:space="preserve">and copy C34:D34 down!         </t>
  </si>
  <si>
    <t>Sharing profits drawn from a Gen-Lognormal distribution</t>
  </si>
  <si>
    <t xml:space="preserve">with quartiles: </t>
  </si>
  <si>
    <t>($1000s)</t>
  </si>
  <si>
    <t>Total $profits (sim'd)</t>
  </si>
  <si>
    <t xml:space="preserve"> Partners </t>
  </si>
  <si>
    <t xml:space="preserve">Shares in proportion to RiskTols </t>
  </si>
  <si>
    <t>3</t>
  </si>
  <si>
    <t>Sums</t>
  </si>
  <si>
    <t>Sharing rates</t>
  </si>
  <si>
    <t>Sum(Rates)</t>
  </si>
  <si>
    <t>Sum(Payments)</t>
  </si>
  <si>
    <t>FORMULAS FROM RANGE L5:N7</t>
  </si>
  <si>
    <t>L7.  =C10/$G$10</t>
  </si>
  <si>
    <t>M7.  =D10/$G$10</t>
  </si>
  <si>
    <t>Total$</t>
  </si>
  <si>
    <t>N7.  =E10/$G$10</t>
  </si>
  <si>
    <t xml:space="preserve">  Partners' incomes</t>
  </si>
  <si>
    <t>CE(total$s,sumRTs)</t>
  </si>
  <si>
    <t>B4.  =GENLINV(RAND(),D2,E2,F2)</t>
  </si>
  <si>
    <t>B13.  =B4</t>
  </si>
  <si>
    <t>C7.  =1-SUM(D7:E7)</t>
  </si>
  <si>
    <t>C8.  =-SUM(D8:E8)</t>
  </si>
  <si>
    <t>C14.  =C$8+C$7*$B14</t>
  </si>
  <si>
    <t xml:space="preserve"> C14 copied to C14:E514.</t>
  </si>
  <si>
    <t>C11.  =CE(C14:C514,C10)</t>
  </si>
  <si>
    <t xml:space="preserve"> C11 copied to C11:E11.</t>
  </si>
  <si>
    <t>G7.  =SUM(C7:E7)</t>
  </si>
  <si>
    <t xml:space="preserve"> G7 copied to G8,G10:G11.</t>
  </si>
  <si>
    <t>G13.  =CE(B14:B514,G10)</t>
  </si>
  <si>
    <t>SOLVER: maximize G11</t>
  </si>
  <si>
    <t xml:space="preserve"> by changing D7:E8</t>
  </si>
  <si>
    <t>Or: maximize C11</t>
  </si>
  <si>
    <t xml:space="preserve"> subject to D11:E11&gt;=0.</t>
  </si>
  <si>
    <t>FACT 1. The sum of the</t>
  </si>
  <si>
    <t>partners' CEs is maximal when</t>
  </si>
  <si>
    <t>each partner's sharing rate</t>
  </si>
  <si>
    <t xml:space="preserve">is proportional to his risk </t>
  </si>
  <si>
    <t>tolerance.</t>
  </si>
  <si>
    <t xml:space="preserve">FACT 2. If we think of the </t>
  </si>
  <si>
    <t>partnership as an entity</t>
  </si>
  <si>
    <t>which has a risk tolerance</t>
  </si>
  <si>
    <t xml:space="preserve">equal to the sum of the </t>
  </si>
  <si>
    <t>partners' risk tolerances,</t>
  </si>
  <si>
    <t>then we find that the</t>
  </si>
  <si>
    <t>partnership's CE is equal to</t>
  </si>
  <si>
    <t>the maximal sum of the</t>
  </si>
  <si>
    <t>partners' individual CEs</t>
  </si>
  <si>
    <t>from optimal risk sharing.</t>
  </si>
  <si>
    <t>Sharing profits drawn from a Normal distribution</t>
  </si>
  <si>
    <t>with Mean</t>
  </si>
  <si>
    <t>and Stdev</t>
  </si>
  <si>
    <t>B5.  =MIN(B22:B522)</t>
  </si>
  <si>
    <t>Total</t>
  </si>
  <si>
    <t>PayTo1</t>
  </si>
  <si>
    <t>Slope1</t>
  </si>
  <si>
    <t>Intercept1</t>
  </si>
  <si>
    <t>B15.  =MAX(B22:B522)+1</t>
  </si>
  <si>
    <t>D5.  =(C6-C5)/(B6-B5)</t>
  </si>
  <si>
    <t>E5.  =C5-D5*B5</t>
  </si>
  <si>
    <t xml:space="preserve"> D5:E5 copied to D5:E14</t>
  </si>
  <si>
    <t>C22.  =VLOOKUP(B22,$B$5:$E$14,4)+B22*VLOOKUP(B22,$B$5:$E$14,3)</t>
  </si>
  <si>
    <t>D22.  =B22-C22</t>
  </si>
  <si>
    <t xml:space="preserve"> C22:D22 copied to C22:C522</t>
  </si>
  <si>
    <t>C19.  =CE(C22:C522,C18)</t>
  </si>
  <si>
    <t>D19.  =CE(D22:D522,D18)</t>
  </si>
  <si>
    <t>F18.  =SUM(C18:D18)</t>
  </si>
  <si>
    <t>F19.  =SUM(C19:D19)</t>
  </si>
  <si>
    <t>F22.  =CE(B22:B522,F18)</t>
  </si>
  <si>
    <t>SOLVER: Max F19 by changing C5:C15</t>
  </si>
  <si>
    <t>Partner1</t>
  </si>
  <si>
    <t>Partner2</t>
  </si>
  <si>
    <t>PayTo2</t>
  </si>
  <si>
    <t>D5 copied to D5:D14</t>
  </si>
  <si>
    <t>E5 copied to E5:E14</t>
  </si>
  <si>
    <t>Partner 1</t>
  </si>
  <si>
    <t>Partner 2</t>
  </si>
  <si>
    <t>MORAL-HAZARD INCENTIVES</t>
  </si>
  <si>
    <t>Risk Tolerance</t>
  </si>
  <si>
    <t>1's private$ if negligent</t>
  </si>
  <si>
    <t>POSSIBLE OUTCOMES</t>
  </si>
  <si>
    <t>Probys if 1 is negligent</t>
  </si>
  <si>
    <t>Total $</t>
  </si>
  <si>
    <t>Proby</t>
  </si>
  <si>
    <t>Rate1</t>
  </si>
  <si>
    <t>CE(1)</t>
  </si>
  <si>
    <t>CE(2)</t>
  </si>
  <si>
    <t>If 1 neglects his duties</t>
  </si>
  <si>
    <t>his share has CE</t>
  </si>
  <si>
    <t>Sum of CEs</t>
  </si>
  <si>
    <t>CE(1) including private $</t>
  </si>
  <si>
    <t>SOLVER 1 (no moral hazard):</t>
  </si>
  <si>
    <t xml:space="preserve"> Max C12 by changing C6:C9 subject to D12&gt;=0.</t>
  </si>
  <si>
    <t>SOLVER 2 (moral hazard):</t>
  </si>
  <si>
    <t xml:space="preserve"> Max C12 by changing C6:C9 subject to D12&gt;=0, C12&gt;=G15.</t>
  </si>
  <si>
    <t>D6.  =A6-C6</t>
  </si>
  <si>
    <t>D6 copied to D6:D9</t>
  </si>
  <si>
    <t>E6.  =(C7-C6)/(A7-A6)</t>
  </si>
  <si>
    <t>E6 copied to E6:E8</t>
  </si>
  <si>
    <t>C12.  =CEPR(C6:C9,$B$6:$B$9,C2)</t>
  </si>
  <si>
    <t>D12.  =CEPR(D6:D9,$B$6:$B$9,D2)</t>
  </si>
  <si>
    <t>D14.  =SUM(C12:D12)</t>
  </si>
  <si>
    <t>A12.  =SUM(C2:D2)</t>
  </si>
  <si>
    <t>A14.  =CEPR(A6:A9,B6:B9,A12)</t>
  </si>
  <si>
    <t>G13.  =CEPR(C6:C9,H6:H9,C2)</t>
  </si>
  <si>
    <t>G15.  =G13+G3</t>
  </si>
  <si>
    <t>Profit quartiles</t>
  </si>
  <si>
    <t>Work</t>
  </si>
  <si>
    <t>Shirk</t>
  </si>
  <si>
    <t>J14.  =(B15-E13)/E12</t>
  </si>
  <si>
    <t>Q1</t>
  </si>
  <si>
    <t>A18.  =RAND()</t>
  </si>
  <si>
    <t>Q2</t>
  </si>
  <si>
    <t>B19.  =GENLINV($A$18,B3,B4,B5)</t>
  </si>
  <si>
    <t>Q3</t>
  </si>
  <si>
    <t>C19.  =GENLINV($A$18,C3,C4,C5)</t>
  </si>
  <si>
    <t>(in $1000s)</t>
  </si>
  <si>
    <t>E20.  =MAX($E$13+$E$12*B20,$B$15)</t>
  </si>
  <si>
    <t xml:space="preserve">Risk tolerances   </t>
  </si>
  <si>
    <t>F20.  =MAX($E$13+$E$12*C20,$B$15)</t>
  </si>
  <si>
    <t>Manager</t>
  </si>
  <si>
    <t>Investors</t>
  </si>
  <si>
    <t>SOLVER: Max G17 by changing E12:E13</t>
  </si>
  <si>
    <t>G20.  =B20-E20</t>
  </si>
  <si>
    <t xml:space="preserve"> subject to E17&gt;=B11, E17&gt;=F17.</t>
  </si>
  <si>
    <t xml:space="preserve"> E20:G20 copied to E20:G520</t>
  </si>
  <si>
    <t>Mgr's alternative CE</t>
  </si>
  <si>
    <t>E17.  =CE(E20:E520,$B$9)</t>
  </si>
  <si>
    <t>Mgr's compensation plan</t>
  </si>
  <si>
    <t>F17.  =CE(F20:F520,$B$9)+B13</t>
  </si>
  <si>
    <t>Mgr's extra $ if shirks</t>
  </si>
  <si>
    <t>Slope</t>
  </si>
  <si>
    <t>G17.  =CE(G20:G520,C9)</t>
  </si>
  <si>
    <t>Intercept</t>
  </si>
  <si>
    <t xml:space="preserve">Mgr's required minimum </t>
  </si>
  <si>
    <t>(Minimum is paid when profit &lt;</t>
  </si>
  <si>
    <t>)</t>
  </si>
  <si>
    <t>lowest wage found</t>
  </si>
  <si>
    <t xml:space="preserve">  Mgr's CE</t>
  </si>
  <si>
    <t>Investors' CE</t>
  </si>
  <si>
    <t xml:space="preserve"> with work</t>
  </si>
  <si>
    <t xml:space="preserve"> with shirk</t>
  </si>
  <si>
    <t>(actual)</t>
  </si>
  <si>
    <t>(rand)</t>
  </si>
  <si>
    <t xml:space="preserve"> Sim'd profit</t>
  </si>
  <si>
    <t xml:space="preserve"> Mgr's income</t>
  </si>
  <si>
    <t>Investors' income</t>
  </si>
  <si>
    <t>copy L21 down</t>
  </si>
  <si>
    <t>Profit</t>
  </si>
  <si>
    <t>PayMgr</t>
  </si>
  <si>
    <t>E3.  =MIN(B20:C520)</t>
  </si>
  <si>
    <t>E13.  =MAX(B20:C520)+1</t>
  </si>
  <si>
    <t>G3.  =(F4-F3)/(E4-E3)</t>
  </si>
  <si>
    <t>H3.  =F3-G3*E3</t>
  </si>
  <si>
    <t xml:space="preserve"> G3:H3 copied to G3:H12</t>
  </si>
  <si>
    <t>E20.  =VLOOKUP(B20,$E$3:$H$12,4)+B20*VLOOKUP(B20,$E$3:$H$12,3)</t>
  </si>
  <si>
    <t>F20.  =VLOOKUP(C20,$E$3:$H$12,4)+C20*VLOOKUP(C20,$E$3:$H$12,3)</t>
  </si>
  <si>
    <t>SOLVER: Max G17 by changing F3:F13 subject to</t>
  </si>
  <si>
    <t xml:space="preserve"> F3&gt;=B15, G3:G12&gt;=0, G3:G12&lt;=1, E17&gt;=F17, E17&gt;=B11.</t>
  </si>
  <si>
    <t>Cumulative Probys</t>
  </si>
  <si>
    <t>ProbyRatio (shirk/work)</t>
  </si>
  <si>
    <t>L23.  =COUNTIF(B$20:B$520,"&lt;"&amp;$K23)/COUNT(B$20:B$520)</t>
  </si>
  <si>
    <t>M23.  =COUNTIF(C$20:C$520,"&lt;"&amp;$K23)/COUNT(C$20:C$520)</t>
  </si>
  <si>
    <t xml:space="preserve"> L23:M23 copied to L23:M33</t>
  </si>
  <si>
    <t>N23.  =(M24-M23)/(L24-L23)</t>
  </si>
  <si>
    <t xml:space="preserve"> N23 copied to N23:N32</t>
  </si>
  <si>
    <t>M = $Returns next year to $1 now in the Market Portfolio</t>
  </si>
  <si>
    <t>X,Y = $Values (per share) of Assets 1 and 2 next year</t>
  </si>
  <si>
    <t>B12:C12.  {=CORAND(B8)}</t>
  </si>
  <si>
    <t>M</t>
  </si>
  <si>
    <t>X</t>
  </si>
  <si>
    <t>Y</t>
  </si>
  <si>
    <t>SOLVER: max F13 by changing F11.</t>
  </si>
  <si>
    <t>B14.  =EXP(NORMINV(B12,B4,B5))</t>
  </si>
  <si>
    <t>LogMean</t>
  </si>
  <si>
    <t>C14.  =GENLINV(C12,C4,C5,C6)</t>
  </si>
  <si>
    <t>LogStdev</t>
  </si>
  <si>
    <t>D14.  =GENLINV(RAND(),D4,D5,D6)</t>
  </si>
  <si>
    <t xml:space="preserve">What if prices now are: </t>
  </si>
  <si>
    <t>F15.  =$F$11*(B15-$A$10)</t>
  </si>
  <si>
    <t>Correl(M,X)</t>
  </si>
  <si>
    <t>for X</t>
  </si>
  <si>
    <t>for Y</t>
  </si>
  <si>
    <t xml:space="preserve"> F15 copied to F15:F515</t>
  </si>
  <si>
    <t>F13.  =CE(F15:F515,C10)</t>
  </si>
  <si>
    <t>1+interest</t>
  </si>
  <si>
    <t>Invest now</t>
  </si>
  <si>
    <t>...invest more?</t>
  </si>
  <si>
    <t>H15.  =F15+$H$11*(C15/$H$8-$A$10)</t>
  </si>
  <si>
    <t>$ in M</t>
  </si>
  <si>
    <t>$ in X</t>
  </si>
  <si>
    <t>or</t>
  </si>
  <si>
    <t>$ in Y</t>
  </si>
  <si>
    <t>J15.  =F15+$J$11*(D15/$J$8-$A$10)</t>
  </si>
  <si>
    <t>Y is independent of M and X.</t>
  </si>
  <si>
    <t xml:space="preserve"> H15:J15 copied to H15:J515</t>
  </si>
  <si>
    <t>corands</t>
  </si>
  <si>
    <t xml:space="preserve"> CE change     </t>
  </si>
  <si>
    <t>H13.  =CE(H15:H515,$C$10)-$F$13</t>
  </si>
  <si>
    <t>J13.  =CE(J15:J515,$C$10)-$F$13</t>
  </si>
  <si>
    <t>Income</t>
  </si>
  <si>
    <t>corrected prices</t>
  </si>
  <si>
    <t>L18.  =H8*(1+H13/(H11*$A$10))</t>
  </si>
  <si>
    <t xml:space="preserve">Make SimTable A14:D515, copy F15:J15 down!      </t>
  </si>
  <si>
    <t>N18.  =J8*(1+J13/(J11*$A$10))</t>
  </si>
  <si>
    <t>Traditional CAPM</t>
  </si>
  <si>
    <t>X = $Value (per share) of Asset next year</t>
  </si>
  <si>
    <t>1+i</t>
  </si>
  <si>
    <t>SOLVER(1): max E13 by changing E11.</t>
  </si>
  <si>
    <t>E(M)</t>
  </si>
  <si>
    <t>SOLVER(2): max I13 by changing I11.</t>
  </si>
  <si>
    <t>Covar(M,M)</t>
  </si>
  <si>
    <t>(Should find I11=0 optimal!)</t>
  </si>
  <si>
    <t>k</t>
  </si>
  <si>
    <t>(required ratio of excess return to risk)</t>
  </si>
  <si>
    <t>Value(M) now</t>
  </si>
  <si>
    <t>Value of Asset now = E'(X)/(1+i)</t>
  </si>
  <si>
    <t>E(X)</t>
  </si>
  <si>
    <t>Covar(X,M)</t>
  </si>
  <si>
    <t>Invest more?</t>
  </si>
  <si>
    <t>Value(X) now</t>
  </si>
  <si>
    <t>UINV(EU)</t>
  </si>
  <si>
    <t>CE change</t>
  </si>
  <si>
    <t>FORMULAS FROM RANGE P1:Q11</t>
  </si>
  <si>
    <t>Util</t>
  </si>
  <si>
    <t>Weights</t>
  </si>
  <si>
    <t>Q2.  =A10</t>
  </si>
  <si>
    <t>Q3.  =AVERAGE(B15:B515)</t>
  </si>
  <si>
    <t>Q4.  =COVAR(B15:B515,B15:B515)</t>
  </si>
  <si>
    <t xml:space="preserve">Make SimTable A14:C515, copy E15:I15 down!          </t>
  </si>
  <si>
    <t>Q5.  =(Q3-Q2)/Q4</t>
  </si>
  <si>
    <t>Q6.  =(Q3-$Q$5*Q4)/$Q$2</t>
  </si>
  <si>
    <t>Q7.  =AVERAGE(C15:C515)</t>
  </si>
  <si>
    <t>Q8.  =COVAR(C15:C515,B15:B515)</t>
  </si>
  <si>
    <t>Q11.  =(Q7-$Q$5*Q8)/$Q$2</t>
  </si>
  <si>
    <t>E15.  =$E$11*(B15-$A$10)</t>
  </si>
  <si>
    <t xml:space="preserve"> E15 copied down</t>
  </si>
  <si>
    <t>E13.  =CE(E15:E515,C10)</t>
  </si>
  <si>
    <t>F15.  =UTIL(E15,$C$10)</t>
  </si>
  <si>
    <t xml:space="preserve"> F15 copied down</t>
  </si>
  <si>
    <t>F13.  =UINV(AVERAGE(F15:F515),C10)</t>
  </si>
  <si>
    <t>G15.  =F15/SUM($F$15:$F$515)</t>
  </si>
  <si>
    <t xml:space="preserve"> G15 copied down</t>
  </si>
  <si>
    <t>I8.  =SUMPRODUCT(C15:C515,G15:G515)/A10</t>
  </si>
  <si>
    <t>I15.  =E15+$I$11*(C15/$I$8-$A$10)</t>
  </si>
  <si>
    <t xml:space="preserve"> I15 copied down</t>
  </si>
  <si>
    <t>I13.  =CE(I15:I515,C10)-E13</t>
  </si>
  <si>
    <t>E'(X)</t>
  </si>
  <si>
    <t>I519.  =SUMPRODUCT(C15:C515,G15:G515)</t>
  </si>
  <si>
    <t>I522.  =AVERAGE(C15:C515)</t>
  </si>
  <si>
    <t>Risk-free return ratio ($ next year per $1 invested now)</t>
  </si>
  <si>
    <t>$Returns next year per $1 invested now</t>
  </si>
  <si>
    <t>State 1</t>
  </si>
  <si>
    <t>State 2</t>
  </si>
  <si>
    <t>State 3</t>
  </si>
  <si>
    <t>State 4</t>
  </si>
  <si>
    <t>Stock A</t>
  </si>
  <si>
    <t>Stock B</t>
  </si>
  <si>
    <t>Stock C</t>
  </si>
  <si>
    <t>Net $return</t>
  </si>
  <si>
    <t>Goal</t>
  </si>
  <si>
    <t>Shortfall</t>
  </si>
  <si>
    <t>(+ is bad!)</t>
  </si>
  <si>
    <t>Maximize G10 by changing G5:G7,G10 subject to B11:E11&lt;=0.</t>
  </si>
  <si>
    <t>Select SensitivityReport when Solver finishes.</t>
  </si>
  <si>
    <t>ShadowProby</t>
  </si>
  <si>
    <t>ShadowE($Returns)</t>
  </si>
  <si>
    <t>FORMULAS FROM RANGE A1:G22</t>
  </si>
  <si>
    <t>B9.  =SUMPRODUCT(B5:B7,$G$5:$G$7)-SUM($G$5:$G$7)*$A$1</t>
  </si>
  <si>
    <t xml:space="preserve"> B9 copied to B9:E9</t>
  </si>
  <si>
    <t>B11.  =$G$10-B9</t>
  </si>
  <si>
    <t xml:space="preserve"> Bll copied to B11:E11</t>
  </si>
  <si>
    <t>B20.  =SUMPRODUCT($B$18:$E$18,B5:E5)</t>
  </si>
  <si>
    <t xml:space="preserve"> B20 copied to B20:B22</t>
  </si>
  <si>
    <t>Shadow probabilities (or Lagrange Multipliers) in B18:E18 are copied</t>
  </si>
  <si>
    <t>(with paste-special,transpose) from Solver's SensitivityReport.</t>
  </si>
  <si>
    <t>Fact:  If arbitrage opportunities do not exist, then Solver must</t>
  </si>
  <si>
    <t>terminate with 0 optimal value in cell G10, and the Shadow Prices</t>
  </si>
  <si>
    <t>(or Lagrange Multipliers) in the Sensitivity Report will give us a</t>
  </si>
  <si>
    <t>shadow probability distribution over the states such that all assets</t>
  </si>
  <si>
    <t>have the same shadow-expected return ratio as risk-free bonds.</t>
  </si>
  <si>
    <t>checked, are called "Lagrange Multipliers" when this option is not checked.</t>
  </si>
  <si>
    <t>Microsoft Excel Sensitivity Report</t>
  </si>
  <si>
    <t>Changing Cells</t>
  </si>
  <si>
    <t>Final</t>
  </si>
  <si>
    <t>Reduced</t>
  </si>
  <si>
    <t>Objective</t>
  </si>
  <si>
    <t>Allowable</t>
  </si>
  <si>
    <t>Cell</t>
  </si>
  <si>
    <t>Name</t>
  </si>
  <si>
    <t>Value</t>
  </si>
  <si>
    <t>Cost</t>
  </si>
  <si>
    <t>Coefficient</t>
  </si>
  <si>
    <t>Increase</t>
  </si>
  <si>
    <t>Decrease</t>
  </si>
  <si>
    <t>$G$5</t>
  </si>
  <si>
    <t>Stock A Invest now</t>
  </si>
  <si>
    <t>$G$6</t>
  </si>
  <si>
    <t>Stock B Invest now</t>
  </si>
  <si>
    <t>$G$7</t>
  </si>
  <si>
    <t>Stock C Invest now</t>
  </si>
  <si>
    <t>$G$10</t>
  </si>
  <si>
    <t>Constraints</t>
  </si>
  <si>
    <t>Shadow</t>
  </si>
  <si>
    <t>Constraint</t>
  </si>
  <si>
    <t>Price</t>
  </si>
  <si>
    <t>R.H. Side</t>
  </si>
  <si>
    <t>$B$11</t>
  </si>
  <si>
    <t>Shortfall State 1</t>
  </si>
  <si>
    <t>$C$11</t>
  </si>
  <si>
    <t>Shortfall State 2</t>
  </si>
  <si>
    <t>$D$11</t>
  </si>
  <si>
    <t>Shortfall State 3</t>
  </si>
  <si>
    <t>$E$11</t>
  </si>
  <si>
    <t>Shortfall State 4</t>
  </si>
  <si>
    <t xml:space="preserve"> r* = Argmax d(r)</t>
  </si>
  <si>
    <t>d* = Max d(r)</t>
  </si>
  <si>
    <t>Borrow?</t>
  </si>
  <si>
    <t>Max V</t>
  </si>
  <si>
    <t>Min V</t>
  </si>
  <si>
    <t>t</t>
  </si>
  <si>
    <t>d(r)</t>
  </si>
  <si>
    <t>Amount to Borrow (B)</t>
  </si>
  <si>
    <t>step</t>
  </si>
  <si>
    <t xml:space="preserve">Lending rate (r) </t>
  </si>
  <si>
    <t xml:space="preserve">E(V) </t>
  </si>
  <si>
    <t>count</t>
  </si>
  <si>
    <t>r</t>
  </si>
  <si>
    <t>Value of Project to Borrower (V)</t>
  </si>
  <si>
    <t>B33.  =NORM.INV(RAND(),B2,B3)</t>
  </si>
  <si>
    <t>B21.  =NORM.INV(RAND(),C2,F2)</t>
  </si>
  <si>
    <t>B14.  =EXP(NORM.INV(B12,B4,B5))</t>
  </si>
  <si>
    <t>What Solver calls "Shadow Prices" when the "Simplex LP" option is</t>
  </si>
  <si>
    <t>Collateral ( C )</t>
  </si>
  <si>
    <t>Prob(t)</t>
  </si>
  <si>
    <t>E(BorrowerProfits|t)</t>
  </si>
  <si>
    <t>Resv r</t>
  </si>
  <si>
    <t>V</t>
  </si>
  <si>
    <t>cutoff V</t>
  </si>
  <si>
    <t>P(default)</t>
  </si>
  <si>
    <t>E(BankReturns|borrow@r)</t>
  </si>
  <si>
    <t>BankReturns</t>
  </si>
  <si>
    <t xml:space="preserve">                      C11+(D11-C11)*RAND())</t>
  </si>
  <si>
    <t xml:space="preserve">  FORMULAS</t>
  </si>
  <si>
    <t xml:space="preserve">  G2.  =C3*(1+G1)</t>
  </si>
  <si>
    <t xml:space="preserve">  C10.  =$C$2-B10</t>
  </si>
  <si>
    <t xml:space="preserve">  D10.  =$C$2+B10</t>
  </si>
  <si>
    <t xml:space="preserve">  E10.  =MAX(C10,MIN(D10,$G$2-$C$6))</t>
  </si>
  <si>
    <t xml:space="preserve">  F10.  =(E10-C10)/(D10-C10)</t>
  </si>
  <si>
    <t xml:space="preserve">  G10.  =F10*(-$C$6)+(1-F10)*((D10+E10)/2-$G$2)</t>
  </si>
  <si>
    <t xml:space="preserve">    C10:G10 copied to C10:G11</t>
  </si>
  <si>
    <t xml:space="preserve">  B14.  =DISCRINV(RAND(),B10:B11,A10:A11)</t>
  </si>
  <si>
    <t xml:space="preserve">  C14.  =IF(B14=B10,C10+(D10-C10)*RAND(),</t>
  </si>
  <si>
    <t xml:space="preserve">  D15.  =IF(VLOOKUP(B15,$B$10:$G$11,6)&gt;=0,1,0)</t>
  </si>
  <si>
    <t xml:space="preserve">  E15.  =IF(D15=0,"..", IF(C15+$C$6&gt;=$G$2,$G$2,</t>
  </si>
  <si>
    <t xml:space="preserve">                         (C15+$C$6)*(1-$C$4)))</t>
  </si>
  <si>
    <t xml:space="preserve">    D15:E15 copied to D15:E4015</t>
  </si>
  <si>
    <t xml:space="preserve">  G4.  =AVERAGE(D15:D4015)</t>
  </si>
  <si>
    <t xml:space="preserve">  G5.  =AVERAGE(E15:E4015)</t>
  </si>
  <si>
    <t xml:space="preserve">  G6.  =IF(G4&gt;0,G5/C3-1,"NA")</t>
  </si>
  <si>
    <t>E(BankReturns|t)</t>
  </si>
  <si>
    <t xml:space="preserve">    J10 copied to J11</t>
  </si>
  <si>
    <t xml:space="preserve">  J10.  =F10*((E10+C10)/2+$C$6)*(1-$C$4)+</t>
  </si>
  <si>
    <t xml:space="preserve">                                 (1-F10)*$G$2</t>
  </si>
  <si>
    <t>Figure 14. Expected rate of return of the bank per dollar loaned as a function of the interest rate paid by borrowers</t>
  </si>
  <si>
    <t>Default cost to Bank %</t>
  </si>
  <si>
    <t># Potential Borrowers</t>
  </si>
  <si>
    <t>E(rate of return) d(r)</t>
  </si>
  <si>
    <t>Amount owed B(1+r)</t>
  </si>
  <si>
    <t>% wanting to borrow Q(r)</t>
  </si>
  <si>
    <t>Q(r)</t>
  </si>
  <si>
    <t>O2.  =G4</t>
  </si>
  <si>
    <t>P2.  =G6</t>
  </si>
  <si>
    <t>O3:P23.  {=TABLE(,G1)}</t>
  </si>
  <si>
    <t>P25.  =MAX(P3:P22)</t>
  </si>
  <si>
    <t>P26.  =ARGMAX(N3:N22,P3:P22)</t>
  </si>
  <si>
    <t>Figure 8.13</t>
  </si>
  <si>
    <t>SOLVER (with Solving Method &gt; Simplex LP):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</si>
</sst>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164" formatCode="_-* #,##0.00_-;\-* #,##0.00_-;_-* &quot;-&quot;??_-;_-@_-"/>
    <numFmt numFmtId="165" formatCode="0.0000"/>
    <numFmt numFmtId="166" formatCode="0.000"/>
    <numFmt numFmtId="167" formatCode="0.00000"/>
    <numFmt numFmtId="168" formatCode="0.0%"/>
    <numFmt numFmtId="169" formatCode="_-* #,##0.0_-;\-* #,##0.0_-;_-* &quot;-&quot;??_-;_-@_-"/>
    <numFmt numFmtId="170" formatCode="0.0"/>
    <numFmt numFmtId="171" formatCode="0.00000%"/>
  </numFmts>
  <fonts count="13">
    <font>
      <b/>
      <sz val="10"/>
      <name val="Courier New"/>
      <family val="3"/>
    </font>
    <font>
      <sz val="12"/>
      <color theme="1"/>
      <name val="Calibri"/>
      <family val="2"/>
      <scheme val="minor"/>
    </font>
    <font>
      <b/>
      <sz val="10"/>
      <color indexed="10"/>
      <name val="Courier New"/>
      <family val="3"/>
    </font>
    <font>
      <b/>
      <sz val="10"/>
      <name val="Courier New"/>
      <family val="3"/>
    </font>
    <font>
      <sz val="10"/>
      <name val="Courier New"/>
      <family val="3"/>
    </font>
    <font>
      <b/>
      <sz val="12"/>
      <color theme="1"/>
      <name val="Calibri"/>
      <family val="2"/>
      <scheme val="minor"/>
    </font>
    <font>
      <sz val="12"/>
      <color theme="1"/>
      <name val="Courier New"/>
      <family val="1"/>
    </font>
    <font>
      <b/>
      <sz val="12"/>
      <color theme="1"/>
      <name val="Courier New"/>
      <family val="1"/>
    </font>
    <font>
      <b/>
      <u/>
      <sz val="10"/>
      <color theme="10"/>
      <name val="Courier New"/>
      <family val="3"/>
    </font>
    <font>
      <b/>
      <u/>
      <sz val="10"/>
      <color theme="11"/>
      <name val="Courier New"/>
      <family val="3"/>
    </font>
    <font>
      <b/>
      <sz val="12"/>
      <color theme="1"/>
      <name val="Courier New"/>
      <family val="3"/>
    </font>
    <font>
      <b/>
      <sz val="11"/>
      <color theme="1"/>
      <name val="Courier New"/>
      <family val="3"/>
    </font>
    <font>
      <b/>
      <sz val="11"/>
      <color theme="1"/>
      <name val="Courier New"/>
      <family val="1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23"/>
      </top>
      <bottom/>
      <diagonal/>
    </border>
    <border>
      <left/>
      <right style="thin">
        <color auto="1"/>
      </right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 style="thin">
        <color auto="1"/>
      </right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 style="thin">
        <color auto="1"/>
      </right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 style="thin">
        <color auto="1"/>
      </right>
      <top style="thin">
        <color indexed="23"/>
      </top>
      <bottom style="medium">
        <color indexed="23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0">
    <xf numFmtId="0" fontId="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quotePrefix="1" applyAlignment="1">
      <alignment horizontal="left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0" fillId="0" borderId="1" xfId="0" applyBorder="1"/>
    <xf numFmtId="0" fontId="0" fillId="0" borderId="0" xfId="0" applyBorder="1"/>
    <xf numFmtId="0" fontId="0" fillId="0" borderId="0" xfId="0" quotePrefix="1" applyBorder="1" applyAlignment="1">
      <alignment horizontal="center"/>
    </xf>
    <xf numFmtId="0" fontId="0" fillId="0" borderId="0" xfId="0" quotePrefix="1" applyBorder="1" applyAlignment="1">
      <alignment horizontal="right"/>
    </xf>
    <xf numFmtId="6" fontId="0" fillId="0" borderId="0" xfId="0" quotePrefix="1" applyNumberFormat="1" applyAlignment="1">
      <alignment horizontal="left"/>
    </xf>
    <xf numFmtId="0" fontId="0" fillId="0" borderId="2" xfId="0" applyBorder="1"/>
    <xf numFmtId="0" fontId="2" fillId="0" borderId="0" xfId="0" applyFont="1" applyAlignment="1">
      <alignment horizontal="right"/>
    </xf>
    <xf numFmtId="0" fontId="0" fillId="0" borderId="0" xfId="0" quotePrefix="1" applyAlignment="1"/>
    <xf numFmtId="0" fontId="0" fillId="0" borderId="1" xfId="0" quotePrefix="1" applyBorder="1" applyAlignme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0" xfId="0" applyFont="1"/>
    <xf numFmtId="1" fontId="0" fillId="0" borderId="5" xfId="0" applyNumberFormat="1" applyBorder="1"/>
    <xf numFmtId="1" fontId="0" fillId="0" borderId="3" xfId="0" applyNumberFormat="1" applyBorder="1"/>
    <xf numFmtId="1" fontId="0" fillId="0" borderId="4" xfId="0" applyNumberFormat="1" applyBorder="1"/>
    <xf numFmtId="1" fontId="0" fillId="0" borderId="0" xfId="0" applyNumberFormat="1"/>
    <xf numFmtId="9" fontId="0" fillId="0" borderId="0" xfId="0" applyNumberFormat="1" applyFill="1" applyBorder="1"/>
    <xf numFmtId="1" fontId="0" fillId="0" borderId="0" xfId="0" quotePrefix="1" applyNumberFormat="1" applyAlignment="1">
      <alignment horizontal="center"/>
    </xf>
    <xf numFmtId="0" fontId="0" fillId="0" borderId="6" xfId="0" applyBorder="1"/>
    <xf numFmtId="0" fontId="0" fillId="0" borderId="7" xfId="0" applyBorder="1"/>
    <xf numFmtId="2" fontId="0" fillId="0" borderId="0" xfId="0" applyNumberFormat="1"/>
    <xf numFmtId="0" fontId="0" fillId="0" borderId="0" xfId="0" quotePrefix="1" applyFont="1" applyAlignment="1">
      <alignment horizontal="left"/>
    </xf>
    <xf numFmtId="0" fontId="0" fillId="0" borderId="0" xfId="0" applyFont="1"/>
    <xf numFmtId="2" fontId="0" fillId="0" borderId="0" xfId="0" applyNumberFormat="1" applyFont="1"/>
    <xf numFmtId="167" fontId="0" fillId="0" borderId="0" xfId="0" applyNumberFormat="1"/>
    <xf numFmtId="0" fontId="0" fillId="0" borderId="8" xfId="0" applyBorder="1"/>
    <xf numFmtId="0" fontId="0" fillId="0" borderId="9" xfId="0" applyBorder="1"/>
    <xf numFmtId="0" fontId="3" fillId="0" borderId="0" xfId="0" applyFont="1"/>
    <xf numFmtId="0" fontId="2" fillId="0" borderId="0" xfId="0" quotePrefix="1" applyFont="1" applyAlignment="1">
      <alignment horizontal="right"/>
    </xf>
    <xf numFmtId="166" fontId="0" fillId="0" borderId="0" xfId="0" applyNumberFormat="1"/>
    <xf numFmtId="166" fontId="0" fillId="0" borderId="0" xfId="0" quotePrefix="1" applyNumberFormat="1" applyAlignment="1">
      <alignment horizontal="center"/>
    </xf>
    <xf numFmtId="1" fontId="0" fillId="0" borderId="0" xfId="0" quotePrefix="1" applyNumberFormat="1" applyAlignment="1">
      <alignment horizontal="left"/>
    </xf>
    <xf numFmtId="0" fontId="0" fillId="0" borderId="0" xfId="0" quotePrefix="1" applyBorder="1" applyAlignment="1">
      <alignment horizontal="left"/>
    </xf>
    <xf numFmtId="166" fontId="0" fillId="0" borderId="1" xfId="0" applyNumberFormat="1" applyBorder="1"/>
    <xf numFmtId="2" fontId="0" fillId="0" borderId="1" xfId="0" quotePrefix="1" applyNumberFormat="1" applyBorder="1" applyAlignment="1"/>
    <xf numFmtId="0" fontId="2" fillId="0" borderId="0" xfId="0" quotePrefix="1" applyFont="1" applyBorder="1" applyAlignment="1">
      <alignment horizontal="right"/>
    </xf>
    <xf numFmtId="166" fontId="0" fillId="0" borderId="1" xfId="0" quotePrefix="1" applyNumberFormat="1" applyBorder="1" applyAlignment="1"/>
    <xf numFmtId="2" fontId="0" fillId="0" borderId="0" xfId="0" applyNumberFormat="1" applyAlignment="1"/>
    <xf numFmtId="1" fontId="0" fillId="0" borderId="2" xfId="0" applyNumberFormat="1" applyBorder="1"/>
    <xf numFmtId="2" fontId="0" fillId="0" borderId="0" xfId="0" quotePrefix="1" applyNumberFormat="1" applyAlignment="1"/>
    <xf numFmtId="0" fontId="0" fillId="0" borderId="0" xfId="0" applyAlignment="1"/>
    <xf numFmtId="166" fontId="0" fillId="0" borderId="0" xfId="0" applyNumberFormat="1" applyAlignment="1"/>
    <xf numFmtId="165" fontId="0" fillId="0" borderId="0" xfId="0" quotePrefix="1" applyNumberFormat="1" applyAlignment="1"/>
    <xf numFmtId="165" fontId="0" fillId="0" borderId="0" xfId="0" applyNumberFormat="1" applyAlignment="1"/>
    <xf numFmtId="0" fontId="3" fillId="0" borderId="8" xfId="0" quotePrefix="1" applyFont="1" applyBorder="1" applyAlignment="1">
      <alignment horizontal="left"/>
    </xf>
    <xf numFmtId="0" fontId="4" fillId="0" borderId="10" xfId="0" applyFont="1" applyBorder="1"/>
    <xf numFmtId="0" fontId="4" fillId="0" borderId="9" xfId="0" applyFont="1" applyBorder="1"/>
    <xf numFmtId="0" fontId="3" fillId="0" borderId="11" xfId="0" applyFont="1" applyBorder="1"/>
    <xf numFmtId="0" fontId="4" fillId="0" borderId="0" xfId="0" applyFont="1" applyBorder="1"/>
    <xf numFmtId="0" fontId="4" fillId="0" borderId="12" xfId="0" applyFont="1" applyBorder="1"/>
    <xf numFmtId="0" fontId="4" fillId="0" borderId="11" xfId="0" applyFont="1" applyBorder="1"/>
    <xf numFmtId="0" fontId="3" fillId="0" borderId="1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4" fillId="0" borderId="17" xfId="0" applyFont="1" applyFill="1" applyBorder="1" applyAlignment="1"/>
    <xf numFmtId="0" fontId="4" fillId="0" borderId="17" xfId="0" applyNumberFormat="1" applyFont="1" applyFill="1" applyBorder="1" applyAlignment="1"/>
    <xf numFmtId="167" fontId="4" fillId="0" borderId="17" xfId="0" applyNumberFormat="1" applyFont="1" applyFill="1" applyBorder="1" applyAlignment="1"/>
    <xf numFmtId="167" fontId="4" fillId="0" borderId="18" xfId="0" applyNumberFormat="1" applyFont="1" applyFill="1" applyBorder="1" applyAlignment="1"/>
    <xf numFmtId="0" fontId="4" fillId="0" borderId="19" xfId="0" applyFont="1" applyFill="1" applyBorder="1" applyAlignment="1"/>
    <xf numFmtId="0" fontId="4" fillId="0" borderId="19" xfId="0" applyNumberFormat="1" applyFont="1" applyFill="1" applyBorder="1" applyAlignment="1"/>
    <xf numFmtId="0" fontId="4" fillId="0" borderId="20" xfId="0" applyNumberFormat="1" applyFont="1" applyFill="1" applyBorder="1" applyAlignment="1"/>
    <xf numFmtId="0" fontId="3" fillId="0" borderId="0" xfId="0" applyFont="1" applyBorder="1"/>
    <xf numFmtId="0" fontId="3" fillId="0" borderId="12" xfId="0" applyFont="1" applyBorder="1"/>
    <xf numFmtId="0" fontId="4" fillId="0" borderId="18" xfId="0" applyNumberFormat="1" applyFont="1" applyFill="1" applyBorder="1" applyAlignment="1"/>
    <xf numFmtId="167" fontId="4" fillId="0" borderId="19" xfId="0" applyNumberFormat="1" applyFont="1" applyFill="1" applyBorder="1" applyAlignment="1"/>
    <xf numFmtId="0" fontId="4" fillId="0" borderId="6" xfId="0" applyFont="1" applyBorder="1"/>
    <xf numFmtId="0" fontId="4" fillId="0" borderId="1" xfId="0" applyFont="1" applyBorder="1"/>
    <xf numFmtId="0" fontId="4" fillId="0" borderId="7" xfId="0" applyFont="1" applyBorder="1"/>
    <xf numFmtId="0" fontId="2" fillId="0" borderId="0" xfId="0" quotePrefix="1" applyFont="1" applyAlignment="1">
      <alignment horizontal="center"/>
    </xf>
    <xf numFmtId="0" fontId="6" fillId="0" borderId="0" xfId="1" applyFont="1"/>
    <xf numFmtId="0" fontId="1" fillId="0" borderId="0" xfId="1"/>
    <xf numFmtId="10" fontId="6" fillId="0" borderId="0" xfId="2" applyNumberFormat="1" applyFont="1"/>
    <xf numFmtId="2" fontId="6" fillId="0" borderId="0" xfId="1" applyNumberFormat="1" applyFont="1"/>
    <xf numFmtId="0" fontId="7" fillId="0" borderId="0" xfId="1" applyFont="1"/>
    <xf numFmtId="2" fontId="7" fillId="0" borderId="0" xfId="1" applyNumberFormat="1" applyFont="1"/>
    <xf numFmtId="9" fontId="7" fillId="0" borderId="0" xfId="2" applyNumberFormat="1" applyFont="1"/>
    <xf numFmtId="10" fontId="7" fillId="0" borderId="0" xfId="2" applyNumberFormat="1" applyFont="1"/>
    <xf numFmtId="10" fontId="7" fillId="0" borderId="0" xfId="2" applyNumberFormat="1" applyFont="1" applyBorder="1"/>
    <xf numFmtId="168" fontId="7" fillId="0" borderId="0" xfId="1" applyNumberFormat="1" applyFont="1"/>
    <xf numFmtId="1" fontId="7" fillId="0" borderId="0" xfId="1" applyNumberFormat="1" applyFont="1" applyBorder="1"/>
    <xf numFmtId="10" fontId="6" fillId="0" borderId="0" xfId="2" applyNumberFormat="1" applyFont="1" applyBorder="1"/>
    <xf numFmtId="0" fontId="7" fillId="0" borderId="0" xfId="1" applyFont="1" applyBorder="1"/>
    <xf numFmtId="1" fontId="7" fillId="0" borderId="0" xfId="3" applyNumberFormat="1" applyFont="1" applyBorder="1"/>
    <xf numFmtId="0" fontId="7" fillId="0" borderId="0" xfId="1" applyFont="1" applyAlignment="1">
      <alignment horizontal="right"/>
    </xf>
    <xf numFmtId="10" fontId="7" fillId="0" borderId="23" xfId="2" applyNumberFormat="1" applyFont="1" applyBorder="1"/>
    <xf numFmtId="10" fontId="7" fillId="0" borderId="25" xfId="2" applyNumberFormat="1" applyFont="1" applyBorder="1"/>
    <xf numFmtId="0" fontId="7" fillId="0" borderId="0" xfId="1" applyFont="1" applyFill="1" applyBorder="1"/>
    <xf numFmtId="2" fontId="7" fillId="0" borderId="0" xfId="1" applyNumberFormat="1" applyFont="1" applyBorder="1"/>
    <xf numFmtId="0" fontId="7" fillId="0" borderId="1" xfId="1" applyFont="1" applyFill="1" applyBorder="1"/>
    <xf numFmtId="0" fontId="7" fillId="0" borderId="0" xfId="1" applyFont="1" applyAlignment="1">
      <alignment horizontal="center"/>
    </xf>
    <xf numFmtId="10" fontId="7" fillId="0" borderId="27" xfId="2" applyNumberFormat="1" applyFont="1" applyBorder="1"/>
    <xf numFmtId="0" fontId="7" fillId="0" borderId="0" xfId="1" applyFont="1" applyAlignment="1">
      <alignment horizontal="left"/>
    </xf>
    <xf numFmtId="168" fontId="7" fillId="0" borderId="0" xfId="1" applyNumberFormat="1" applyFont="1" applyFill="1"/>
    <xf numFmtId="1" fontId="6" fillId="0" borderId="0" xfId="1" applyNumberFormat="1" applyFont="1"/>
    <xf numFmtId="0" fontId="7" fillId="0" borderId="0" xfId="1" applyFont="1" applyFill="1"/>
    <xf numFmtId="0" fontId="6" fillId="0" borderId="0" xfId="1" applyFont="1" applyAlignment="1">
      <alignment horizontal="center"/>
    </xf>
    <xf numFmtId="0" fontId="7" fillId="0" borderId="0" xfId="3" applyNumberFormat="1" applyFont="1"/>
    <xf numFmtId="0" fontId="5" fillId="0" borderId="0" xfId="1" applyFont="1"/>
    <xf numFmtId="2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1" fillId="0" borderId="0" xfId="1" applyBorder="1"/>
    <xf numFmtId="0" fontId="6" fillId="0" borderId="0" xfId="1" applyFont="1" applyBorder="1"/>
    <xf numFmtId="10" fontId="6" fillId="0" borderId="0" xfId="9" applyNumberFormat="1" applyFont="1"/>
    <xf numFmtId="169" fontId="6" fillId="0" borderId="0" xfId="8" applyNumberFormat="1" applyFont="1"/>
    <xf numFmtId="1" fontId="7" fillId="0" borderId="0" xfId="1" applyNumberFormat="1" applyFont="1" applyFill="1"/>
    <xf numFmtId="10" fontId="7" fillId="0" borderId="0" xfId="2" applyNumberFormat="1" applyFont="1" applyAlignment="1">
      <alignment horizontal="center"/>
    </xf>
    <xf numFmtId="10" fontId="7" fillId="0" borderId="25" xfId="9" applyNumberFormat="1" applyFont="1" applyBorder="1"/>
    <xf numFmtId="0" fontId="10" fillId="0" borderId="0" xfId="1" applyFont="1"/>
    <xf numFmtId="2" fontId="10" fillId="0" borderId="0" xfId="1" applyNumberFormat="1" applyFont="1"/>
    <xf numFmtId="168" fontId="10" fillId="0" borderId="0" xfId="1" applyNumberFormat="1" applyFont="1"/>
    <xf numFmtId="168" fontId="10" fillId="0" borderId="0" xfId="2" applyNumberFormat="1" applyFont="1"/>
    <xf numFmtId="168" fontId="7" fillId="0" borderId="0" xfId="2" applyNumberFormat="1" applyFont="1" applyFill="1"/>
    <xf numFmtId="0" fontId="11" fillId="0" borderId="0" xfId="1" applyFont="1"/>
    <xf numFmtId="0" fontId="12" fillId="0" borderId="0" xfId="1" applyFont="1"/>
    <xf numFmtId="1" fontId="7" fillId="0" borderId="1" xfId="1" applyNumberFormat="1" applyFont="1" applyFill="1" applyBorder="1"/>
    <xf numFmtId="1" fontId="7" fillId="0" borderId="0" xfId="1" applyNumberFormat="1" applyFont="1" applyFill="1" applyBorder="1"/>
    <xf numFmtId="170" fontId="7" fillId="0" borderId="1" xfId="1" applyNumberFormat="1" applyFont="1" applyFill="1" applyBorder="1"/>
    <xf numFmtId="170" fontId="7" fillId="0" borderId="0" xfId="1" applyNumberFormat="1" applyFont="1" applyFill="1" applyBorder="1"/>
    <xf numFmtId="170" fontId="7" fillId="0" borderId="0" xfId="1" applyNumberFormat="1" applyFont="1"/>
    <xf numFmtId="170" fontId="10" fillId="0" borderId="0" xfId="1" applyNumberFormat="1" applyFont="1"/>
    <xf numFmtId="0" fontId="7" fillId="0" borderId="0" xfId="1" applyNumberFormat="1" applyFont="1" applyFill="1" applyBorder="1"/>
    <xf numFmtId="0" fontId="7" fillId="0" borderId="0" xfId="1" applyNumberFormat="1" applyFont="1"/>
    <xf numFmtId="10" fontId="7" fillId="0" borderId="0" xfId="2" applyNumberFormat="1" applyFont="1" applyAlignment="1"/>
    <xf numFmtId="170" fontId="7" fillId="0" borderId="0" xfId="1" applyNumberFormat="1" applyFont="1" applyFill="1"/>
    <xf numFmtId="10" fontId="7" fillId="0" borderId="28" xfId="1" applyNumberFormat="1" applyFont="1" applyBorder="1"/>
    <xf numFmtId="10" fontId="6" fillId="0" borderId="0" xfId="1" applyNumberFormat="1" applyFont="1"/>
    <xf numFmtId="171" fontId="6" fillId="0" borderId="0" xfId="1" applyNumberFormat="1" applyFont="1"/>
    <xf numFmtId="168" fontId="6" fillId="0" borderId="0" xfId="2" applyNumberFormat="1" applyFont="1"/>
    <xf numFmtId="10" fontId="7" fillId="0" borderId="26" xfId="2" applyNumberFormat="1" applyFont="1" applyBorder="1"/>
    <xf numFmtId="10" fontId="7" fillId="0" borderId="24" xfId="2" applyNumberFormat="1" applyFont="1" applyBorder="1"/>
    <xf numFmtId="10" fontId="7" fillId="0" borderId="21" xfId="2" applyNumberFormat="1" applyFont="1" applyBorder="1" applyAlignment="1">
      <alignment horizontal="center"/>
    </xf>
    <xf numFmtId="9" fontId="7" fillId="0" borderId="29" xfId="3" applyNumberFormat="1" applyFont="1" applyBorder="1"/>
    <xf numFmtId="9" fontId="7" fillId="0" borderId="0" xfId="3" applyNumberFormat="1" applyFont="1" applyBorder="1"/>
    <xf numFmtId="9" fontId="7" fillId="0" borderId="22" xfId="3" applyNumberFormat="1" applyFont="1" applyBorder="1"/>
    <xf numFmtId="9" fontId="7" fillId="0" borderId="0" xfId="3" applyNumberFormat="1" applyFont="1"/>
  </cellXfs>
  <cellStyles count="10">
    <cellStyle name="Comma" xfId="8" builtinId="3"/>
    <cellStyle name="Comma 2" xfId="3" xr:uid="{00000000-0005-0000-0000-000001000000}"/>
    <cellStyle name="Followed Hyperlink" xfId="5" builtinId="9" hidden="1"/>
    <cellStyle name="Followed Hyperlink" xfId="7" builtinId="9" hidden="1"/>
    <cellStyle name="Hyperlink" xfId="4" builtinId="8" hidden="1"/>
    <cellStyle name="Hyperlink" xfId="6" builtinId="8" hidden="1"/>
    <cellStyle name="Normal" xfId="0" builtinId="0"/>
    <cellStyle name="Normal 2" xfId="1" xr:uid="{00000000-0005-0000-0000-000007000000}"/>
    <cellStyle name="Percent" xfId="9" builtinId="5"/>
    <cellStyle name="Percent 2" xfId="2" xr:uid="{00000000-0005-0000-0000-000009000000}"/>
  </cellStyles>
  <dxfs count="0"/>
  <tableStyles count="0" defaultTableStyle="TableStyleMedium9" defaultPivotStyle="PivotStyleMedium7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Partners' Cumulative Risk Profiles</a:t>
            </a:r>
          </a:p>
        </c:rich>
      </c:tx>
      <c:layout>
        <c:manualLayout>
          <c:xMode val="edge"/>
          <c:yMode val="edge"/>
          <c:x val="0.27813435004791198"/>
          <c:y val="2.11871269840704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37951743887899"/>
          <c:y val="0.105935634920353"/>
          <c:w val="0.82815284003029899"/>
          <c:h val="0.72883716825202605"/>
        </c:manualLayout>
      </c:layout>
      <c:scatterChart>
        <c:scatterStyle val="lineMarker"/>
        <c:varyColors val="0"/>
        <c:ser>
          <c:idx val="1"/>
          <c:order val="0"/>
          <c:tx>
            <c:v>Partner 1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'Fig2'!$A$14:$A$414</c:f>
              <c:numCache>
                <c:formatCode>General</c:formatCode>
                <c:ptCount val="401"/>
                <c:pt idx="0">
                  <c:v>0</c:v>
                </c:pt>
                <c:pt idx="1">
                  <c:v>2E-3</c:v>
                </c:pt>
              </c:numCache>
            </c:numRef>
          </c:xVal>
          <c:yVal>
            <c:numRef>
              <c:f>'Fig2'!$C$14:$C$414</c:f>
              <c:numCache>
                <c:formatCode>General</c:formatCode>
                <c:ptCount val="401"/>
                <c:pt idx="0">
                  <c:v>20.012622070312503</c:v>
                </c:pt>
                <c:pt idx="1">
                  <c:v>21.218563842773442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BC-41CF-A1F4-980AA24597E9}"/>
            </c:ext>
          </c:extLst>
        </c:ser>
        <c:ser>
          <c:idx val="2"/>
          <c:order val="1"/>
          <c:tx>
            <c:v>Partner 2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'Fig2'!$A$14:$A$414</c:f>
              <c:numCache>
                <c:formatCode>General</c:formatCode>
                <c:ptCount val="401"/>
                <c:pt idx="0">
                  <c:v>0</c:v>
                </c:pt>
                <c:pt idx="1">
                  <c:v>2E-3</c:v>
                </c:pt>
              </c:numCache>
            </c:numRef>
          </c:xVal>
          <c:yVal>
            <c:numRef>
              <c:f>'Fig2'!$D$14:$D$414</c:f>
              <c:numCache>
                <c:formatCode>General</c:formatCode>
                <c:ptCount val="401"/>
                <c:pt idx="0">
                  <c:v>20.012622070312499</c:v>
                </c:pt>
                <c:pt idx="1">
                  <c:v>21.218563842773438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BC-41CF-A1F4-980AA24597E9}"/>
            </c:ext>
          </c:extLst>
        </c:ser>
        <c:ser>
          <c:idx val="3"/>
          <c:order val="2"/>
          <c:tx>
            <c:v>Partner 3</c:v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'Fig2'!$A$14:$A$414</c:f>
              <c:numCache>
                <c:formatCode>General</c:formatCode>
                <c:ptCount val="401"/>
                <c:pt idx="0">
                  <c:v>0</c:v>
                </c:pt>
                <c:pt idx="1">
                  <c:v>2E-3</c:v>
                </c:pt>
              </c:numCache>
            </c:numRef>
          </c:xVal>
          <c:yVal>
            <c:numRef>
              <c:f>'Fig2'!$E$14:$E$414</c:f>
              <c:numCache>
                <c:formatCode>General</c:formatCode>
                <c:ptCount val="401"/>
                <c:pt idx="0">
                  <c:v>26.683496093750001</c:v>
                </c:pt>
                <c:pt idx="1">
                  <c:v>28.291418457031252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ABC-41CF-A1F4-980AA2459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5987208"/>
        <c:axId val="325987600"/>
      </c:scatterChart>
      <c:valAx>
        <c:axId val="325987208"/>
        <c:scaling>
          <c:orientation val="minMax"/>
          <c:max val="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Cumulative probability</a:t>
                </a:r>
              </a:p>
            </c:rich>
          </c:tx>
          <c:layout>
            <c:manualLayout>
              <c:xMode val="edge"/>
              <c:yMode val="edge"/>
              <c:x val="0.39688834220320002"/>
              <c:y val="0.915283885711847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25987600"/>
        <c:crosses val="autoZero"/>
        <c:crossBetween val="midCat"/>
        <c:majorUnit val="0.1"/>
      </c:valAx>
      <c:valAx>
        <c:axId val="3259876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Income ($)</a:t>
                </a:r>
              </a:p>
            </c:rich>
          </c:tx>
          <c:layout>
            <c:manualLayout>
              <c:xMode val="edge"/>
              <c:yMode val="edge"/>
              <c:x val="1.2500420226872399E-2"/>
              <c:y val="0.377130860316454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25987208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062972755231501"/>
          <c:y val="8.4748507936282094E-2"/>
          <c:w val="0.212507143856831"/>
          <c:h val="0.1822092920630070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>
      <c:oddHeader>&amp;A</c:oddHeader>
      <c:oddFooter>Page &amp;P</c:oddFooter>
    </c:headerFooter>
    <c:pageMargins b="0.75" l="0.7" r="0.7" t="0.75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371016508484799"/>
          <c:y val="6.7417920692696101E-2"/>
          <c:w val="0.74076423667217295"/>
          <c:h val="0.72474264744648298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'Fig7'!$E$3:$E$13</c:f>
              <c:numCache>
                <c:formatCode>General</c:formatCode>
                <c:ptCount val="11"/>
                <c:pt idx="0">
                  <c:v>267.06167319167218</c:v>
                </c:pt>
                <c:pt idx="1">
                  <c:v>150</c:v>
                </c:pt>
                <c:pt idx="2">
                  <c:v>200</c:v>
                </c:pt>
                <c:pt idx="3">
                  <c:v>250</c:v>
                </c:pt>
                <c:pt idx="4">
                  <c:v>300</c:v>
                </c:pt>
                <c:pt idx="5">
                  <c:v>350</c:v>
                </c:pt>
                <c:pt idx="6">
                  <c:v>400</c:v>
                </c:pt>
                <c:pt idx="7">
                  <c:v>450</c:v>
                </c:pt>
                <c:pt idx="8">
                  <c:v>500</c:v>
                </c:pt>
                <c:pt idx="9">
                  <c:v>550</c:v>
                </c:pt>
                <c:pt idx="10">
                  <c:v>424.16607687859744</c:v>
                </c:pt>
              </c:numCache>
            </c:numRef>
          </c:xVal>
          <c:yVal>
            <c:numRef>
              <c:f>'Fig7'!$F$3:$F$13</c:f>
              <c:numCache>
                <c:formatCode>General</c:formatCode>
                <c:ptCount val="11"/>
                <c:pt idx="0">
                  <c:v>0</c:v>
                </c:pt>
                <c:pt idx="1">
                  <c:v>20.102162208566167</c:v>
                </c:pt>
                <c:pt idx="2">
                  <c:v>47.021379571267779</c:v>
                </c:pt>
                <c:pt idx="3">
                  <c:v>52.713521621292891</c:v>
                </c:pt>
                <c:pt idx="4">
                  <c:v>61.526353944717343</c:v>
                </c:pt>
                <c:pt idx="5">
                  <c:v>62.292166039484322</c:v>
                </c:pt>
                <c:pt idx="6">
                  <c:v>64.476706120706922</c:v>
                </c:pt>
                <c:pt idx="7">
                  <c:v>69.703517537839474</c:v>
                </c:pt>
                <c:pt idx="8">
                  <c:v>69.703517537839474</c:v>
                </c:pt>
                <c:pt idx="9">
                  <c:v>73.095155084397618</c:v>
                </c:pt>
                <c:pt idx="10">
                  <c:v>77.762231080752514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69-4166-B58E-A9B116054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58848"/>
        <c:axId val="327659240"/>
      </c:scatterChart>
      <c:valAx>
        <c:axId val="327658848"/>
        <c:scaling>
          <c:orientation val="minMax"/>
          <c:max val="500"/>
          <c:min val="10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0.51390518919132"/>
              <c:y val="0.887669289120499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27659240"/>
        <c:crosses val="autoZero"/>
        <c:crossBetween val="midCat"/>
      </c:valAx>
      <c:valAx>
        <c:axId val="327659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Mgr's Wage</a:t>
                </a:r>
              </a:p>
            </c:rich>
          </c:tx>
          <c:layout>
            <c:manualLayout>
              <c:xMode val="edge"/>
              <c:yMode val="edge"/>
              <c:x val="3.24084353544076E-2"/>
              <c:y val="0.280908002886234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2765884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/>
    <c:pageMargins b="0.75" l="0.7" r="0.7" t="0.75" header="0.5" footer="0.5"/>
    <c:pageSetup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'Fig7'!$L$24:$L$32</c:f>
            </c:numRef>
          </c:xVal>
          <c:yVal>
            <c:numRef>
              <c:f>'Fig7'!$K$24:$K$32</c:f>
            </c:numRef>
          </c:yVal>
          <c:smooth val="0"/>
          <c:extLst>
            <c:ext xmlns:c16="http://schemas.microsoft.com/office/drawing/2014/chart" uri="{C3380CC4-5D6E-409C-BE32-E72D297353CC}">
              <c16:uniqueId val="{00000000-4E19-4A5B-9F64-021B55202EBC}"/>
            </c:ext>
          </c:extLst>
        </c:ser>
        <c:ser>
          <c:idx val="1"/>
          <c:order val="1"/>
          <c:xVal>
            <c:numRef>
              <c:f>'Fig7'!$M$24:$M$32</c:f>
            </c:numRef>
          </c:xVal>
          <c:yVal>
            <c:numRef>
              <c:f>'Fig7'!$K$24:$K$32</c:f>
            </c:numRef>
          </c:yVal>
          <c:smooth val="0"/>
          <c:extLst>
            <c:ext xmlns:c16="http://schemas.microsoft.com/office/drawing/2014/chart" uri="{C3380CC4-5D6E-409C-BE32-E72D297353CC}">
              <c16:uniqueId val="{00000001-4E19-4A5B-9F64-021B55202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61592"/>
        <c:axId val="327661984"/>
      </c:scatterChart>
      <c:valAx>
        <c:axId val="327661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ourier New"/>
                <a:ea typeface="Courier New"/>
                <a:cs typeface="Courier New"/>
              </a:defRPr>
            </a:pPr>
            <a:endParaRPr lang="en-US"/>
          </a:p>
        </c:txPr>
        <c:crossAx val="327661984"/>
        <c:crosses val="autoZero"/>
        <c:crossBetween val="midCat"/>
      </c:valAx>
      <c:valAx>
        <c:axId val="327661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ourier New"/>
                <a:ea typeface="Courier New"/>
                <a:cs typeface="Courier New"/>
              </a:defRPr>
            </a:pPr>
            <a:endParaRPr lang="en-US"/>
          </a:p>
        </c:txPr>
        <c:crossAx val="32766159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ourier New"/>
          <a:ea typeface="Courier New"/>
          <a:cs typeface="Courier New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Figs12and13!$N$3:$N$23</c:f>
              <c:numCache>
                <c:formatCode>0.00%</c:formatCode>
                <c:ptCount val="21"/>
                <c:pt idx="0">
                  <c:v>0</c:v>
                </c:pt>
                <c:pt idx="1">
                  <c:v>8.7500000000000164E-3</c:v>
                </c:pt>
                <c:pt idx="2">
                  <c:v>1.7500000000000016E-2</c:v>
                </c:pt>
                <c:pt idx="3">
                  <c:v>2.6250000000000016E-2</c:v>
                </c:pt>
                <c:pt idx="4">
                  <c:v>3.5000000000000017E-2</c:v>
                </c:pt>
                <c:pt idx="5">
                  <c:v>4.3750000000000018E-2</c:v>
                </c:pt>
                <c:pt idx="6">
                  <c:v>5.2500000000000019E-2</c:v>
                </c:pt>
                <c:pt idx="7">
                  <c:v>6.125000000000002E-2</c:v>
                </c:pt>
                <c:pt idx="8">
                  <c:v>7.0000000000000021E-2</c:v>
                </c:pt>
                <c:pt idx="9">
                  <c:v>7.8750000000000014E-2</c:v>
                </c:pt>
                <c:pt idx="10">
                  <c:v>8.7500000000000008E-2</c:v>
                </c:pt>
                <c:pt idx="11">
                  <c:v>9.6250000000000002E-2</c:v>
                </c:pt>
                <c:pt idx="12">
                  <c:v>0.105</c:v>
                </c:pt>
                <c:pt idx="13">
                  <c:v>0.10508778422741671</c:v>
                </c:pt>
                <c:pt idx="14">
                  <c:v>0.113171459937218</c:v>
                </c:pt>
                <c:pt idx="15">
                  <c:v>0.12125513564701929</c:v>
                </c:pt>
                <c:pt idx="16">
                  <c:v>0.12933881135682057</c:v>
                </c:pt>
                <c:pt idx="17">
                  <c:v>0.13742248706662186</c:v>
                </c:pt>
                <c:pt idx="18">
                  <c:v>0.14344999999999999</c:v>
                </c:pt>
                <c:pt idx="19">
                  <c:v>0.15358983848622443</c:v>
                </c:pt>
                <c:pt idx="20">
                  <c:v>0.15368983848622442</c:v>
                </c:pt>
              </c:numCache>
            </c:numRef>
          </c:xVal>
          <c:yVal>
            <c:numRef>
              <c:f>Figs12and13!$P$3:$P$23</c:f>
              <c:numCache>
                <c:formatCode>0.00%</c:formatCode>
                <c:ptCount val="21"/>
                <c:pt idx="0">
                  <c:v>-1.0947349577214549E-2</c:v>
                </c:pt>
                <c:pt idx="1">
                  <c:v>-3.4029744638300885E-3</c:v>
                </c:pt>
                <c:pt idx="2">
                  <c:v>3.7465208590803378E-3</c:v>
                </c:pt>
                <c:pt idx="3">
                  <c:v>1.0855250901981695E-2</c:v>
                </c:pt>
                <c:pt idx="4">
                  <c:v>1.8173089588789493E-2</c:v>
                </c:pt>
                <c:pt idx="5">
                  <c:v>2.5184712593305569E-2</c:v>
                </c:pt>
                <c:pt idx="6">
                  <c:v>3.152606136708358E-2</c:v>
                </c:pt>
                <c:pt idx="7">
                  <c:v>3.6424806064880855E-2</c:v>
                </c:pt>
                <c:pt idx="8">
                  <c:v>4.0995690502360738E-2</c:v>
                </c:pt>
                <c:pt idx="9">
                  <c:v>4.5352468792703604E-2</c:v>
                </c:pt>
                <c:pt idx="10">
                  <c:v>4.9180852075657144E-2</c:v>
                </c:pt>
                <c:pt idx="11">
                  <c:v>5.2996000324478043E-2</c:v>
                </c:pt>
                <c:pt idx="12">
                  <c:v>5.7095360081988122E-2</c:v>
                </c:pt>
                <c:pt idx="13">
                  <c:v>2.9918533405237868E-2</c:v>
                </c:pt>
                <c:pt idx="14">
                  <c:v>3.3518774315982602E-2</c:v>
                </c:pt>
                <c:pt idx="15">
                  <c:v>3.7003314580425384E-2</c:v>
                </c:pt>
                <c:pt idx="16">
                  <c:v>4.0274585839630284E-2</c:v>
                </c:pt>
                <c:pt idx="17">
                  <c:v>4.3698922898772974E-2</c:v>
                </c:pt>
                <c:pt idx="18">
                  <c:v>4.6106747347184784E-2</c:v>
                </c:pt>
                <c:pt idx="19">
                  <c:v>4.9774399106633727E-2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8A-46EB-9736-05AAE1333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7662768"/>
        <c:axId val="327663160"/>
      </c:scatterChart>
      <c:valAx>
        <c:axId val="327662768"/>
        <c:scaling>
          <c:orientation val="minMax"/>
          <c:max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Interest rate (r)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663160"/>
        <c:crosses val="autoZero"/>
        <c:crossBetween val="midCat"/>
      </c:valAx>
      <c:valAx>
        <c:axId val="327663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Rate of return (d)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766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14</xdr:row>
      <xdr:rowOff>25400</xdr:rowOff>
    </xdr:from>
    <xdr:to>
      <xdr:col>17</xdr:col>
      <xdr:colOff>520700</xdr:colOff>
      <xdr:row>31</xdr:row>
      <xdr:rowOff>0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25400</xdr:colOff>
      <xdr:row>520</xdr:row>
      <xdr:rowOff>25400</xdr:rowOff>
    </xdr:from>
    <xdr:to>
      <xdr:col>9</xdr:col>
      <xdr:colOff>584200</xdr:colOff>
      <xdr:row>532</xdr:row>
      <xdr:rowOff>152400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5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25400</xdr:colOff>
      <xdr:row>33</xdr:row>
      <xdr:rowOff>50800</xdr:rowOff>
    </xdr:from>
    <xdr:to>
      <xdr:col>15</xdr:col>
      <xdr:colOff>444500</xdr:colOff>
      <xdr:row>44</xdr:row>
      <xdr:rowOff>88900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5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559239</xdr:colOff>
      <xdr:row>5</xdr:row>
      <xdr:rowOff>108607</xdr:rowOff>
    </xdr:from>
    <xdr:to>
      <xdr:col>12</xdr:col>
      <xdr:colOff>349470</xdr:colOff>
      <xdr:row>23</xdr:row>
      <xdr:rowOff>83207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uardozambrano/Dropbox/Simtools/simtool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ARGMAX"/>
      <definedName name="CE"/>
      <definedName name="CEPR"/>
      <definedName name="corand"/>
      <definedName name="discrINV"/>
      <definedName name="genlinv"/>
      <definedName name="STDEVPR"/>
      <definedName name="UINV"/>
      <definedName name="UTIL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34"/>
  <sheetViews>
    <sheetView workbookViewId="0">
      <selection activeCell="B33" sqref="B33"/>
    </sheetView>
  </sheetViews>
  <sheetFormatPr baseColWidth="10" defaultColWidth="7.6640625" defaultRowHeight="14"/>
  <cols>
    <col min="1" max="5" width="7.6640625" customWidth="1"/>
    <col min="6" max="6" width="8.6640625" customWidth="1"/>
    <col min="7" max="7" width="7.6640625" customWidth="1"/>
    <col min="8" max="8" width="9.6640625" customWidth="1"/>
  </cols>
  <sheetData>
    <row r="1" spans="1:12">
      <c r="A1" s="1" t="s">
        <v>0</v>
      </c>
    </row>
    <row r="2" spans="1:12">
      <c r="A2" t="s">
        <v>1</v>
      </c>
      <c r="B2">
        <v>35000</v>
      </c>
    </row>
    <row r="3" spans="1:12">
      <c r="A3" t="s">
        <v>2</v>
      </c>
      <c r="B3">
        <v>25000</v>
      </c>
    </row>
    <row r="5" spans="1:12">
      <c r="A5" s="1" t="s">
        <v>3</v>
      </c>
      <c r="K5" s="6" t="s">
        <v>4</v>
      </c>
      <c r="L5" t="s">
        <v>5</v>
      </c>
    </row>
    <row r="6" spans="1:12">
      <c r="A6" s="1" t="s">
        <v>6</v>
      </c>
      <c r="B6" s="1" t="s">
        <v>7</v>
      </c>
      <c r="C6" s="2" t="s">
        <v>8</v>
      </c>
      <c r="D6" s="2" t="s">
        <v>1</v>
      </c>
      <c r="E6" s="2" t="s">
        <v>2</v>
      </c>
      <c r="F6" s="2" t="s">
        <v>9</v>
      </c>
      <c r="G6" s="1" t="s">
        <v>10</v>
      </c>
      <c r="K6" s="2" t="s">
        <v>11</v>
      </c>
      <c r="L6">
        <f>F11</f>
        <v>28750</v>
      </c>
    </row>
    <row r="7" spans="1:12">
      <c r="A7">
        <v>1</v>
      </c>
      <c r="B7">
        <v>20000</v>
      </c>
      <c r="C7" s="12">
        <v>0.4</v>
      </c>
      <c r="D7">
        <f>C7*$B$2</f>
        <v>14000</v>
      </c>
      <c r="E7">
        <f>C7*$B$3</f>
        <v>10000</v>
      </c>
      <c r="F7">
        <f>D7-(0.5/B7)*E7^2</f>
        <v>11500</v>
      </c>
      <c r="G7">
        <f>D7-F7</f>
        <v>2500</v>
      </c>
      <c r="K7">
        <v>0</v>
      </c>
      <c r="L7" s="20"/>
    </row>
    <row r="8" spans="1:12">
      <c r="A8">
        <v>2</v>
      </c>
      <c r="B8">
        <v>30000</v>
      </c>
      <c r="C8">
        <f>1-C7</f>
        <v>0.6</v>
      </c>
      <c r="D8">
        <f>C8*$B$2</f>
        <v>21000</v>
      </c>
      <c r="E8">
        <f>C8*$B$3</f>
        <v>15000</v>
      </c>
      <c r="F8">
        <f>D8-(0.5/B8)*E8^2</f>
        <v>17250</v>
      </c>
      <c r="G8">
        <f>D8-F8</f>
        <v>3750</v>
      </c>
      <c r="K8">
        <v>0.1</v>
      </c>
      <c r="L8" s="21"/>
    </row>
    <row r="9" spans="1:12">
      <c r="K9">
        <v>0.2</v>
      </c>
      <c r="L9" s="21"/>
    </row>
    <row r="10" spans="1:12">
      <c r="B10" s="6" t="s">
        <v>12</v>
      </c>
      <c r="C10" s="1" t="s">
        <v>13</v>
      </c>
      <c r="F10" t="s">
        <v>14</v>
      </c>
      <c r="G10" s="1" t="s">
        <v>15</v>
      </c>
      <c r="K10">
        <v>0.3</v>
      </c>
      <c r="L10" s="21"/>
    </row>
    <row r="11" spans="1:12">
      <c r="B11">
        <f>SUM(B7:B8)</f>
        <v>50000</v>
      </c>
      <c r="C11">
        <f>B2-(0.5/B11)*B3^2</f>
        <v>28750</v>
      </c>
      <c r="D11" s="37"/>
      <c r="E11" s="37"/>
      <c r="F11">
        <f>SUM(F7:F8)</f>
        <v>28750</v>
      </c>
      <c r="G11">
        <f>SUM(G7:G8)</f>
        <v>6250</v>
      </c>
      <c r="K11">
        <v>0.4</v>
      </c>
      <c r="L11" s="21"/>
    </row>
    <row r="12" spans="1:12">
      <c r="A12" s="1" t="s">
        <v>16</v>
      </c>
      <c r="K12">
        <v>0.5</v>
      </c>
      <c r="L12" s="21"/>
    </row>
    <row r="13" spans="1:12">
      <c r="A13" s="1" t="s">
        <v>17</v>
      </c>
      <c r="C13" s="1"/>
      <c r="K13">
        <v>0.6</v>
      </c>
      <c r="L13" s="21"/>
    </row>
    <row r="14" spans="1:12">
      <c r="A14" s="1" t="s">
        <v>18</v>
      </c>
      <c r="D14" s="1"/>
      <c r="E14" t="s">
        <v>384</v>
      </c>
      <c r="K14">
        <v>0.7</v>
      </c>
      <c r="L14" s="21"/>
    </row>
    <row r="15" spans="1:12">
      <c r="A15" t="s">
        <v>19</v>
      </c>
      <c r="D15" s="1"/>
      <c r="E15" t="s">
        <v>20</v>
      </c>
      <c r="G15" t="s">
        <v>21</v>
      </c>
      <c r="K15">
        <v>0.8</v>
      </c>
      <c r="L15" s="21"/>
    </row>
    <row r="16" spans="1:12">
      <c r="A16" t="s">
        <v>22</v>
      </c>
      <c r="E16" t="s">
        <v>23</v>
      </c>
      <c r="K16">
        <v>0.9</v>
      </c>
      <c r="L16" s="21"/>
    </row>
    <row r="17" spans="1:12">
      <c r="A17" t="s">
        <v>24</v>
      </c>
      <c r="E17" t="s">
        <v>25</v>
      </c>
      <c r="K17">
        <v>1</v>
      </c>
      <c r="L17" s="22"/>
    </row>
    <row r="18" spans="1:12">
      <c r="A18" t="s">
        <v>26</v>
      </c>
      <c r="E18" t="s">
        <v>27</v>
      </c>
    </row>
    <row r="19" spans="1:12">
      <c r="A19" s="1" t="s">
        <v>28</v>
      </c>
      <c r="E19" t="s">
        <v>29</v>
      </c>
    </row>
    <row r="20" spans="1:12">
      <c r="A20" t="s">
        <v>30</v>
      </c>
      <c r="E20" t="s">
        <v>31</v>
      </c>
    </row>
    <row r="21" spans="1:12">
      <c r="A21" t="s">
        <v>32</v>
      </c>
      <c r="E21" t="s">
        <v>33</v>
      </c>
    </row>
    <row r="22" spans="1:12">
      <c r="A22" t="s">
        <v>34</v>
      </c>
      <c r="E22" t="s">
        <v>35</v>
      </c>
    </row>
    <row r="23" spans="1:12">
      <c r="A23" t="s">
        <v>36</v>
      </c>
      <c r="E23" t="s">
        <v>37</v>
      </c>
    </row>
    <row r="24" spans="1:12">
      <c r="A24" s="1"/>
      <c r="E24" t="s">
        <v>38</v>
      </c>
    </row>
    <row r="25" spans="1:12">
      <c r="A25" s="1" t="s">
        <v>39</v>
      </c>
    </row>
    <row r="26" spans="1:12">
      <c r="B26" s="6" t="s">
        <v>40</v>
      </c>
      <c r="C26" s="2" t="s">
        <v>41</v>
      </c>
      <c r="D26" s="2" t="s">
        <v>42</v>
      </c>
    </row>
    <row r="27" spans="1:12">
      <c r="B27" s="6" t="s">
        <v>43</v>
      </c>
      <c r="C27" s="18">
        <v>0.39999999902343752</v>
      </c>
      <c r="D27">
        <f>1-C27</f>
        <v>0.60000000097656248</v>
      </c>
      <c r="F27" s="4" t="s">
        <v>44</v>
      </c>
    </row>
    <row r="28" spans="1:12">
      <c r="B28" s="6" t="s">
        <v>45</v>
      </c>
      <c r="C28" s="22">
        <v>16999.999999999935</v>
      </c>
      <c r="D28" s="23">
        <f>-C28</f>
        <v>-16999.999999999935</v>
      </c>
      <c r="F28" s="23">
        <f>C28+D31</f>
        <v>12976.036509670466</v>
      </c>
    </row>
    <row r="29" spans="1:12">
      <c r="B29" s="5"/>
    </row>
    <row r="30" spans="1:12">
      <c r="B30" s="6" t="s">
        <v>46</v>
      </c>
      <c r="C30" s="6">
        <f>B7</f>
        <v>20000</v>
      </c>
      <c r="D30">
        <f>B8</f>
        <v>30000</v>
      </c>
      <c r="F30" s="23">
        <f>SUM(C30:D30)</f>
        <v>50000</v>
      </c>
      <c r="G30" s="1" t="s">
        <v>47</v>
      </c>
    </row>
    <row r="31" spans="1:12">
      <c r="B31" s="6" t="s">
        <v>9</v>
      </c>
      <c r="C31" s="23">
        <f>[1]!CE(C34:C534,C30)</f>
        <v>25650.690983235996</v>
      </c>
      <c r="D31" s="23">
        <f>[1]!CE(D34:D534,D30)</f>
        <v>-4023.9634903294682</v>
      </c>
      <c r="E31" s="23"/>
      <c r="F31" s="23">
        <f>SUM(C31:D31)</f>
        <v>21626.727492906528</v>
      </c>
      <c r="G31" s="1" t="s">
        <v>14</v>
      </c>
    </row>
    <row r="32" spans="1:12">
      <c r="B32" s="6" t="s">
        <v>48</v>
      </c>
      <c r="C32" s="23" t="s">
        <v>49</v>
      </c>
      <c r="D32" s="23"/>
      <c r="E32" s="23"/>
      <c r="F32" s="23"/>
    </row>
    <row r="33" spans="1:7">
      <c r="A33" s="7" t="s">
        <v>50</v>
      </c>
      <c r="B33" s="7">
        <f ca="1">_xlfn.NORM.INV(RAND(),B2,B3)</f>
        <v>25246.582854407199</v>
      </c>
      <c r="C33" s="25" t="s">
        <v>51</v>
      </c>
      <c r="D33" s="25" t="s">
        <v>52</v>
      </c>
      <c r="E33" s="23"/>
      <c r="F33" s="23">
        <f>[1]!CE(B34:B534,F30)</f>
        <v>21626.727492906528</v>
      </c>
      <c r="G33" s="1" t="s">
        <v>53</v>
      </c>
    </row>
    <row r="34" spans="1:7">
      <c r="A34">
        <v>0</v>
      </c>
      <c r="B34" s="23">
        <v>59273.163035104517</v>
      </c>
      <c r="C34" s="23">
        <f>C$28+C$27*$B34</f>
        <v>40709.265156157795</v>
      </c>
      <c r="D34" s="23">
        <f>D$28+D$27*$B34</f>
        <v>18563.897878946722</v>
      </c>
    </row>
    <row r="35" spans="1:7">
      <c r="A35">
        <v>2E-3</v>
      </c>
      <c r="B35" s="23">
        <v>395.5455869436264</v>
      </c>
      <c r="C35" s="23">
        <f>C$28+C$27*$B35</f>
        <v>17158.218234391112</v>
      </c>
      <c r="D35" s="23">
        <f>D$28+D$27*$B35</f>
        <v>-16762.672647447485</v>
      </c>
    </row>
    <row r="36" spans="1:7">
      <c r="B36" s="23"/>
      <c r="C36" s="23"/>
      <c r="D36" s="23"/>
    </row>
    <row r="37" spans="1:7">
      <c r="B37" s="23"/>
      <c r="C37" s="23"/>
      <c r="D37" s="23"/>
      <c r="E37" s="36" t="s">
        <v>54</v>
      </c>
    </row>
    <row r="38" spans="1:7">
      <c r="B38" s="23"/>
      <c r="C38" s="23"/>
      <c r="D38" s="23"/>
      <c r="E38" s="36" t="s">
        <v>55</v>
      </c>
    </row>
    <row r="39" spans="1:7">
      <c r="B39" s="23"/>
      <c r="C39" s="23"/>
      <c r="D39" s="23"/>
    </row>
    <row r="40" spans="1:7">
      <c r="C40" s="23"/>
      <c r="D40" s="23"/>
    </row>
    <row r="41" spans="1:7">
      <c r="C41" s="23"/>
      <c r="D41" s="23"/>
    </row>
    <row r="42" spans="1:7">
      <c r="C42" s="23"/>
      <c r="D42" s="23"/>
    </row>
    <row r="43" spans="1:7">
      <c r="C43" s="23"/>
      <c r="D43" s="23"/>
    </row>
    <row r="44" spans="1:7">
      <c r="C44" s="23"/>
      <c r="D44" s="23"/>
    </row>
    <row r="45" spans="1:7">
      <c r="C45" s="23"/>
      <c r="D45" s="23"/>
    </row>
    <row r="46" spans="1:7">
      <c r="C46" s="23"/>
      <c r="D46" s="23"/>
    </row>
    <row r="47" spans="1:7">
      <c r="C47" s="23"/>
      <c r="D47" s="23"/>
    </row>
    <row r="48" spans="1:7">
      <c r="C48" s="23"/>
      <c r="D48" s="23"/>
    </row>
    <row r="49" spans="3:4">
      <c r="C49" s="23"/>
      <c r="D49" s="23"/>
    </row>
    <row r="50" spans="3:4">
      <c r="C50" s="23"/>
      <c r="D50" s="23"/>
    </row>
    <row r="51" spans="3:4">
      <c r="C51" s="23"/>
      <c r="D51" s="23"/>
    </row>
    <row r="52" spans="3:4">
      <c r="C52" s="23"/>
      <c r="D52" s="23"/>
    </row>
    <row r="53" spans="3:4">
      <c r="C53" s="23"/>
      <c r="D53" s="23"/>
    </row>
    <row r="54" spans="3:4">
      <c r="C54" s="23"/>
      <c r="D54" s="23"/>
    </row>
    <row r="55" spans="3:4">
      <c r="C55" s="23"/>
      <c r="D55" s="23"/>
    </row>
    <row r="56" spans="3:4">
      <c r="C56" s="23"/>
      <c r="D56" s="23"/>
    </row>
    <row r="57" spans="3:4">
      <c r="C57" s="23"/>
      <c r="D57" s="23"/>
    </row>
    <row r="58" spans="3:4">
      <c r="C58" s="23"/>
      <c r="D58" s="23"/>
    </row>
    <row r="59" spans="3:4">
      <c r="C59" s="23"/>
      <c r="D59" s="23"/>
    </row>
    <row r="60" spans="3:4">
      <c r="C60" s="23"/>
      <c r="D60" s="23"/>
    </row>
    <row r="61" spans="3:4">
      <c r="C61" s="23"/>
      <c r="D61" s="23"/>
    </row>
    <row r="62" spans="3:4">
      <c r="C62" s="23"/>
      <c r="D62" s="23"/>
    </row>
    <row r="63" spans="3:4">
      <c r="C63" s="23"/>
      <c r="D63" s="23"/>
    </row>
    <row r="64" spans="3:4">
      <c r="C64" s="23"/>
      <c r="D64" s="23"/>
    </row>
    <row r="65" spans="3:4">
      <c r="C65" s="23"/>
      <c r="D65" s="23"/>
    </row>
    <row r="66" spans="3:4">
      <c r="C66" s="23"/>
      <c r="D66" s="23"/>
    </row>
    <row r="67" spans="3:4">
      <c r="C67" s="23"/>
      <c r="D67" s="23"/>
    </row>
    <row r="68" spans="3:4">
      <c r="C68" s="23"/>
      <c r="D68" s="23"/>
    </row>
    <row r="69" spans="3:4">
      <c r="C69" s="23"/>
      <c r="D69" s="23"/>
    </row>
    <row r="70" spans="3:4">
      <c r="C70" s="23"/>
      <c r="D70" s="23"/>
    </row>
    <row r="71" spans="3:4">
      <c r="C71" s="23"/>
      <c r="D71" s="23"/>
    </row>
    <row r="72" spans="3:4">
      <c r="C72" s="23"/>
      <c r="D72" s="23"/>
    </row>
    <row r="73" spans="3:4">
      <c r="C73" s="23"/>
      <c r="D73" s="23"/>
    </row>
    <row r="74" spans="3:4">
      <c r="C74" s="23"/>
      <c r="D74" s="23"/>
    </row>
    <row r="75" spans="3:4">
      <c r="C75" s="23"/>
      <c r="D75" s="23"/>
    </row>
    <row r="76" spans="3:4">
      <c r="C76" s="23"/>
      <c r="D76" s="23"/>
    </row>
    <row r="77" spans="3:4">
      <c r="C77" s="23"/>
      <c r="D77" s="23"/>
    </row>
    <row r="78" spans="3:4">
      <c r="C78" s="23"/>
      <c r="D78" s="23"/>
    </row>
    <row r="79" spans="3:4">
      <c r="C79" s="23"/>
      <c r="D79" s="23"/>
    </row>
    <row r="80" spans="3:4">
      <c r="C80" s="23"/>
      <c r="D80" s="23"/>
    </row>
    <row r="81" spans="3:4">
      <c r="C81" s="23"/>
      <c r="D81" s="23"/>
    </row>
    <row r="82" spans="3:4">
      <c r="C82" s="23"/>
      <c r="D82" s="23"/>
    </row>
    <row r="83" spans="3:4">
      <c r="C83" s="23"/>
      <c r="D83" s="23"/>
    </row>
    <row r="84" spans="3:4">
      <c r="C84" s="23"/>
      <c r="D84" s="23"/>
    </row>
    <row r="85" spans="3:4">
      <c r="C85" s="23"/>
      <c r="D85" s="23"/>
    </row>
    <row r="86" spans="3:4">
      <c r="C86" s="23"/>
      <c r="D86" s="23"/>
    </row>
    <row r="87" spans="3:4">
      <c r="C87" s="23"/>
      <c r="D87" s="23"/>
    </row>
    <row r="88" spans="3:4">
      <c r="C88" s="23"/>
      <c r="D88" s="23"/>
    </row>
    <row r="89" spans="3:4">
      <c r="C89" s="23"/>
      <c r="D89" s="23"/>
    </row>
    <row r="90" spans="3:4">
      <c r="C90" s="23"/>
      <c r="D90" s="23"/>
    </row>
    <row r="91" spans="3:4">
      <c r="C91" s="23"/>
      <c r="D91" s="23"/>
    </row>
    <row r="92" spans="3:4">
      <c r="C92" s="23"/>
      <c r="D92" s="23"/>
    </row>
    <row r="93" spans="3:4">
      <c r="C93" s="23"/>
      <c r="D93" s="23"/>
    </row>
    <row r="94" spans="3:4">
      <c r="C94" s="23"/>
      <c r="D94" s="23"/>
    </row>
    <row r="95" spans="3:4">
      <c r="C95" s="23"/>
      <c r="D95" s="23"/>
    </row>
    <row r="96" spans="3:4">
      <c r="C96" s="23"/>
      <c r="D96" s="23"/>
    </row>
    <row r="97" spans="3:4">
      <c r="C97" s="23"/>
      <c r="D97" s="23"/>
    </row>
    <row r="98" spans="3:4">
      <c r="C98" s="23"/>
      <c r="D98" s="23"/>
    </row>
    <row r="99" spans="3:4">
      <c r="C99" s="23"/>
      <c r="D99" s="23"/>
    </row>
    <row r="100" spans="3:4">
      <c r="C100" s="23"/>
      <c r="D100" s="23"/>
    </row>
    <row r="101" spans="3:4">
      <c r="C101" s="23"/>
      <c r="D101" s="23"/>
    </row>
    <row r="102" spans="3:4">
      <c r="C102" s="23"/>
      <c r="D102" s="23"/>
    </row>
    <row r="103" spans="3:4">
      <c r="C103" s="23"/>
      <c r="D103" s="23"/>
    </row>
    <row r="104" spans="3:4">
      <c r="C104" s="23"/>
      <c r="D104" s="23"/>
    </row>
    <row r="105" spans="3:4">
      <c r="C105" s="23"/>
      <c r="D105" s="23"/>
    </row>
    <row r="106" spans="3:4">
      <c r="C106" s="23"/>
      <c r="D106" s="23"/>
    </row>
    <row r="107" spans="3:4">
      <c r="C107" s="23"/>
      <c r="D107" s="23"/>
    </row>
    <row r="108" spans="3:4">
      <c r="C108" s="23"/>
      <c r="D108" s="23"/>
    </row>
    <row r="109" spans="3:4">
      <c r="C109" s="23"/>
      <c r="D109" s="23"/>
    </row>
    <row r="110" spans="3:4">
      <c r="C110" s="23"/>
      <c r="D110" s="23"/>
    </row>
    <row r="111" spans="3:4">
      <c r="C111" s="23"/>
      <c r="D111" s="23"/>
    </row>
    <row r="112" spans="3:4">
      <c r="C112" s="23"/>
      <c r="D112" s="23"/>
    </row>
    <row r="113" spans="3:4">
      <c r="C113" s="23"/>
      <c r="D113" s="23"/>
    </row>
    <row r="114" spans="3:4">
      <c r="C114" s="23"/>
      <c r="D114" s="23"/>
    </row>
    <row r="115" spans="3:4">
      <c r="C115" s="23"/>
      <c r="D115" s="23"/>
    </row>
    <row r="116" spans="3:4">
      <c r="C116" s="23"/>
      <c r="D116" s="23"/>
    </row>
    <row r="117" spans="3:4">
      <c r="C117" s="23"/>
      <c r="D117" s="23"/>
    </row>
    <row r="118" spans="3:4">
      <c r="C118" s="23"/>
      <c r="D118" s="23"/>
    </row>
    <row r="119" spans="3:4">
      <c r="C119" s="23"/>
      <c r="D119" s="23"/>
    </row>
    <row r="120" spans="3:4">
      <c r="C120" s="23"/>
      <c r="D120" s="23"/>
    </row>
    <row r="121" spans="3:4">
      <c r="C121" s="23"/>
      <c r="D121" s="23"/>
    </row>
    <row r="122" spans="3:4">
      <c r="C122" s="23"/>
      <c r="D122" s="23"/>
    </row>
    <row r="123" spans="3:4">
      <c r="C123" s="23"/>
      <c r="D123" s="23"/>
    </row>
    <row r="124" spans="3:4">
      <c r="C124" s="23"/>
      <c r="D124" s="23"/>
    </row>
    <row r="125" spans="3:4">
      <c r="C125" s="23"/>
      <c r="D125" s="23"/>
    </row>
    <row r="126" spans="3:4">
      <c r="C126" s="23"/>
      <c r="D126" s="23"/>
    </row>
    <row r="127" spans="3:4">
      <c r="C127" s="23"/>
      <c r="D127" s="23"/>
    </row>
    <row r="128" spans="3:4">
      <c r="C128" s="23"/>
      <c r="D128" s="23"/>
    </row>
    <row r="129" spans="3:4">
      <c r="C129" s="23"/>
      <c r="D129" s="23"/>
    </row>
    <row r="130" spans="3:4">
      <c r="C130" s="23"/>
      <c r="D130" s="23"/>
    </row>
    <row r="131" spans="3:4">
      <c r="C131" s="23"/>
      <c r="D131" s="23"/>
    </row>
    <row r="132" spans="3:4">
      <c r="C132" s="23"/>
      <c r="D132" s="23"/>
    </row>
    <row r="133" spans="3:4">
      <c r="C133" s="23"/>
      <c r="D133" s="23"/>
    </row>
    <row r="134" spans="3:4">
      <c r="C134" s="23"/>
      <c r="D134" s="23"/>
    </row>
    <row r="135" spans="3:4">
      <c r="C135" s="23"/>
      <c r="D135" s="23"/>
    </row>
    <row r="136" spans="3:4">
      <c r="C136" s="23"/>
      <c r="D136" s="23"/>
    </row>
    <row r="137" spans="3:4">
      <c r="C137" s="23"/>
      <c r="D137" s="23"/>
    </row>
    <row r="138" spans="3:4">
      <c r="C138" s="23"/>
      <c r="D138" s="23"/>
    </row>
    <row r="139" spans="3:4">
      <c r="C139" s="23"/>
      <c r="D139" s="23"/>
    </row>
    <row r="140" spans="3:4">
      <c r="C140" s="23"/>
      <c r="D140" s="23"/>
    </row>
    <row r="141" spans="3:4">
      <c r="C141" s="23"/>
      <c r="D141" s="23"/>
    </row>
    <row r="142" spans="3:4">
      <c r="C142" s="23"/>
      <c r="D142" s="23"/>
    </row>
    <row r="143" spans="3:4">
      <c r="C143" s="23"/>
      <c r="D143" s="23"/>
    </row>
    <row r="144" spans="3:4">
      <c r="C144" s="23"/>
      <c r="D144" s="23"/>
    </row>
    <row r="145" spans="3:4">
      <c r="C145" s="23"/>
      <c r="D145" s="23"/>
    </row>
    <row r="146" spans="3:4">
      <c r="C146" s="23"/>
      <c r="D146" s="23"/>
    </row>
    <row r="147" spans="3:4">
      <c r="C147" s="23"/>
      <c r="D147" s="23"/>
    </row>
    <row r="148" spans="3:4">
      <c r="C148" s="23"/>
      <c r="D148" s="23"/>
    </row>
    <row r="149" spans="3:4">
      <c r="C149" s="23"/>
      <c r="D149" s="23"/>
    </row>
    <row r="150" spans="3:4">
      <c r="C150" s="23"/>
      <c r="D150" s="23"/>
    </row>
    <row r="151" spans="3:4">
      <c r="C151" s="23"/>
      <c r="D151" s="23"/>
    </row>
    <row r="152" spans="3:4">
      <c r="C152" s="23"/>
      <c r="D152" s="23"/>
    </row>
    <row r="153" spans="3:4">
      <c r="C153" s="23"/>
      <c r="D153" s="23"/>
    </row>
    <row r="154" spans="3:4">
      <c r="C154" s="23"/>
      <c r="D154" s="23"/>
    </row>
    <row r="155" spans="3:4">
      <c r="C155" s="23"/>
      <c r="D155" s="23"/>
    </row>
    <row r="156" spans="3:4">
      <c r="C156" s="23"/>
      <c r="D156" s="23"/>
    </row>
    <row r="157" spans="3:4">
      <c r="C157" s="23"/>
      <c r="D157" s="23"/>
    </row>
    <row r="158" spans="3:4">
      <c r="C158" s="23"/>
      <c r="D158" s="23"/>
    </row>
    <row r="159" spans="3:4">
      <c r="C159" s="23"/>
      <c r="D159" s="23"/>
    </row>
    <row r="160" spans="3:4">
      <c r="C160" s="23"/>
      <c r="D160" s="23"/>
    </row>
    <row r="161" spans="3:4">
      <c r="C161" s="23"/>
      <c r="D161" s="23"/>
    </row>
    <row r="162" spans="3:4">
      <c r="C162" s="23"/>
      <c r="D162" s="23"/>
    </row>
    <row r="163" spans="3:4">
      <c r="C163" s="23"/>
      <c r="D163" s="23"/>
    </row>
    <row r="164" spans="3:4">
      <c r="C164" s="23"/>
      <c r="D164" s="23"/>
    </row>
    <row r="165" spans="3:4">
      <c r="C165" s="23"/>
      <c r="D165" s="23"/>
    </row>
    <row r="166" spans="3:4">
      <c r="C166" s="23"/>
      <c r="D166" s="23"/>
    </row>
    <row r="167" spans="3:4">
      <c r="C167" s="23"/>
      <c r="D167" s="23"/>
    </row>
    <row r="168" spans="3:4">
      <c r="C168" s="23"/>
      <c r="D168" s="23"/>
    </row>
    <row r="169" spans="3:4">
      <c r="C169" s="23"/>
      <c r="D169" s="23"/>
    </row>
    <row r="170" spans="3:4">
      <c r="C170" s="23"/>
      <c r="D170" s="23"/>
    </row>
    <row r="171" spans="3:4">
      <c r="C171" s="23"/>
      <c r="D171" s="23"/>
    </row>
    <row r="172" spans="3:4">
      <c r="C172" s="23"/>
      <c r="D172" s="23"/>
    </row>
    <row r="173" spans="3:4">
      <c r="C173" s="23"/>
      <c r="D173" s="23"/>
    </row>
    <row r="174" spans="3:4">
      <c r="C174" s="23"/>
      <c r="D174" s="23"/>
    </row>
    <row r="175" spans="3:4">
      <c r="C175" s="23"/>
      <c r="D175" s="23"/>
    </row>
    <row r="176" spans="3:4">
      <c r="C176" s="23"/>
      <c r="D176" s="23"/>
    </row>
    <row r="177" spans="3:4">
      <c r="C177" s="23"/>
      <c r="D177" s="23"/>
    </row>
    <row r="178" spans="3:4">
      <c r="C178" s="23"/>
      <c r="D178" s="23"/>
    </row>
    <row r="179" spans="3:4">
      <c r="C179" s="23"/>
      <c r="D179" s="23"/>
    </row>
    <row r="180" spans="3:4">
      <c r="C180" s="23"/>
      <c r="D180" s="23"/>
    </row>
    <row r="181" spans="3:4">
      <c r="C181" s="23"/>
      <c r="D181" s="23"/>
    </row>
    <row r="182" spans="3:4">
      <c r="C182" s="23"/>
      <c r="D182" s="23"/>
    </row>
    <row r="183" spans="3:4">
      <c r="C183" s="23"/>
      <c r="D183" s="23"/>
    </row>
    <row r="184" spans="3:4">
      <c r="C184" s="23"/>
      <c r="D184" s="23"/>
    </row>
    <row r="185" spans="3:4">
      <c r="C185" s="23"/>
      <c r="D185" s="23"/>
    </row>
    <row r="186" spans="3:4">
      <c r="C186" s="23"/>
      <c r="D186" s="23"/>
    </row>
    <row r="187" spans="3:4">
      <c r="C187" s="23"/>
      <c r="D187" s="23"/>
    </row>
    <row r="188" spans="3:4">
      <c r="C188" s="23"/>
      <c r="D188" s="23"/>
    </row>
    <row r="189" spans="3:4">
      <c r="C189" s="23"/>
      <c r="D189" s="23"/>
    </row>
    <row r="190" spans="3:4">
      <c r="C190" s="23"/>
      <c r="D190" s="23"/>
    </row>
    <row r="191" spans="3:4">
      <c r="C191" s="23"/>
      <c r="D191" s="23"/>
    </row>
    <row r="192" spans="3:4">
      <c r="C192" s="23"/>
      <c r="D192" s="23"/>
    </row>
    <row r="193" spans="3:4">
      <c r="C193" s="23"/>
      <c r="D193" s="23"/>
    </row>
    <row r="194" spans="3:4">
      <c r="C194" s="23"/>
      <c r="D194" s="23"/>
    </row>
    <row r="195" spans="3:4">
      <c r="C195" s="23"/>
      <c r="D195" s="23"/>
    </row>
    <row r="196" spans="3:4">
      <c r="C196" s="23"/>
      <c r="D196" s="23"/>
    </row>
    <row r="197" spans="3:4">
      <c r="C197" s="23"/>
      <c r="D197" s="23"/>
    </row>
    <row r="198" spans="3:4">
      <c r="C198" s="23"/>
      <c r="D198" s="23"/>
    </row>
    <row r="199" spans="3:4">
      <c r="C199" s="23"/>
      <c r="D199" s="23"/>
    </row>
    <row r="200" spans="3:4">
      <c r="C200" s="23"/>
      <c r="D200" s="23"/>
    </row>
    <row r="201" spans="3:4">
      <c r="C201" s="23"/>
      <c r="D201" s="23"/>
    </row>
    <row r="202" spans="3:4">
      <c r="C202" s="23"/>
      <c r="D202" s="23"/>
    </row>
    <row r="203" spans="3:4">
      <c r="C203" s="23"/>
      <c r="D203" s="23"/>
    </row>
    <row r="204" spans="3:4">
      <c r="C204" s="23"/>
      <c r="D204" s="23"/>
    </row>
    <row r="205" spans="3:4">
      <c r="C205" s="23"/>
      <c r="D205" s="23"/>
    </row>
    <row r="206" spans="3:4">
      <c r="C206" s="23"/>
      <c r="D206" s="23"/>
    </row>
    <row r="207" spans="3:4">
      <c r="C207" s="23"/>
      <c r="D207" s="23"/>
    </row>
    <row r="208" spans="3:4">
      <c r="C208" s="23"/>
      <c r="D208" s="23"/>
    </row>
    <row r="209" spans="3:4">
      <c r="C209" s="23"/>
      <c r="D209" s="23"/>
    </row>
    <row r="210" spans="3:4">
      <c r="C210" s="23"/>
      <c r="D210" s="23"/>
    </row>
    <row r="211" spans="3:4">
      <c r="C211" s="23"/>
      <c r="D211" s="23"/>
    </row>
    <row r="212" spans="3:4">
      <c r="C212" s="23"/>
      <c r="D212" s="23"/>
    </row>
    <row r="213" spans="3:4">
      <c r="C213" s="23"/>
      <c r="D213" s="23"/>
    </row>
    <row r="214" spans="3:4">
      <c r="C214" s="23"/>
      <c r="D214" s="23"/>
    </row>
    <row r="215" spans="3:4">
      <c r="C215" s="23"/>
      <c r="D215" s="23"/>
    </row>
    <row r="216" spans="3:4">
      <c r="C216" s="23"/>
      <c r="D216" s="23"/>
    </row>
    <row r="217" spans="3:4">
      <c r="C217" s="23"/>
      <c r="D217" s="23"/>
    </row>
    <row r="218" spans="3:4">
      <c r="C218" s="23"/>
      <c r="D218" s="23"/>
    </row>
    <row r="219" spans="3:4">
      <c r="C219" s="23"/>
      <c r="D219" s="23"/>
    </row>
    <row r="220" spans="3:4">
      <c r="C220" s="23"/>
      <c r="D220" s="23"/>
    </row>
    <row r="221" spans="3:4">
      <c r="C221" s="23"/>
      <c r="D221" s="23"/>
    </row>
    <row r="222" spans="3:4">
      <c r="C222" s="23"/>
      <c r="D222" s="23"/>
    </row>
    <row r="223" spans="3:4">
      <c r="C223" s="23"/>
      <c r="D223" s="23"/>
    </row>
    <row r="224" spans="3:4">
      <c r="C224" s="23"/>
      <c r="D224" s="23"/>
    </row>
    <row r="225" spans="3:4">
      <c r="C225" s="23"/>
      <c r="D225" s="23"/>
    </row>
    <row r="226" spans="3:4">
      <c r="C226" s="23"/>
      <c r="D226" s="23"/>
    </row>
    <row r="227" spans="3:4">
      <c r="C227" s="23"/>
      <c r="D227" s="23"/>
    </row>
    <row r="228" spans="3:4">
      <c r="C228" s="23"/>
      <c r="D228" s="23"/>
    </row>
    <row r="229" spans="3:4">
      <c r="C229" s="23"/>
      <c r="D229" s="23"/>
    </row>
    <row r="230" spans="3:4">
      <c r="C230" s="23"/>
      <c r="D230" s="23"/>
    </row>
    <row r="231" spans="3:4">
      <c r="C231" s="23"/>
      <c r="D231" s="23"/>
    </row>
    <row r="232" spans="3:4">
      <c r="C232" s="23"/>
      <c r="D232" s="23"/>
    </row>
    <row r="233" spans="3:4">
      <c r="C233" s="23"/>
      <c r="D233" s="23"/>
    </row>
    <row r="234" spans="3:4">
      <c r="C234" s="23"/>
      <c r="D234" s="23"/>
    </row>
    <row r="235" spans="3:4">
      <c r="C235" s="23"/>
      <c r="D235" s="23"/>
    </row>
    <row r="236" spans="3:4">
      <c r="C236" s="23"/>
      <c r="D236" s="23"/>
    </row>
    <row r="237" spans="3:4">
      <c r="C237" s="23"/>
      <c r="D237" s="23"/>
    </row>
    <row r="238" spans="3:4">
      <c r="C238" s="23"/>
      <c r="D238" s="23"/>
    </row>
    <row r="239" spans="3:4">
      <c r="C239" s="23"/>
      <c r="D239" s="23"/>
    </row>
    <row r="240" spans="3:4">
      <c r="C240" s="23"/>
      <c r="D240" s="23"/>
    </row>
    <row r="241" spans="3:4">
      <c r="C241" s="23"/>
      <c r="D241" s="23"/>
    </row>
    <row r="242" spans="3:4">
      <c r="C242" s="23"/>
      <c r="D242" s="23"/>
    </row>
    <row r="243" spans="3:4">
      <c r="C243" s="23"/>
      <c r="D243" s="23"/>
    </row>
    <row r="244" spans="3:4">
      <c r="C244" s="23"/>
      <c r="D244" s="23"/>
    </row>
    <row r="245" spans="3:4">
      <c r="C245" s="23"/>
      <c r="D245" s="23"/>
    </row>
    <row r="246" spans="3:4">
      <c r="C246" s="23"/>
      <c r="D246" s="23"/>
    </row>
    <row r="247" spans="3:4">
      <c r="C247" s="23"/>
      <c r="D247" s="23"/>
    </row>
    <row r="248" spans="3:4">
      <c r="C248" s="23"/>
      <c r="D248" s="23"/>
    </row>
    <row r="249" spans="3:4">
      <c r="C249" s="23"/>
      <c r="D249" s="23"/>
    </row>
    <row r="250" spans="3:4">
      <c r="C250" s="23"/>
      <c r="D250" s="23"/>
    </row>
    <row r="251" spans="3:4">
      <c r="C251" s="23"/>
      <c r="D251" s="23"/>
    </row>
    <row r="252" spans="3:4">
      <c r="C252" s="23"/>
      <c r="D252" s="23"/>
    </row>
    <row r="253" spans="3:4">
      <c r="C253" s="23"/>
      <c r="D253" s="23"/>
    </row>
    <row r="254" spans="3:4">
      <c r="C254" s="23"/>
      <c r="D254" s="23"/>
    </row>
    <row r="255" spans="3:4">
      <c r="C255" s="23"/>
      <c r="D255" s="23"/>
    </row>
    <row r="256" spans="3:4">
      <c r="C256" s="23"/>
      <c r="D256" s="23"/>
    </row>
    <row r="257" spans="3:4">
      <c r="C257" s="23"/>
      <c r="D257" s="23"/>
    </row>
    <row r="258" spans="3:4">
      <c r="C258" s="23"/>
      <c r="D258" s="23"/>
    </row>
    <row r="259" spans="3:4">
      <c r="C259" s="23"/>
      <c r="D259" s="23"/>
    </row>
    <row r="260" spans="3:4">
      <c r="C260" s="23"/>
      <c r="D260" s="23"/>
    </row>
    <row r="261" spans="3:4">
      <c r="C261" s="23"/>
      <c r="D261" s="23"/>
    </row>
    <row r="262" spans="3:4">
      <c r="C262" s="23"/>
      <c r="D262" s="23"/>
    </row>
    <row r="263" spans="3:4">
      <c r="C263" s="23"/>
      <c r="D263" s="23"/>
    </row>
    <row r="264" spans="3:4">
      <c r="C264" s="23"/>
      <c r="D264" s="23"/>
    </row>
    <row r="265" spans="3:4">
      <c r="C265" s="23"/>
      <c r="D265" s="23"/>
    </row>
    <row r="266" spans="3:4">
      <c r="C266" s="23"/>
      <c r="D266" s="23"/>
    </row>
    <row r="267" spans="3:4">
      <c r="C267" s="23"/>
      <c r="D267" s="23"/>
    </row>
    <row r="268" spans="3:4">
      <c r="C268" s="23"/>
      <c r="D268" s="23"/>
    </row>
    <row r="269" spans="3:4">
      <c r="C269" s="23"/>
      <c r="D269" s="23"/>
    </row>
    <row r="270" spans="3:4">
      <c r="C270" s="23"/>
      <c r="D270" s="23"/>
    </row>
    <row r="271" spans="3:4">
      <c r="C271" s="23"/>
      <c r="D271" s="23"/>
    </row>
    <row r="272" spans="3:4">
      <c r="C272" s="23"/>
      <c r="D272" s="23"/>
    </row>
    <row r="273" spans="3:4">
      <c r="C273" s="23"/>
      <c r="D273" s="23"/>
    </row>
    <row r="274" spans="3:4">
      <c r="C274" s="23"/>
      <c r="D274" s="23"/>
    </row>
    <row r="275" spans="3:4">
      <c r="C275" s="23"/>
      <c r="D275" s="23"/>
    </row>
    <row r="276" spans="3:4">
      <c r="C276" s="23"/>
      <c r="D276" s="23"/>
    </row>
    <row r="277" spans="3:4">
      <c r="C277" s="23"/>
      <c r="D277" s="23"/>
    </row>
    <row r="278" spans="3:4">
      <c r="C278" s="23"/>
      <c r="D278" s="23"/>
    </row>
    <row r="279" spans="3:4">
      <c r="C279" s="23"/>
      <c r="D279" s="23"/>
    </row>
    <row r="280" spans="3:4">
      <c r="C280" s="23"/>
      <c r="D280" s="23"/>
    </row>
    <row r="281" spans="3:4">
      <c r="C281" s="23"/>
      <c r="D281" s="23"/>
    </row>
    <row r="282" spans="3:4">
      <c r="C282" s="23"/>
      <c r="D282" s="23"/>
    </row>
    <row r="283" spans="3:4">
      <c r="C283" s="23"/>
      <c r="D283" s="23"/>
    </row>
    <row r="284" spans="3:4">
      <c r="C284" s="23"/>
      <c r="D284" s="23"/>
    </row>
    <row r="285" spans="3:4">
      <c r="C285" s="23"/>
      <c r="D285" s="23"/>
    </row>
    <row r="286" spans="3:4">
      <c r="C286" s="23"/>
      <c r="D286" s="23"/>
    </row>
    <row r="287" spans="3:4">
      <c r="C287" s="23"/>
      <c r="D287" s="23"/>
    </row>
    <row r="288" spans="3:4">
      <c r="C288" s="23"/>
      <c r="D288" s="23"/>
    </row>
    <row r="289" spans="3:4">
      <c r="C289" s="23"/>
      <c r="D289" s="23"/>
    </row>
    <row r="290" spans="3:4">
      <c r="C290" s="23"/>
      <c r="D290" s="23"/>
    </row>
    <row r="291" spans="3:4">
      <c r="C291" s="23"/>
      <c r="D291" s="23"/>
    </row>
    <row r="292" spans="3:4">
      <c r="C292" s="23"/>
      <c r="D292" s="23"/>
    </row>
    <row r="293" spans="3:4">
      <c r="C293" s="23"/>
      <c r="D293" s="23"/>
    </row>
    <row r="294" spans="3:4">
      <c r="C294" s="23"/>
      <c r="D294" s="23"/>
    </row>
    <row r="295" spans="3:4">
      <c r="C295" s="23"/>
      <c r="D295" s="23"/>
    </row>
    <row r="296" spans="3:4">
      <c r="C296" s="23"/>
      <c r="D296" s="23"/>
    </row>
    <row r="297" spans="3:4">
      <c r="C297" s="23"/>
      <c r="D297" s="23"/>
    </row>
    <row r="298" spans="3:4">
      <c r="C298" s="23"/>
      <c r="D298" s="23"/>
    </row>
    <row r="299" spans="3:4">
      <c r="C299" s="23"/>
      <c r="D299" s="23"/>
    </row>
    <row r="300" spans="3:4">
      <c r="C300" s="23"/>
      <c r="D300" s="23"/>
    </row>
    <row r="301" spans="3:4">
      <c r="C301" s="23"/>
      <c r="D301" s="23"/>
    </row>
    <row r="302" spans="3:4">
      <c r="C302" s="23"/>
      <c r="D302" s="23"/>
    </row>
    <row r="303" spans="3:4">
      <c r="C303" s="23"/>
      <c r="D303" s="23"/>
    </row>
    <row r="304" spans="3:4">
      <c r="C304" s="23"/>
      <c r="D304" s="23"/>
    </row>
    <row r="305" spans="3:4">
      <c r="C305" s="23"/>
      <c r="D305" s="23"/>
    </row>
    <row r="306" spans="3:4">
      <c r="C306" s="23"/>
      <c r="D306" s="23"/>
    </row>
    <row r="307" spans="3:4">
      <c r="C307" s="23"/>
      <c r="D307" s="23"/>
    </row>
    <row r="308" spans="3:4">
      <c r="C308" s="23"/>
      <c r="D308" s="23"/>
    </row>
    <row r="309" spans="3:4">
      <c r="C309" s="23"/>
      <c r="D309" s="23"/>
    </row>
    <row r="310" spans="3:4">
      <c r="C310" s="23"/>
      <c r="D310" s="23"/>
    </row>
    <row r="311" spans="3:4">
      <c r="C311" s="23"/>
      <c r="D311" s="23"/>
    </row>
    <row r="312" spans="3:4">
      <c r="C312" s="23"/>
      <c r="D312" s="23"/>
    </row>
    <row r="313" spans="3:4">
      <c r="C313" s="23"/>
      <c r="D313" s="23"/>
    </row>
    <row r="314" spans="3:4">
      <c r="C314" s="23"/>
      <c r="D314" s="23"/>
    </row>
    <row r="315" spans="3:4">
      <c r="C315" s="23"/>
      <c r="D315" s="23"/>
    </row>
    <row r="316" spans="3:4">
      <c r="C316" s="23"/>
      <c r="D316" s="23"/>
    </row>
    <row r="317" spans="3:4">
      <c r="C317" s="23"/>
      <c r="D317" s="23"/>
    </row>
    <row r="318" spans="3:4">
      <c r="C318" s="23"/>
      <c r="D318" s="23"/>
    </row>
    <row r="319" spans="3:4">
      <c r="C319" s="23"/>
      <c r="D319" s="23"/>
    </row>
    <row r="320" spans="3:4">
      <c r="C320" s="23"/>
      <c r="D320" s="23"/>
    </row>
    <row r="321" spans="3:4">
      <c r="C321" s="23"/>
      <c r="D321" s="23"/>
    </row>
    <row r="322" spans="3:4">
      <c r="C322" s="23"/>
      <c r="D322" s="23"/>
    </row>
    <row r="323" spans="3:4">
      <c r="C323" s="23"/>
      <c r="D323" s="23"/>
    </row>
    <row r="324" spans="3:4">
      <c r="C324" s="23"/>
      <c r="D324" s="23"/>
    </row>
    <row r="325" spans="3:4">
      <c r="C325" s="23"/>
      <c r="D325" s="23"/>
    </row>
    <row r="326" spans="3:4">
      <c r="C326" s="23"/>
      <c r="D326" s="23"/>
    </row>
    <row r="327" spans="3:4">
      <c r="C327" s="23"/>
      <c r="D327" s="23"/>
    </row>
    <row r="328" spans="3:4">
      <c r="C328" s="23"/>
      <c r="D328" s="23"/>
    </row>
    <row r="329" spans="3:4">
      <c r="C329" s="23"/>
      <c r="D329" s="23"/>
    </row>
    <row r="330" spans="3:4">
      <c r="C330" s="23"/>
      <c r="D330" s="23"/>
    </row>
    <row r="331" spans="3:4">
      <c r="C331" s="23"/>
      <c r="D331" s="23"/>
    </row>
    <row r="332" spans="3:4">
      <c r="C332" s="23"/>
      <c r="D332" s="23"/>
    </row>
    <row r="333" spans="3:4">
      <c r="C333" s="23"/>
      <c r="D333" s="23"/>
    </row>
    <row r="334" spans="3:4">
      <c r="C334" s="23"/>
      <c r="D334" s="23"/>
    </row>
    <row r="335" spans="3:4">
      <c r="C335" s="23"/>
      <c r="D335" s="23"/>
    </row>
    <row r="336" spans="3:4">
      <c r="C336" s="23"/>
      <c r="D336" s="23"/>
    </row>
    <row r="337" spans="3:4">
      <c r="C337" s="23"/>
      <c r="D337" s="23"/>
    </row>
    <row r="338" spans="3:4">
      <c r="C338" s="23"/>
      <c r="D338" s="23"/>
    </row>
    <row r="339" spans="3:4">
      <c r="C339" s="23"/>
      <c r="D339" s="23"/>
    </row>
    <row r="340" spans="3:4">
      <c r="C340" s="23"/>
      <c r="D340" s="23"/>
    </row>
    <row r="341" spans="3:4">
      <c r="C341" s="23"/>
      <c r="D341" s="23"/>
    </row>
    <row r="342" spans="3:4">
      <c r="C342" s="23"/>
      <c r="D342" s="23"/>
    </row>
    <row r="343" spans="3:4">
      <c r="C343" s="23"/>
      <c r="D343" s="23"/>
    </row>
    <row r="344" spans="3:4">
      <c r="C344" s="23"/>
      <c r="D344" s="23"/>
    </row>
    <row r="345" spans="3:4">
      <c r="C345" s="23"/>
      <c r="D345" s="23"/>
    </row>
    <row r="346" spans="3:4">
      <c r="C346" s="23"/>
      <c r="D346" s="23"/>
    </row>
    <row r="347" spans="3:4">
      <c r="C347" s="23"/>
      <c r="D347" s="23"/>
    </row>
    <row r="348" spans="3:4">
      <c r="C348" s="23"/>
      <c r="D348" s="23"/>
    </row>
    <row r="349" spans="3:4">
      <c r="C349" s="23"/>
      <c r="D349" s="23"/>
    </row>
    <row r="350" spans="3:4">
      <c r="C350" s="23"/>
      <c r="D350" s="23"/>
    </row>
    <row r="351" spans="3:4">
      <c r="C351" s="23"/>
      <c r="D351" s="23"/>
    </row>
    <row r="352" spans="3:4">
      <c r="C352" s="23"/>
      <c r="D352" s="23"/>
    </row>
    <row r="353" spans="3:4">
      <c r="C353" s="23"/>
      <c r="D353" s="23"/>
    </row>
    <row r="354" spans="3:4">
      <c r="C354" s="23"/>
      <c r="D354" s="23"/>
    </row>
    <row r="355" spans="3:4">
      <c r="C355" s="23"/>
      <c r="D355" s="23"/>
    </row>
    <row r="356" spans="3:4">
      <c r="C356" s="23"/>
      <c r="D356" s="23"/>
    </row>
    <row r="357" spans="3:4">
      <c r="C357" s="23"/>
      <c r="D357" s="23"/>
    </row>
    <row r="358" spans="3:4">
      <c r="C358" s="23"/>
      <c r="D358" s="23"/>
    </row>
    <row r="359" spans="3:4">
      <c r="C359" s="23"/>
      <c r="D359" s="23"/>
    </row>
    <row r="360" spans="3:4">
      <c r="C360" s="23"/>
      <c r="D360" s="23"/>
    </row>
    <row r="361" spans="3:4">
      <c r="C361" s="23"/>
      <c r="D361" s="23"/>
    </row>
    <row r="362" spans="3:4">
      <c r="C362" s="23"/>
      <c r="D362" s="23"/>
    </row>
    <row r="363" spans="3:4">
      <c r="C363" s="23"/>
      <c r="D363" s="23"/>
    </row>
    <row r="364" spans="3:4">
      <c r="C364" s="23"/>
      <c r="D364" s="23"/>
    </row>
    <row r="365" spans="3:4">
      <c r="C365" s="23"/>
      <c r="D365" s="23"/>
    </row>
    <row r="366" spans="3:4">
      <c r="C366" s="23"/>
      <c r="D366" s="23"/>
    </row>
    <row r="367" spans="3:4">
      <c r="C367" s="23"/>
      <c r="D367" s="23"/>
    </row>
    <row r="368" spans="3:4">
      <c r="C368" s="23"/>
      <c r="D368" s="23"/>
    </row>
    <row r="369" spans="3:4">
      <c r="C369" s="23"/>
      <c r="D369" s="23"/>
    </row>
    <row r="370" spans="3:4">
      <c r="C370" s="23"/>
      <c r="D370" s="23"/>
    </row>
    <row r="371" spans="3:4">
      <c r="C371" s="23"/>
      <c r="D371" s="23"/>
    </row>
    <row r="372" spans="3:4">
      <c r="C372" s="23"/>
      <c r="D372" s="23"/>
    </row>
    <row r="373" spans="3:4">
      <c r="C373" s="23"/>
      <c r="D373" s="23"/>
    </row>
    <row r="374" spans="3:4">
      <c r="C374" s="23"/>
      <c r="D374" s="23"/>
    </row>
    <row r="375" spans="3:4">
      <c r="C375" s="23"/>
      <c r="D375" s="23"/>
    </row>
    <row r="376" spans="3:4">
      <c r="C376" s="23"/>
      <c r="D376" s="23"/>
    </row>
    <row r="377" spans="3:4">
      <c r="C377" s="23"/>
      <c r="D377" s="23"/>
    </row>
    <row r="378" spans="3:4">
      <c r="C378" s="23"/>
      <c r="D378" s="23"/>
    </row>
    <row r="379" spans="3:4">
      <c r="C379" s="23"/>
      <c r="D379" s="23"/>
    </row>
    <row r="380" spans="3:4">
      <c r="C380" s="23"/>
      <c r="D380" s="23"/>
    </row>
    <row r="381" spans="3:4">
      <c r="C381" s="23"/>
      <c r="D381" s="23"/>
    </row>
    <row r="382" spans="3:4">
      <c r="C382" s="23"/>
      <c r="D382" s="23"/>
    </row>
    <row r="383" spans="3:4">
      <c r="C383" s="23"/>
      <c r="D383" s="23"/>
    </row>
    <row r="384" spans="3:4">
      <c r="C384" s="23"/>
      <c r="D384" s="23"/>
    </row>
    <row r="385" spans="3:4">
      <c r="C385" s="23"/>
      <c r="D385" s="23"/>
    </row>
    <row r="386" spans="3:4">
      <c r="C386" s="23"/>
      <c r="D386" s="23"/>
    </row>
    <row r="387" spans="3:4">
      <c r="C387" s="23"/>
      <c r="D387" s="23"/>
    </row>
    <row r="388" spans="3:4">
      <c r="C388" s="23"/>
      <c r="D388" s="23"/>
    </row>
    <row r="389" spans="3:4">
      <c r="C389" s="23"/>
      <c r="D389" s="23"/>
    </row>
    <row r="390" spans="3:4">
      <c r="C390" s="23"/>
      <c r="D390" s="23"/>
    </row>
    <row r="391" spans="3:4">
      <c r="C391" s="23"/>
      <c r="D391" s="23"/>
    </row>
    <row r="392" spans="3:4">
      <c r="C392" s="23"/>
      <c r="D392" s="23"/>
    </row>
    <row r="393" spans="3:4">
      <c r="C393" s="23"/>
      <c r="D393" s="23"/>
    </row>
    <row r="394" spans="3:4">
      <c r="C394" s="23"/>
      <c r="D394" s="23"/>
    </row>
    <row r="395" spans="3:4">
      <c r="C395" s="23"/>
      <c r="D395" s="23"/>
    </row>
    <row r="396" spans="3:4">
      <c r="C396" s="23"/>
      <c r="D396" s="23"/>
    </row>
    <row r="397" spans="3:4">
      <c r="C397" s="23"/>
      <c r="D397" s="23"/>
    </row>
    <row r="398" spans="3:4">
      <c r="C398" s="23"/>
      <c r="D398" s="23"/>
    </row>
    <row r="399" spans="3:4">
      <c r="C399" s="23"/>
      <c r="D399" s="23"/>
    </row>
    <row r="400" spans="3:4">
      <c r="C400" s="23"/>
      <c r="D400" s="23"/>
    </row>
    <row r="401" spans="3:4">
      <c r="C401" s="23"/>
      <c r="D401" s="23"/>
    </row>
    <row r="402" spans="3:4">
      <c r="C402" s="23"/>
      <c r="D402" s="23"/>
    </row>
    <row r="403" spans="3:4">
      <c r="C403" s="23"/>
      <c r="D403" s="23"/>
    </row>
    <row r="404" spans="3:4">
      <c r="C404" s="23"/>
      <c r="D404" s="23"/>
    </row>
    <row r="405" spans="3:4">
      <c r="C405" s="23"/>
      <c r="D405" s="23"/>
    </row>
    <row r="406" spans="3:4">
      <c r="C406" s="23"/>
      <c r="D406" s="23"/>
    </row>
    <row r="407" spans="3:4">
      <c r="C407" s="23"/>
      <c r="D407" s="23"/>
    </row>
    <row r="408" spans="3:4">
      <c r="C408" s="23"/>
      <c r="D408" s="23"/>
    </row>
    <row r="409" spans="3:4">
      <c r="C409" s="23"/>
      <c r="D409" s="23"/>
    </row>
    <row r="410" spans="3:4">
      <c r="C410" s="23"/>
      <c r="D410" s="23"/>
    </row>
    <row r="411" spans="3:4">
      <c r="C411" s="23"/>
      <c r="D411" s="23"/>
    </row>
    <row r="412" spans="3:4">
      <c r="C412" s="23"/>
      <c r="D412" s="23"/>
    </row>
    <row r="413" spans="3:4">
      <c r="C413" s="23"/>
      <c r="D413" s="23"/>
    </row>
    <row r="414" spans="3:4">
      <c r="C414" s="23"/>
      <c r="D414" s="23"/>
    </row>
    <row r="415" spans="3:4">
      <c r="C415" s="23"/>
      <c r="D415" s="23"/>
    </row>
    <row r="416" spans="3:4">
      <c r="C416" s="23"/>
      <c r="D416" s="23"/>
    </row>
    <row r="417" spans="3:4">
      <c r="C417" s="23"/>
      <c r="D417" s="23"/>
    </row>
    <row r="418" spans="3:4">
      <c r="C418" s="23"/>
      <c r="D418" s="23"/>
    </row>
    <row r="419" spans="3:4">
      <c r="C419" s="23"/>
      <c r="D419" s="23"/>
    </row>
    <row r="420" spans="3:4">
      <c r="C420" s="23"/>
      <c r="D420" s="23"/>
    </row>
    <row r="421" spans="3:4">
      <c r="C421" s="23"/>
      <c r="D421" s="23"/>
    </row>
    <row r="422" spans="3:4">
      <c r="C422" s="23"/>
      <c r="D422" s="23"/>
    </row>
    <row r="423" spans="3:4">
      <c r="C423" s="23"/>
      <c r="D423" s="23"/>
    </row>
    <row r="424" spans="3:4">
      <c r="C424" s="23"/>
      <c r="D424" s="23"/>
    </row>
    <row r="425" spans="3:4">
      <c r="C425" s="23"/>
      <c r="D425" s="23"/>
    </row>
    <row r="426" spans="3:4">
      <c r="C426" s="23"/>
      <c r="D426" s="23"/>
    </row>
    <row r="427" spans="3:4">
      <c r="C427" s="23"/>
      <c r="D427" s="23"/>
    </row>
    <row r="428" spans="3:4">
      <c r="C428" s="23"/>
      <c r="D428" s="23"/>
    </row>
    <row r="429" spans="3:4">
      <c r="C429" s="23"/>
      <c r="D429" s="23"/>
    </row>
    <row r="430" spans="3:4">
      <c r="C430" s="23"/>
      <c r="D430" s="23"/>
    </row>
    <row r="431" spans="3:4">
      <c r="C431" s="23"/>
      <c r="D431" s="23"/>
    </row>
    <row r="432" spans="3:4">
      <c r="C432" s="23"/>
      <c r="D432" s="23"/>
    </row>
    <row r="433" spans="3:4">
      <c r="C433" s="23"/>
      <c r="D433" s="23"/>
    </row>
    <row r="434" spans="3:4">
      <c r="C434" s="23"/>
      <c r="D434" s="23"/>
    </row>
    <row r="435" spans="3:4">
      <c r="C435" s="23"/>
      <c r="D435" s="23"/>
    </row>
    <row r="436" spans="3:4">
      <c r="C436" s="23"/>
      <c r="D436" s="23"/>
    </row>
    <row r="437" spans="3:4">
      <c r="C437" s="23"/>
      <c r="D437" s="23"/>
    </row>
    <row r="438" spans="3:4">
      <c r="C438" s="23"/>
      <c r="D438" s="23"/>
    </row>
    <row r="439" spans="3:4">
      <c r="C439" s="23"/>
      <c r="D439" s="23"/>
    </row>
    <row r="440" spans="3:4">
      <c r="C440" s="23"/>
      <c r="D440" s="23"/>
    </row>
    <row r="441" spans="3:4">
      <c r="C441" s="23"/>
      <c r="D441" s="23"/>
    </row>
    <row r="442" spans="3:4">
      <c r="C442" s="23"/>
      <c r="D442" s="23"/>
    </row>
    <row r="443" spans="3:4">
      <c r="C443" s="23"/>
      <c r="D443" s="23"/>
    </row>
    <row r="444" spans="3:4">
      <c r="C444" s="23"/>
      <c r="D444" s="23"/>
    </row>
    <row r="445" spans="3:4">
      <c r="C445" s="23"/>
      <c r="D445" s="23"/>
    </row>
    <row r="446" spans="3:4">
      <c r="C446" s="23"/>
      <c r="D446" s="23"/>
    </row>
    <row r="447" spans="3:4">
      <c r="C447" s="23"/>
      <c r="D447" s="23"/>
    </row>
    <row r="448" spans="3:4">
      <c r="C448" s="23"/>
      <c r="D448" s="23"/>
    </row>
    <row r="449" spans="3:4">
      <c r="C449" s="23"/>
      <c r="D449" s="23"/>
    </row>
    <row r="450" spans="3:4">
      <c r="C450" s="23"/>
      <c r="D450" s="23"/>
    </row>
    <row r="451" spans="3:4">
      <c r="C451" s="23"/>
      <c r="D451" s="23"/>
    </row>
    <row r="452" spans="3:4">
      <c r="C452" s="23"/>
      <c r="D452" s="23"/>
    </row>
    <row r="453" spans="3:4">
      <c r="C453" s="23"/>
      <c r="D453" s="23"/>
    </row>
    <row r="454" spans="3:4">
      <c r="C454" s="23"/>
      <c r="D454" s="23"/>
    </row>
    <row r="455" spans="3:4">
      <c r="C455" s="23"/>
      <c r="D455" s="23"/>
    </row>
    <row r="456" spans="3:4">
      <c r="C456" s="23"/>
      <c r="D456" s="23"/>
    </row>
    <row r="457" spans="3:4">
      <c r="C457" s="23"/>
      <c r="D457" s="23"/>
    </row>
    <row r="458" spans="3:4">
      <c r="C458" s="23"/>
      <c r="D458" s="23"/>
    </row>
    <row r="459" spans="3:4">
      <c r="C459" s="23"/>
      <c r="D459" s="23"/>
    </row>
    <row r="460" spans="3:4">
      <c r="C460" s="23"/>
      <c r="D460" s="23"/>
    </row>
    <row r="461" spans="3:4">
      <c r="C461" s="23"/>
      <c r="D461" s="23"/>
    </row>
    <row r="462" spans="3:4">
      <c r="C462" s="23"/>
      <c r="D462" s="23"/>
    </row>
    <row r="463" spans="3:4">
      <c r="C463" s="23"/>
      <c r="D463" s="23"/>
    </row>
    <row r="464" spans="3:4">
      <c r="C464" s="23"/>
      <c r="D464" s="23"/>
    </row>
    <row r="465" spans="3:4">
      <c r="C465" s="23"/>
      <c r="D465" s="23"/>
    </row>
    <row r="466" spans="3:4">
      <c r="C466" s="23"/>
      <c r="D466" s="23"/>
    </row>
    <row r="467" spans="3:4">
      <c r="C467" s="23"/>
      <c r="D467" s="23"/>
    </row>
    <row r="468" spans="3:4">
      <c r="C468" s="23"/>
      <c r="D468" s="23"/>
    </row>
    <row r="469" spans="3:4">
      <c r="C469" s="23"/>
      <c r="D469" s="23"/>
    </row>
    <row r="470" spans="3:4">
      <c r="C470" s="23"/>
      <c r="D470" s="23"/>
    </row>
    <row r="471" spans="3:4">
      <c r="C471" s="23"/>
      <c r="D471" s="23"/>
    </row>
    <row r="472" spans="3:4">
      <c r="C472" s="23"/>
      <c r="D472" s="23"/>
    </row>
    <row r="473" spans="3:4">
      <c r="C473" s="23"/>
      <c r="D473" s="23"/>
    </row>
    <row r="474" spans="3:4">
      <c r="C474" s="23"/>
      <c r="D474" s="23"/>
    </row>
    <row r="475" spans="3:4">
      <c r="C475" s="23"/>
      <c r="D475" s="23"/>
    </row>
    <row r="476" spans="3:4">
      <c r="C476" s="23"/>
      <c r="D476" s="23"/>
    </row>
    <row r="477" spans="3:4">
      <c r="C477" s="23"/>
      <c r="D477" s="23"/>
    </row>
    <row r="478" spans="3:4">
      <c r="C478" s="23"/>
      <c r="D478" s="23"/>
    </row>
    <row r="479" spans="3:4">
      <c r="C479" s="23"/>
      <c r="D479" s="23"/>
    </row>
    <row r="480" spans="3:4">
      <c r="C480" s="23"/>
      <c r="D480" s="23"/>
    </row>
    <row r="481" spans="3:4">
      <c r="C481" s="23"/>
      <c r="D481" s="23"/>
    </row>
    <row r="482" spans="3:4">
      <c r="C482" s="23"/>
      <c r="D482" s="23"/>
    </row>
    <row r="483" spans="3:4">
      <c r="C483" s="23"/>
      <c r="D483" s="23"/>
    </row>
    <row r="484" spans="3:4">
      <c r="C484" s="23"/>
      <c r="D484" s="23"/>
    </row>
    <row r="485" spans="3:4">
      <c r="C485" s="23"/>
      <c r="D485" s="23"/>
    </row>
    <row r="486" spans="3:4">
      <c r="C486" s="23"/>
      <c r="D486" s="23"/>
    </row>
    <row r="487" spans="3:4">
      <c r="C487" s="23"/>
      <c r="D487" s="23"/>
    </row>
    <row r="488" spans="3:4">
      <c r="C488" s="23"/>
      <c r="D488" s="23"/>
    </row>
    <row r="489" spans="3:4">
      <c r="C489" s="23"/>
      <c r="D489" s="23"/>
    </row>
    <row r="490" spans="3:4">
      <c r="C490" s="23"/>
      <c r="D490" s="23"/>
    </row>
    <row r="491" spans="3:4">
      <c r="C491" s="23"/>
      <c r="D491" s="23"/>
    </row>
    <row r="492" spans="3:4">
      <c r="C492" s="23"/>
      <c r="D492" s="23"/>
    </row>
    <row r="493" spans="3:4">
      <c r="C493" s="23"/>
      <c r="D493" s="23"/>
    </row>
    <row r="494" spans="3:4">
      <c r="C494" s="23"/>
      <c r="D494" s="23"/>
    </row>
    <row r="495" spans="3:4">
      <c r="C495" s="23"/>
      <c r="D495" s="23"/>
    </row>
    <row r="496" spans="3:4">
      <c r="C496" s="23"/>
      <c r="D496" s="23"/>
    </row>
    <row r="497" spans="3:4">
      <c r="C497" s="23"/>
      <c r="D497" s="23"/>
    </row>
    <row r="498" spans="3:4">
      <c r="C498" s="23"/>
      <c r="D498" s="23"/>
    </row>
    <row r="499" spans="3:4">
      <c r="C499" s="23"/>
      <c r="D499" s="23"/>
    </row>
    <row r="500" spans="3:4">
      <c r="C500" s="23"/>
      <c r="D500" s="23"/>
    </row>
    <row r="501" spans="3:4">
      <c r="C501" s="23"/>
      <c r="D501" s="23"/>
    </row>
    <row r="502" spans="3:4">
      <c r="C502" s="23"/>
      <c r="D502" s="23"/>
    </row>
    <row r="503" spans="3:4">
      <c r="C503" s="23"/>
      <c r="D503" s="23"/>
    </row>
    <row r="504" spans="3:4">
      <c r="C504" s="23"/>
      <c r="D504" s="23"/>
    </row>
    <row r="505" spans="3:4">
      <c r="C505" s="23"/>
      <c r="D505" s="23"/>
    </row>
    <row r="506" spans="3:4">
      <c r="C506" s="23"/>
      <c r="D506" s="23"/>
    </row>
    <row r="507" spans="3:4">
      <c r="C507" s="23"/>
      <c r="D507" s="23"/>
    </row>
    <row r="508" spans="3:4">
      <c r="C508" s="23"/>
      <c r="D508" s="23"/>
    </row>
    <row r="509" spans="3:4">
      <c r="C509" s="23"/>
      <c r="D509" s="23"/>
    </row>
    <row r="510" spans="3:4">
      <c r="C510" s="23"/>
      <c r="D510" s="23"/>
    </row>
    <row r="511" spans="3:4">
      <c r="C511" s="23"/>
      <c r="D511" s="23"/>
    </row>
    <row r="512" spans="3:4">
      <c r="C512" s="23"/>
      <c r="D512" s="23"/>
    </row>
    <row r="513" spans="3:4">
      <c r="C513" s="23"/>
      <c r="D513" s="23"/>
    </row>
    <row r="514" spans="3:4">
      <c r="C514" s="23"/>
      <c r="D514" s="23"/>
    </row>
    <row r="515" spans="3:4">
      <c r="C515" s="23"/>
      <c r="D515" s="23"/>
    </row>
    <row r="516" spans="3:4">
      <c r="C516" s="23"/>
      <c r="D516" s="23"/>
    </row>
    <row r="517" spans="3:4">
      <c r="C517" s="23"/>
      <c r="D517" s="23"/>
    </row>
    <row r="518" spans="3:4">
      <c r="C518" s="23"/>
      <c r="D518" s="23"/>
    </row>
    <row r="519" spans="3:4">
      <c r="C519" s="23"/>
      <c r="D519" s="23"/>
    </row>
    <row r="520" spans="3:4">
      <c r="C520" s="23"/>
      <c r="D520" s="23"/>
    </row>
    <row r="521" spans="3:4">
      <c r="C521" s="23"/>
      <c r="D521" s="23"/>
    </row>
    <row r="522" spans="3:4">
      <c r="C522" s="23"/>
      <c r="D522" s="23"/>
    </row>
    <row r="523" spans="3:4">
      <c r="C523" s="23"/>
      <c r="D523" s="23"/>
    </row>
    <row r="524" spans="3:4">
      <c r="C524" s="23"/>
      <c r="D524" s="23"/>
    </row>
    <row r="525" spans="3:4">
      <c r="C525" s="23"/>
      <c r="D525" s="23"/>
    </row>
    <row r="526" spans="3:4">
      <c r="C526" s="23"/>
      <c r="D526" s="23"/>
    </row>
    <row r="527" spans="3:4">
      <c r="C527" s="23"/>
      <c r="D527" s="23"/>
    </row>
    <row r="528" spans="3:4">
      <c r="C528" s="23"/>
      <c r="D528" s="23"/>
    </row>
    <row r="529" spans="3:4">
      <c r="C529" s="23"/>
      <c r="D529" s="23"/>
    </row>
    <row r="530" spans="3:4">
      <c r="C530" s="23"/>
      <c r="D530" s="23"/>
    </row>
    <row r="531" spans="3:4">
      <c r="C531" s="23"/>
      <c r="D531" s="23"/>
    </row>
    <row r="532" spans="3:4">
      <c r="C532" s="23"/>
      <c r="D532" s="23"/>
    </row>
    <row r="533" spans="3:4">
      <c r="C533" s="23"/>
      <c r="D533" s="23"/>
    </row>
    <row r="534" spans="3:4">
      <c r="C534" s="23"/>
      <c r="D534" s="23"/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4"/>
  <sheetViews>
    <sheetView showGridLines="0" showRowColHeaders="0" workbookViewId="0"/>
  </sheetViews>
  <sheetFormatPr baseColWidth="10" defaultColWidth="8.6640625" defaultRowHeight="14"/>
  <cols>
    <col min="1" max="1" width="1.6640625" customWidth="1"/>
    <col min="2" max="2" width="5.6640625" customWidth="1"/>
    <col min="3" max="3" width="18.6640625" customWidth="1"/>
    <col min="4" max="4" width="5.6640625" customWidth="1"/>
    <col min="5" max="5" width="8.6640625" customWidth="1"/>
    <col min="6" max="6" width="11.6640625" customWidth="1"/>
    <col min="7" max="8" width="9.6640625" customWidth="1"/>
  </cols>
  <sheetData>
    <row r="1" spans="1:9">
      <c r="A1" s="52" t="s">
        <v>337</v>
      </c>
      <c r="B1" s="53"/>
      <c r="C1" s="53"/>
      <c r="D1" s="53"/>
      <c r="E1" s="53"/>
      <c r="F1" s="53"/>
      <c r="G1" s="53"/>
      <c r="H1" s="54"/>
      <c r="I1" s="35"/>
    </row>
    <row r="2" spans="1:9">
      <c r="A2" s="55"/>
      <c r="B2" s="56"/>
      <c r="C2" s="56"/>
      <c r="D2" s="56"/>
      <c r="E2" s="56"/>
      <c r="F2" s="56"/>
      <c r="G2" s="56"/>
      <c r="H2" s="57"/>
      <c r="I2" s="35"/>
    </row>
    <row r="3" spans="1:9" ht="15" thickBot="1">
      <c r="A3" s="55" t="s">
        <v>338</v>
      </c>
      <c r="B3" s="56"/>
      <c r="C3" s="56"/>
      <c r="D3" s="56"/>
      <c r="E3" s="56"/>
      <c r="F3" s="56"/>
      <c r="G3" s="56"/>
      <c r="H3" s="57"/>
      <c r="I3" s="35"/>
    </row>
    <row r="4" spans="1:9">
      <c r="A4" s="58"/>
      <c r="B4" s="59"/>
      <c r="C4" s="59"/>
      <c r="D4" s="59" t="s">
        <v>339</v>
      </c>
      <c r="E4" s="59" t="s">
        <v>340</v>
      </c>
      <c r="F4" s="59" t="s">
        <v>341</v>
      </c>
      <c r="G4" s="59" t="s">
        <v>342</v>
      </c>
      <c r="H4" s="60" t="s">
        <v>342</v>
      </c>
      <c r="I4" s="35"/>
    </row>
    <row r="5" spans="1:9" ht="15" thickBot="1">
      <c r="A5" s="58"/>
      <c r="B5" s="61" t="s">
        <v>343</v>
      </c>
      <c r="C5" s="61" t="s">
        <v>344</v>
      </c>
      <c r="D5" s="61" t="s">
        <v>345</v>
      </c>
      <c r="E5" s="61" t="s">
        <v>346</v>
      </c>
      <c r="F5" s="61" t="s">
        <v>347</v>
      </c>
      <c r="G5" s="61" t="s">
        <v>348</v>
      </c>
      <c r="H5" s="62" t="s">
        <v>349</v>
      </c>
      <c r="I5" s="35"/>
    </row>
    <row r="6" spans="1:9">
      <c r="A6" s="58"/>
      <c r="B6" s="63" t="s">
        <v>350</v>
      </c>
      <c r="C6" s="63" t="s">
        <v>351</v>
      </c>
      <c r="D6" s="64">
        <v>0</v>
      </c>
      <c r="E6" s="64">
        <v>0</v>
      </c>
      <c r="F6" s="64">
        <v>0</v>
      </c>
      <c r="G6" s="65">
        <v>5.2272727272727477E-2</v>
      </c>
      <c r="H6" s="66">
        <v>3.7037037037035265E-3</v>
      </c>
      <c r="I6" s="35"/>
    </row>
    <row r="7" spans="1:9">
      <c r="A7" s="58"/>
      <c r="B7" s="63" t="s">
        <v>352</v>
      </c>
      <c r="C7" s="63" t="s">
        <v>353</v>
      </c>
      <c r="D7" s="64">
        <v>0</v>
      </c>
      <c r="E7" s="64">
        <v>0</v>
      </c>
      <c r="F7" s="64">
        <v>0</v>
      </c>
      <c r="G7" s="65">
        <v>8.8461538461538813E-2</v>
      </c>
      <c r="H7" s="66">
        <v>4.5454545454543284E-3</v>
      </c>
      <c r="I7" s="35"/>
    </row>
    <row r="8" spans="1:9">
      <c r="A8" s="58"/>
      <c r="B8" s="63" t="s">
        <v>354</v>
      </c>
      <c r="C8" s="63" t="s">
        <v>355</v>
      </c>
      <c r="D8" s="64">
        <v>0</v>
      </c>
      <c r="E8" s="64">
        <v>0</v>
      </c>
      <c r="F8" s="64">
        <v>0</v>
      </c>
      <c r="G8" s="65">
        <v>5.6097560975609938E-2</v>
      </c>
      <c r="H8" s="66">
        <v>2.4999999999998773E-2</v>
      </c>
      <c r="I8" s="35"/>
    </row>
    <row r="9" spans="1:9" ht="15" thickBot="1">
      <c r="A9" s="58"/>
      <c r="B9" s="67" t="s">
        <v>356</v>
      </c>
      <c r="C9" s="67" t="s">
        <v>315</v>
      </c>
      <c r="D9" s="68">
        <v>0</v>
      </c>
      <c r="E9" s="68">
        <v>0</v>
      </c>
      <c r="F9" s="68">
        <v>1</v>
      </c>
      <c r="G9" s="68">
        <v>1E+30</v>
      </c>
      <c r="H9" s="69">
        <v>1</v>
      </c>
      <c r="I9" s="35"/>
    </row>
    <row r="10" spans="1:9">
      <c r="A10" s="58"/>
      <c r="B10" s="56"/>
      <c r="C10" s="56"/>
      <c r="D10" s="56"/>
      <c r="E10" s="56"/>
      <c r="F10" s="56"/>
      <c r="G10" s="56"/>
      <c r="H10" s="57"/>
      <c r="I10" s="35"/>
    </row>
    <row r="11" spans="1:9" ht="15" thickBot="1">
      <c r="A11" s="55" t="s">
        <v>357</v>
      </c>
      <c r="B11" s="70"/>
      <c r="C11" s="70"/>
      <c r="D11" s="70"/>
      <c r="E11" s="70"/>
      <c r="F11" s="70"/>
      <c r="G11" s="70"/>
      <c r="H11" s="71"/>
      <c r="I11" s="35"/>
    </row>
    <row r="12" spans="1:9">
      <c r="A12" s="55"/>
      <c r="B12" s="59"/>
      <c r="C12" s="59"/>
      <c r="D12" s="59" t="s">
        <v>339</v>
      </c>
      <c r="E12" s="59" t="s">
        <v>358</v>
      </c>
      <c r="F12" s="59" t="s">
        <v>359</v>
      </c>
      <c r="G12" s="59" t="s">
        <v>342</v>
      </c>
      <c r="H12" s="60" t="s">
        <v>342</v>
      </c>
      <c r="I12" s="35"/>
    </row>
    <row r="13" spans="1:9" ht="15" thickBot="1">
      <c r="A13" s="55"/>
      <c r="B13" s="61" t="s">
        <v>343</v>
      </c>
      <c r="C13" s="61" t="s">
        <v>344</v>
      </c>
      <c r="D13" s="61" t="s">
        <v>345</v>
      </c>
      <c r="E13" s="61" t="s">
        <v>360</v>
      </c>
      <c r="F13" s="61" t="s">
        <v>361</v>
      </c>
      <c r="G13" s="61" t="s">
        <v>348</v>
      </c>
      <c r="H13" s="62" t="s">
        <v>349</v>
      </c>
      <c r="I13" s="35"/>
    </row>
    <row r="14" spans="1:9">
      <c r="A14" s="58"/>
      <c r="B14" s="63" t="s">
        <v>362</v>
      </c>
      <c r="C14" s="63" t="s">
        <v>363</v>
      </c>
      <c r="D14" s="64">
        <v>0</v>
      </c>
      <c r="E14" s="65">
        <v>1.5037593984961692E-2</v>
      </c>
      <c r="F14" s="64">
        <v>0</v>
      </c>
      <c r="G14" s="64">
        <v>1E+30</v>
      </c>
      <c r="H14" s="72">
        <v>1E+30</v>
      </c>
      <c r="I14" s="35"/>
    </row>
    <row r="15" spans="1:9">
      <c r="A15" s="58"/>
      <c r="B15" s="63" t="s">
        <v>364</v>
      </c>
      <c r="C15" s="63" t="s">
        <v>365</v>
      </c>
      <c r="D15" s="64">
        <v>0</v>
      </c>
      <c r="E15" s="65">
        <v>0.43609022556391042</v>
      </c>
      <c r="F15" s="64">
        <v>0</v>
      </c>
      <c r="G15" s="64">
        <v>1E+30</v>
      </c>
      <c r="H15" s="72">
        <v>1E+30</v>
      </c>
      <c r="I15" s="35"/>
    </row>
    <row r="16" spans="1:9">
      <c r="A16" s="58"/>
      <c r="B16" s="63" t="s">
        <v>366</v>
      </c>
      <c r="C16" s="63" t="s">
        <v>367</v>
      </c>
      <c r="D16" s="64">
        <v>0</v>
      </c>
      <c r="E16" s="65">
        <v>0.3458646616541366</v>
      </c>
      <c r="F16" s="64">
        <v>0</v>
      </c>
      <c r="G16" s="64">
        <v>1E+30</v>
      </c>
      <c r="H16" s="72">
        <v>1E+30</v>
      </c>
      <c r="I16" s="35"/>
    </row>
    <row r="17" spans="1:9" ht="15" thickBot="1">
      <c r="A17" s="58"/>
      <c r="B17" s="67" t="s">
        <v>368</v>
      </c>
      <c r="C17" s="67" t="s">
        <v>369</v>
      </c>
      <c r="D17" s="68">
        <v>0</v>
      </c>
      <c r="E17" s="73">
        <v>0.20300751879699108</v>
      </c>
      <c r="F17" s="68">
        <v>0</v>
      </c>
      <c r="G17" s="68">
        <v>1E+30</v>
      </c>
      <c r="H17" s="69">
        <v>1E+30</v>
      </c>
      <c r="I17" s="35"/>
    </row>
    <row r="18" spans="1:9">
      <c r="A18" s="74"/>
      <c r="B18" s="75"/>
      <c r="C18" s="75"/>
      <c r="D18" s="75"/>
      <c r="E18" s="75"/>
      <c r="F18" s="75"/>
      <c r="G18" s="75"/>
      <c r="H18" s="76"/>
      <c r="I18" s="35"/>
    </row>
    <row r="19" spans="1:9">
      <c r="A19" s="35"/>
      <c r="B19" s="35"/>
      <c r="C19" s="35"/>
      <c r="D19" s="35"/>
      <c r="E19" s="35"/>
      <c r="F19" s="35"/>
      <c r="G19" s="35"/>
      <c r="H19" s="35"/>
      <c r="I19" s="35"/>
    </row>
    <row r="20" spans="1:9">
      <c r="A20" s="35"/>
      <c r="B20" s="35"/>
      <c r="C20" s="35"/>
      <c r="D20" s="35"/>
      <c r="E20" s="35"/>
      <c r="F20" s="35"/>
      <c r="G20" s="35"/>
      <c r="H20" s="35"/>
      <c r="I20" s="35"/>
    </row>
    <row r="21" spans="1:9">
      <c r="A21" s="35"/>
      <c r="B21" s="35"/>
      <c r="C21" s="35"/>
      <c r="D21" s="35"/>
      <c r="E21" s="35"/>
      <c r="F21" s="35"/>
      <c r="G21" s="35"/>
      <c r="H21" s="35"/>
      <c r="I21" s="35"/>
    </row>
    <row r="22" spans="1:9">
      <c r="A22" s="35"/>
      <c r="B22" s="35"/>
      <c r="C22" s="35"/>
      <c r="D22" s="35"/>
      <c r="E22" s="35"/>
      <c r="F22" s="35"/>
      <c r="G22" s="35"/>
      <c r="H22" s="35"/>
      <c r="I22" s="35"/>
    </row>
    <row r="23" spans="1:9">
      <c r="A23" s="35"/>
      <c r="B23" s="35"/>
      <c r="C23" s="35"/>
      <c r="D23" s="35"/>
      <c r="E23" s="35"/>
      <c r="F23" s="35"/>
      <c r="G23" s="35"/>
      <c r="H23" s="35"/>
      <c r="I23" s="35"/>
    </row>
    <row r="24" spans="1:9">
      <c r="A24" s="35"/>
      <c r="B24" s="35"/>
      <c r="C24" s="35"/>
      <c r="D24" s="35"/>
      <c r="E24" s="35"/>
      <c r="F24" s="35"/>
      <c r="G24" s="35"/>
      <c r="H24" s="35"/>
      <c r="I24" s="35"/>
    </row>
  </sheetData>
  <phoneticPr fontId="0" type="noConversion"/>
  <printOptions gridLinesSet="0"/>
  <pageMargins left="0.7" right="0.7" top="0.75" bottom="0.75" header="0.5" footer="0.5"/>
  <pageSetup orientation="portrait" horizontalDpi="4294967293" verticalDpi="0"/>
  <headerFooter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10016"/>
  <sheetViews>
    <sheetView tabSelected="1" workbookViewId="0">
      <selection activeCell="T18" sqref="T18"/>
    </sheetView>
  </sheetViews>
  <sheetFormatPr baseColWidth="10" defaultColWidth="10.6640625" defaultRowHeight="17"/>
  <cols>
    <col min="1" max="1" width="22.1640625" style="78" customWidth="1"/>
    <col min="2" max="2" width="5.6640625" style="78" customWidth="1"/>
    <col min="3" max="3" width="8.1640625" style="78" customWidth="1"/>
    <col min="4" max="4" width="9.5" style="78" bestFit="1" customWidth="1"/>
    <col min="5" max="5" width="10.5" style="78" customWidth="1"/>
    <col min="6" max="6" width="12.33203125" style="78" customWidth="1"/>
    <col min="7" max="7" width="9.5" style="78" bestFit="1" customWidth="1"/>
    <col min="8" max="8" width="8.6640625" style="78" bestFit="1" customWidth="1"/>
    <col min="9" max="9" width="9" style="78" customWidth="1"/>
    <col min="10" max="10" width="10.83203125" style="78" customWidth="1"/>
    <col min="11" max="11" width="10.6640625" style="78" customWidth="1"/>
    <col min="12" max="12" width="5.6640625" style="78" customWidth="1"/>
    <col min="13" max="13" width="14.1640625" style="78" bestFit="1" customWidth="1"/>
    <col min="14" max="14" width="10" style="78" customWidth="1"/>
    <col min="15" max="15" width="7.1640625" style="78" customWidth="1"/>
    <col min="16" max="16" width="9.5" style="78" bestFit="1" customWidth="1"/>
    <col min="17" max="17" width="4.83203125" style="78" customWidth="1"/>
    <col min="18" max="18" width="9.5" style="78" bestFit="1" customWidth="1"/>
    <col min="19" max="19" width="8.1640625" style="79" bestFit="1" customWidth="1"/>
    <col min="20" max="20" width="11.6640625" style="79" bestFit="1" customWidth="1"/>
    <col min="21" max="24" width="10.6640625" style="79"/>
    <col min="25" max="25" width="7.1640625" style="78" bestFit="1" customWidth="1"/>
    <col min="26" max="27" width="11" style="78" bestFit="1" customWidth="1"/>
    <col min="28" max="28" width="10.6640625" style="78"/>
    <col min="29" max="31" width="10.6640625" style="79"/>
    <col min="32" max="32" width="5.6640625" style="78" bestFit="1" customWidth="1"/>
    <col min="33" max="16384" width="10.6640625" style="78"/>
  </cols>
  <sheetData>
    <row r="1" spans="1:32" ht="18" thickBot="1">
      <c r="A1" s="100" t="s">
        <v>383</v>
      </c>
      <c r="F1" s="92" t="s">
        <v>379</v>
      </c>
      <c r="G1" s="133">
        <v>0.11</v>
      </c>
      <c r="J1" s="82"/>
      <c r="M1" s="82"/>
      <c r="N1" s="98" t="s">
        <v>382</v>
      </c>
      <c r="O1" s="98" t="s">
        <v>425</v>
      </c>
      <c r="P1" s="98" t="s">
        <v>376</v>
      </c>
      <c r="Q1" s="104"/>
      <c r="T1" s="78"/>
      <c r="W1" s="78" t="s">
        <v>381</v>
      </c>
      <c r="X1" s="78">
        <v>20</v>
      </c>
    </row>
    <row r="2" spans="1:32" ht="18" thickBot="1">
      <c r="A2" s="100" t="s">
        <v>380</v>
      </c>
      <c r="C2" s="103">
        <v>110</v>
      </c>
      <c r="F2" s="92" t="s">
        <v>423</v>
      </c>
      <c r="G2" s="83">
        <f>C3*(1+G1)</f>
        <v>111.00000000000001</v>
      </c>
      <c r="N2" s="105"/>
      <c r="O2" s="143">
        <f>G4</f>
        <v>0.40364908772806796</v>
      </c>
      <c r="P2" s="114">
        <f>G6</f>
        <v>3.2016525981790611E-2</v>
      </c>
      <c r="T2" s="104"/>
      <c r="W2" s="78" t="s">
        <v>378</v>
      </c>
      <c r="X2" s="78">
        <f>(X3-N3)/(X1-1)</f>
        <v>8.0836757098012857E-3</v>
      </c>
      <c r="Z2" s="108"/>
      <c r="AA2" s="108"/>
      <c r="AB2" s="90"/>
      <c r="AC2" s="89"/>
      <c r="AD2" s="88"/>
      <c r="AE2" s="109"/>
    </row>
    <row r="3" spans="1:32">
      <c r="A3" s="100" t="s">
        <v>377</v>
      </c>
      <c r="C3" s="103">
        <v>100</v>
      </c>
      <c r="I3" s="81"/>
      <c r="J3" s="85"/>
      <c r="N3" s="99">
        <v>0</v>
      </c>
      <c r="O3" s="140">
        <f t="dataTable" ref="O3:P23" dt2D="0" dtr="0" r1="G1"/>
        <v>1</v>
      </c>
      <c r="P3" s="137">
        <v>-1.0947349577214549E-2</v>
      </c>
      <c r="Q3" s="80"/>
      <c r="T3" s="102"/>
      <c r="W3" s="78" t="s">
        <v>391</v>
      </c>
      <c r="X3" s="136">
        <f>(D11+$C$6-2*($C$6*B11)^0.5)/$C$3-1</f>
        <v>0.15358983848622443</v>
      </c>
      <c r="Y3" s="82"/>
      <c r="Z3" s="86"/>
      <c r="AA3" s="90"/>
      <c r="AB3" s="90"/>
      <c r="AC3" s="89"/>
      <c r="AD3" s="88"/>
      <c r="AE3" s="109"/>
    </row>
    <row r="4" spans="1:32">
      <c r="A4" s="100" t="s">
        <v>420</v>
      </c>
      <c r="C4" s="101">
        <v>0.12</v>
      </c>
      <c r="F4" s="92" t="s">
        <v>424</v>
      </c>
      <c r="G4" s="120">
        <f>AVERAGE(D15:D4015)</f>
        <v>0.40364908772806796</v>
      </c>
      <c r="N4" s="94">
        <v>8.7500000000000164E-3</v>
      </c>
      <c r="O4" s="141">
        <v>1</v>
      </c>
      <c r="P4" s="138">
        <v>-3.4029744638300885E-3</v>
      </c>
      <c r="Q4" s="80"/>
      <c r="Y4" s="82"/>
      <c r="Z4" s="86"/>
      <c r="AA4" s="90"/>
      <c r="AB4" s="90"/>
      <c r="AC4" s="89"/>
      <c r="AD4" s="88"/>
      <c r="AE4" s="109"/>
    </row>
    <row r="5" spans="1:32">
      <c r="A5" s="100" t="s">
        <v>421</v>
      </c>
      <c r="B5" s="83"/>
      <c r="C5" s="82">
        <v>100</v>
      </c>
      <c r="F5" s="92" t="s">
        <v>395</v>
      </c>
      <c r="G5" s="132">
        <f>AVERAGE(E15:E4015)</f>
        <v>103.20165259817907</v>
      </c>
      <c r="I5" s="82"/>
      <c r="J5" s="82"/>
      <c r="M5" s="135"/>
      <c r="N5" s="94">
        <v>1.7500000000000016E-2</v>
      </c>
      <c r="O5" s="141">
        <v>1</v>
      </c>
      <c r="P5" s="138">
        <v>3.7465208590803378E-3</v>
      </c>
      <c r="Q5" s="80"/>
      <c r="R5" s="102"/>
      <c r="Y5" s="82"/>
      <c r="Z5" s="86"/>
      <c r="AA5" s="90"/>
      <c r="AB5" s="90"/>
      <c r="AC5" s="89"/>
      <c r="AD5" s="88"/>
      <c r="AE5" s="109"/>
    </row>
    <row r="6" spans="1:32">
      <c r="A6" s="82" t="s">
        <v>388</v>
      </c>
      <c r="B6" s="83"/>
      <c r="C6" s="113">
        <v>10</v>
      </c>
      <c r="F6" s="92" t="s">
        <v>422</v>
      </c>
      <c r="G6" s="131">
        <f>IF(G4&gt;0,G5/C3-1,"NA")</f>
        <v>3.2016525981790611E-2</v>
      </c>
      <c r="L6" s="82"/>
      <c r="M6" s="135"/>
      <c r="N6" s="94">
        <v>2.6250000000000016E-2</v>
      </c>
      <c r="O6" s="141">
        <v>1</v>
      </c>
      <c r="P6" s="138">
        <v>1.0855250901981695E-2</v>
      </c>
      <c r="Q6" s="80"/>
      <c r="V6" s="82"/>
      <c r="Y6" s="82"/>
      <c r="Z6" s="86"/>
      <c r="AA6" s="90"/>
      <c r="AB6" s="90"/>
      <c r="AC6" s="90"/>
      <c r="AD6" s="88"/>
      <c r="AE6" s="109"/>
    </row>
    <row r="7" spans="1:32">
      <c r="A7" s="116"/>
      <c r="B7" s="116"/>
      <c r="C7" s="118"/>
      <c r="D7" s="83"/>
      <c r="M7" s="135"/>
      <c r="N7" s="94">
        <v>3.5000000000000017E-2</v>
      </c>
      <c r="O7" s="141">
        <v>1</v>
      </c>
      <c r="P7" s="138">
        <v>1.8173089588789493E-2</v>
      </c>
      <c r="Q7" s="80"/>
      <c r="R7" s="82" t="s">
        <v>17</v>
      </c>
      <c r="V7" s="82"/>
      <c r="Z7" s="86"/>
      <c r="AA7" s="90"/>
      <c r="AB7" s="90"/>
      <c r="AC7" s="90"/>
      <c r="AD7" s="88"/>
      <c r="AE7" s="109"/>
    </row>
    <row r="8" spans="1:32">
      <c r="H8" s="82"/>
      <c r="J8" s="82"/>
      <c r="K8" s="82"/>
      <c r="L8" s="82"/>
      <c r="M8" s="135"/>
      <c r="N8" s="94">
        <v>4.3750000000000018E-2</v>
      </c>
      <c r="O8" s="141">
        <v>1</v>
      </c>
      <c r="P8" s="138">
        <v>2.5184712593305569E-2</v>
      </c>
      <c r="Q8" s="80"/>
      <c r="R8" s="82" t="s">
        <v>426</v>
      </c>
      <c r="Z8" s="86"/>
      <c r="AA8" s="90"/>
      <c r="AB8" s="90"/>
      <c r="AC8" s="90"/>
      <c r="AD8" s="88"/>
      <c r="AE8" s="109"/>
    </row>
    <row r="9" spans="1:32">
      <c r="A9" s="92" t="s">
        <v>389</v>
      </c>
      <c r="B9" s="98" t="s">
        <v>375</v>
      </c>
      <c r="C9" s="96" t="s">
        <v>374</v>
      </c>
      <c r="D9" s="96" t="s">
        <v>373</v>
      </c>
      <c r="E9" s="96" t="s">
        <v>393</v>
      </c>
      <c r="F9" s="121" t="s">
        <v>394</v>
      </c>
      <c r="G9" s="82" t="s">
        <v>390</v>
      </c>
      <c r="J9" s="82" t="s">
        <v>415</v>
      </c>
      <c r="M9" s="135"/>
      <c r="N9" s="94">
        <v>5.2500000000000019E-2</v>
      </c>
      <c r="O9" s="141">
        <v>1</v>
      </c>
      <c r="P9" s="138">
        <v>3.152606136708358E-2</v>
      </c>
      <c r="Q9" s="80"/>
      <c r="R9" s="82" t="s">
        <v>427</v>
      </c>
      <c r="V9" s="82"/>
      <c r="Z9" s="86"/>
      <c r="AA9" s="90"/>
      <c r="AB9" s="90"/>
      <c r="AC9" s="90"/>
      <c r="AD9" s="88"/>
      <c r="AE9" s="109"/>
    </row>
    <row r="10" spans="1:32">
      <c r="A10" s="103">
        <v>0.6</v>
      </c>
      <c r="B10" s="103">
        <v>15</v>
      </c>
      <c r="C10" s="82">
        <f>$C$2-B10</f>
        <v>95</v>
      </c>
      <c r="D10" s="124">
        <f t="shared" ref="D10:D11" si="0">$C$2+B10</f>
        <v>125</v>
      </c>
      <c r="E10" s="128">
        <f>MAX(C10,MIN(D10,$G$2-$C$6))</f>
        <v>101.00000000000001</v>
      </c>
      <c r="F10" s="119">
        <f>(E10-C10)/(D10-C10)</f>
        <v>0.20000000000000048</v>
      </c>
      <c r="G10" s="117">
        <f>F10*(-$C$6)+(1-F10)*((D10+E10)/2-$G$2)</f>
        <v>-0.40000000000001723</v>
      </c>
      <c r="J10" s="127">
        <f>F10*((E10+C10)/2+$C$6)*(1-$C$4)+(1-F10)*$G$2</f>
        <v>107.80799999999999</v>
      </c>
      <c r="M10" s="135"/>
      <c r="N10" s="94">
        <v>6.125000000000002E-2</v>
      </c>
      <c r="O10" s="141">
        <v>1</v>
      </c>
      <c r="P10" s="138">
        <v>3.6424806064880855E-2</v>
      </c>
      <c r="Q10" s="80"/>
      <c r="R10" s="82" t="s">
        <v>428</v>
      </c>
      <c r="V10" s="82"/>
      <c r="Z10" s="86"/>
      <c r="AA10" s="90"/>
      <c r="AB10" s="90"/>
      <c r="AC10" s="90"/>
      <c r="AD10" s="88"/>
      <c r="AE10" s="109"/>
    </row>
    <row r="11" spans="1:32">
      <c r="A11" s="103">
        <v>0.4</v>
      </c>
      <c r="B11" s="103">
        <v>30</v>
      </c>
      <c r="C11" s="82">
        <f>$C$2-B11</f>
        <v>80</v>
      </c>
      <c r="D11" s="124">
        <f t="shared" si="0"/>
        <v>140</v>
      </c>
      <c r="E11" s="128">
        <f>MAX(C11,MIN(D11,$G$2-$C$6))</f>
        <v>101.00000000000001</v>
      </c>
      <c r="F11" s="119">
        <f>(E11-C11)/(D11-C11)</f>
        <v>0.35000000000000026</v>
      </c>
      <c r="G11" s="117">
        <f>F11*(-$C$6)+(1-F11)*((D11+E11)/2-$G$2)</f>
        <v>2.6749999999999847</v>
      </c>
      <c r="J11" s="127">
        <f>F11*((E11+C11)/2+$C$6)*(1-$C$4)+(1-F11)*$G$2</f>
        <v>103.104</v>
      </c>
      <c r="M11" s="135"/>
      <c r="N11" s="94">
        <v>7.0000000000000021E-2</v>
      </c>
      <c r="O11" s="141">
        <v>1</v>
      </c>
      <c r="P11" s="138">
        <v>4.0995690502360738E-2</v>
      </c>
      <c r="Q11" s="80"/>
      <c r="R11" s="82" t="s">
        <v>429</v>
      </c>
      <c r="V11" s="82"/>
      <c r="Z11" s="86"/>
      <c r="AA11" s="90"/>
      <c r="AB11" s="90"/>
      <c r="AC11" s="90"/>
      <c r="AD11" s="88"/>
      <c r="AE11" s="109"/>
    </row>
    <row r="12" spans="1:32">
      <c r="F12" s="82"/>
      <c r="G12" s="83"/>
      <c r="H12" s="84"/>
      <c r="I12" s="83"/>
      <c r="M12" s="135"/>
      <c r="N12" s="94">
        <v>7.8750000000000014E-2</v>
      </c>
      <c r="O12" s="141">
        <v>1</v>
      </c>
      <c r="P12" s="138">
        <v>4.5352468792703604E-2</v>
      </c>
      <c r="Q12" s="80"/>
      <c r="R12" s="82" t="s">
        <v>430</v>
      </c>
      <c r="V12" s="82"/>
      <c r="Z12" s="86"/>
      <c r="AA12" s="90"/>
      <c r="AB12" s="90"/>
      <c r="AC12" s="90"/>
      <c r="AD12" s="88"/>
      <c r="AE12" s="109"/>
    </row>
    <row r="13" spans="1:32">
      <c r="A13" s="82"/>
      <c r="B13" s="98" t="s">
        <v>375</v>
      </c>
      <c r="C13" s="107" t="s">
        <v>392</v>
      </c>
      <c r="D13" s="96"/>
      <c r="E13" s="95"/>
      <c r="F13" s="82"/>
      <c r="G13" s="83"/>
      <c r="H13" s="84"/>
      <c r="I13" s="83"/>
      <c r="M13" s="135"/>
      <c r="N13" s="94">
        <v>8.7500000000000008E-2</v>
      </c>
      <c r="O13" s="141">
        <v>1</v>
      </c>
      <c r="P13" s="138">
        <v>4.9180852075657144E-2</v>
      </c>
      <c r="Q13" s="80"/>
      <c r="V13" s="78"/>
      <c r="Z13" s="86"/>
      <c r="AA13" s="90"/>
      <c r="AB13" s="90"/>
      <c r="AC13" s="89"/>
      <c r="AD13" s="88"/>
      <c r="AE13" s="109"/>
    </row>
    <row r="14" spans="1:32">
      <c r="A14" s="97" t="s">
        <v>50</v>
      </c>
      <c r="B14" s="123">
        <f ca="1">[1]!discrINV(RAND(),B10:B11,A10:A11)</f>
        <v>15</v>
      </c>
      <c r="C14" s="125">
        <f ca="1">IF(B14=B10,C10+(D10-C10)*RAND(),C11+(D11-C11)*RAND())</f>
        <v>98.849342719497045</v>
      </c>
      <c r="D14" s="82" t="s">
        <v>372</v>
      </c>
      <c r="E14" s="127" t="s">
        <v>396</v>
      </c>
      <c r="G14" s="122"/>
      <c r="H14" s="84"/>
      <c r="I14" s="83"/>
      <c r="L14" s="82"/>
      <c r="M14" s="135"/>
      <c r="N14" s="94">
        <v>9.6250000000000002E-2</v>
      </c>
      <c r="O14" s="141">
        <v>1</v>
      </c>
      <c r="P14" s="138">
        <v>5.2996000324478043E-2</v>
      </c>
      <c r="Q14" s="80"/>
      <c r="V14" s="78"/>
      <c r="Z14" s="86"/>
      <c r="AA14" s="90"/>
      <c r="AB14" s="90"/>
      <c r="AC14" s="89"/>
      <c r="AD14" s="88"/>
      <c r="AE14" s="109"/>
    </row>
    <row r="15" spans="1:32">
      <c r="A15" s="82">
        <v>0</v>
      </c>
      <c r="B15" s="129">
        <v>15</v>
      </c>
      <c r="C15" s="126">
        <v>99.609940457619288</v>
      </c>
      <c r="D15" s="82">
        <f>IF(VLOOKUP(B15,$B$10:$G$11,6)&gt;=0,1,0)</f>
        <v>0</v>
      </c>
      <c r="E15" s="83" t="str">
        <f t="shared" ref="E15:E79" si="1">IF(D15=0,"..", IF(C15+$C$6&gt;=$G$2,$G$2,(C15+$C$6)*(1-$C$4)))</f>
        <v>..</v>
      </c>
      <c r="G15" s="122"/>
      <c r="H15" s="84"/>
      <c r="I15" s="83"/>
      <c r="L15" s="82"/>
      <c r="M15" s="135"/>
      <c r="N15" s="94">
        <v>0.105</v>
      </c>
      <c r="O15" s="141">
        <v>1</v>
      </c>
      <c r="P15" s="138">
        <v>5.7095360081988122E-2</v>
      </c>
      <c r="V15" s="82"/>
      <c r="Z15" s="86"/>
      <c r="AA15" s="90"/>
      <c r="AB15" s="90"/>
      <c r="AC15" s="89"/>
      <c r="AD15" s="88"/>
      <c r="AE15" s="109"/>
    </row>
    <row r="16" spans="1:32">
      <c r="A16" s="82">
        <v>2.5000000000000001E-4</v>
      </c>
      <c r="B16" s="130">
        <v>30</v>
      </c>
      <c r="C16" s="126">
        <v>104.57157878203023</v>
      </c>
      <c r="D16" s="82">
        <f t="shared" ref="D16:D79" si="2">IF(VLOOKUP(B16,$B$10:$G$11,6)&gt;=0,1,0)</f>
        <v>1</v>
      </c>
      <c r="E16" s="83">
        <f t="shared" si="1"/>
        <v>111.00000000000001</v>
      </c>
      <c r="F16" s="82" t="s">
        <v>398</v>
      </c>
      <c r="G16" s="122"/>
      <c r="I16" s="83"/>
      <c r="L16" s="82"/>
      <c r="M16" s="135"/>
      <c r="N16" s="94">
        <v>0.10508778422741671</v>
      </c>
      <c r="O16" s="141">
        <v>0.40364908772806796</v>
      </c>
      <c r="P16" s="138">
        <v>2.9918533405237868E-2</v>
      </c>
      <c r="Q16" s="80"/>
      <c r="V16" s="82"/>
      <c r="Z16" s="110"/>
      <c r="AA16" s="110"/>
      <c r="AB16" s="110"/>
      <c r="AC16" s="109"/>
      <c r="AD16" s="109"/>
      <c r="AE16" s="109"/>
      <c r="AF16" s="82"/>
    </row>
    <row r="17" spans="1:32">
      <c r="A17" s="82">
        <v>5.0000000000000001E-4</v>
      </c>
      <c r="B17" s="130">
        <v>30</v>
      </c>
      <c r="C17" s="126">
        <v>118.9747630148224</v>
      </c>
      <c r="D17" s="82">
        <f t="shared" si="2"/>
        <v>1</v>
      </c>
      <c r="E17" s="83">
        <f t="shared" si="1"/>
        <v>111.00000000000001</v>
      </c>
      <c r="F17" s="82" t="s">
        <v>399</v>
      </c>
      <c r="G17" s="122"/>
      <c r="I17" s="83"/>
      <c r="L17" s="82"/>
      <c r="M17" s="134"/>
      <c r="N17" s="94">
        <v>0.113171459937218</v>
      </c>
      <c r="O17" s="141">
        <v>0.40364908772806796</v>
      </c>
      <c r="P17" s="138">
        <v>3.3518774315982602E-2</v>
      </c>
      <c r="Q17" s="80"/>
      <c r="Z17" s="110"/>
      <c r="AA17" s="110"/>
      <c r="AB17" s="110"/>
      <c r="AC17" s="109"/>
      <c r="AD17" s="109"/>
      <c r="AE17" s="109"/>
      <c r="AF17" s="82"/>
    </row>
    <row r="18" spans="1:32">
      <c r="A18" s="82">
        <v>7.5000000000000002E-4</v>
      </c>
      <c r="B18" s="130">
        <v>15</v>
      </c>
      <c r="C18" s="126">
        <v>95.797852506717618</v>
      </c>
      <c r="D18" s="82">
        <f t="shared" si="2"/>
        <v>0</v>
      </c>
      <c r="E18" s="83" t="str">
        <f t="shared" si="1"/>
        <v>..</v>
      </c>
      <c r="F18" s="82" t="s">
        <v>400</v>
      </c>
      <c r="G18" s="122"/>
      <c r="I18" s="83"/>
      <c r="L18" s="82"/>
      <c r="M18" s="134"/>
      <c r="N18" s="94">
        <v>0.12125513564701929</v>
      </c>
      <c r="O18" s="141">
        <v>0.40364908772806796</v>
      </c>
      <c r="P18" s="138">
        <v>3.7003314580425384E-2</v>
      </c>
      <c r="Q18" s="80"/>
      <c r="AF18" s="82"/>
    </row>
    <row r="19" spans="1:32">
      <c r="A19" s="82">
        <v>1E-3</v>
      </c>
      <c r="B19" s="130">
        <v>30</v>
      </c>
      <c r="C19" s="126">
        <v>93.842841215275598</v>
      </c>
      <c r="D19" s="82">
        <f t="shared" si="2"/>
        <v>1</v>
      </c>
      <c r="E19" s="83">
        <f t="shared" si="1"/>
        <v>91.381700269442533</v>
      </c>
      <c r="F19" s="82" t="s">
        <v>401</v>
      </c>
      <c r="G19" s="122"/>
      <c r="I19" s="83"/>
      <c r="L19" s="82"/>
      <c r="M19" s="134"/>
      <c r="N19" s="94">
        <v>0.12933881135682057</v>
      </c>
      <c r="O19" s="141">
        <v>0.40364908772806796</v>
      </c>
      <c r="P19" s="138">
        <v>4.0274585839630284E-2</v>
      </c>
      <c r="Q19" s="80"/>
      <c r="T19" s="78"/>
      <c r="AF19" s="82"/>
    </row>
    <row r="20" spans="1:32">
      <c r="A20" s="82">
        <v>1.25E-3</v>
      </c>
      <c r="B20" s="130">
        <v>30</v>
      </c>
      <c r="C20" s="126">
        <v>100.89256203632716</v>
      </c>
      <c r="D20" s="82">
        <f t="shared" si="2"/>
        <v>1</v>
      </c>
      <c r="E20" s="83">
        <f t="shared" si="1"/>
        <v>97.585454591967903</v>
      </c>
      <c r="F20" s="82" t="s">
        <v>402</v>
      </c>
      <c r="G20" s="122"/>
      <c r="I20" s="83"/>
      <c r="L20" s="82"/>
      <c r="M20" s="134"/>
      <c r="N20" s="94">
        <v>0.13742248706662186</v>
      </c>
      <c r="O20" s="141">
        <v>0.40364908772806796</v>
      </c>
      <c r="P20" s="138">
        <v>4.3698922898772974E-2</v>
      </c>
      <c r="Q20" s="80"/>
      <c r="AF20" s="82"/>
    </row>
    <row r="21" spans="1:32">
      <c r="A21" s="82">
        <v>1.5E-3</v>
      </c>
      <c r="B21" s="130">
        <v>15</v>
      </c>
      <c r="C21" s="126">
        <v>118.25179249205796</v>
      </c>
      <c r="D21" s="82">
        <f t="shared" si="2"/>
        <v>0</v>
      </c>
      <c r="E21" s="83" t="str">
        <f t="shared" si="1"/>
        <v>..</v>
      </c>
      <c r="F21" s="82" t="s">
        <v>403</v>
      </c>
      <c r="G21" s="122"/>
      <c r="I21" s="83"/>
      <c r="L21" s="82"/>
      <c r="M21" s="134"/>
      <c r="N21" s="94">
        <v>0.14344999999999999</v>
      </c>
      <c r="O21" s="141">
        <v>0.40364908772806796</v>
      </c>
      <c r="P21" s="138">
        <v>4.6106747347184784E-2</v>
      </c>
      <c r="Q21" s="80"/>
      <c r="AF21" s="82"/>
    </row>
    <row r="22" spans="1:32">
      <c r="A22" s="82">
        <v>1.75E-3</v>
      </c>
      <c r="B22" s="130">
        <v>15</v>
      </c>
      <c r="C22" s="126">
        <v>99.193061701761295</v>
      </c>
      <c r="D22" s="82">
        <f t="shared" si="2"/>
        <v>0</v>
      </c>
      <c r="E22" s="83" t="str">
        <f t="shared" si="1"/>
        <v>..</v>
      </c>
      <c r="F22" s="82" t="s">
        <v>404</v>
      </c>
      <c r="G22" s="122"/>
      <c r="I22" s="83"/>
      <c r="L22" s="82"/>
      <c r="M22" s="134"/>
      <c r="N22" s="115">
        <v>0.15358983848622443</v>
      </c>
      <c r="O22" s="141">
        <v>0.40364908772806796</v>
      </c>
      <c r="P22" s="138">
        <v>4.9774399106633727E-2</v>
      </c>
      <c r="Q22" s="80"/>
      <c r="T22" s="78"/>
      <c r="AF22" s="82"/>
    </row>
    <row r="23" spans="1:32" ht="18" thickBot="1">
      <c r="A23" s="82">
        <v>2E-3</v>
      </c>
      <c r="B23" s="130">
        <v>30</v>
      </c>
      <c r="C23" s="126">
        <v>120.10511892254924</v>
      </c>
      <c r="D23" s="82">
        <f t="shared" si="2"/>
        <v>1</v>
      </c>
      <c r="E23" s="83">
        <f t="shared" si="1"/>
        <v>111.00000000000001</v>
      </c>
      <c r="F23" s="82" t="s">
        <v>405</v>
      </c>
      <c r="G23" s="122"/>
      <c r="I23" s="83"/>
      <c r="L23" s="82"/>
      <c r="M23" s="134"/>
      <c r="N23" s="93">
        <v>0.15368983848622442</v>
      </c>
      <c r="O23" s="142">
        <v>0</v>
      </c>
      <c r="P23" s="139" t="str">
        <v>NA</v>
      </c>
      <c r="Q23" s="80"/>
      <c r="T23" s="78"/>
      <c r="AF23" s="82"/>
    </row>
    <row r="24" spans="1:32">
      <c r="A24" s="82">
        <v>2.2499999999999998E-3</v>
      </c>
      <c r="B24" s="130">
        <v>15</v>
      </c>
      <c r="C24" s="126">
        <v>106.93566271619757</v>
      </c>
      <c r="D24" s="82">
        <f t="shared" si="2"/>
        <v>0</v>
      </c>
      <c r="E24" s="83" t="str">
        <f t="shared" si="1"/>
        <v>..</v>
      </c>
      <c r="F24" s="82" t="s">
        <v>406</v>
      </c>
      <c r="G24" s="122"/>
      <c r="I24" s="83"/>
      <c r="L24" s="82"/>
      <c r="M24" s="134"/>
      <c r="N24" s="86"/>
      <c r="O24" s="86"/>
      <c r="P24" s="91"/>
      <c r="Q24" s="89"/>
      <c r="R24" s="88"/>
      <c r="T24" s="78"/>
      <c r="AF24" s="82"/>
    </row>
    <row r="25" spans="1:32">
      <c r="A25" s="82">
        <v>2.5000000000000001E-3</v>
      </c>
      <c r="B25" s="130">
        <v>30</v>
      </c>
      <c r="C25" s="126">
        <v>120.81004931510415</v>
      </c>
      <c r="D25" s="82">
        <f t="shared" si="2"/>
        <v>1</v>
      </c>
      <c r="E25" s="83">
        <f t="shared" si="1"/>
        <v>111.00000000000001</v>
      </c>
      <c r="F25" s="82" t="s">
        <v>407</v>
      </c>
      <c r="G25" s="122"/>
      <c r="I25" s="83"/>
      <c r="L25" s="82"/>
      <c r="M25" s="134"/>
      <c r="N25" s="86"/>
      <c r="O25" s="92" t="s">
        <v>371</v>
      </c>
      <c r="P25" s="85">
        <f>MAX(P3:P22)</f>
        <v>5.7095360081988122E-2</v>
      </c>
      <c r="Q25" s="89"/>
      <c r="R25" s="88"/>
      <c r="T25" s="78"/>
      <c r="AF25" s="82"/>
    </row>
    <row r="26" spans="1:32">
      <c r="A26" s="82">
        <v>2.7499999999999998E-3</v>
      </c>
      <c r="B26" s="130">
        <v>15</v>
      </c>
      <c r="C26" s="126">
        <v>119.05913372816353</v>
      </c>
      <c r="D26" s="82">
        <f t="shared" si="2"/>
        <v>0</v>
      </c>
      <c r="E26" s="83" t="str">
        <f t="shared" si="1"/>
        <v>..</v>
      </c>
      <c r="F26" s="82" t="s">
        <v>397</v>
      </c>
      <c r="G26" s="122"/>
      <c r="I26" s="83"/>
      <c r="L26" s="82"/>
      <c r="N26" s="86"/>
      <c r="O26" s="92" t="s">
        <v>370</v>
      </c>
      <c r="P26" s="85">
        <f>[1]!ARGMAX(N3:N22,P3:P22)</f>
        <v>0.105</v>
      </c>
      <c r="Q26" s="89"/>
      <c r="R26" s="88"/>
      <c r="T26" s="78"/>
      <c r="AF26" s="82"/>
    </row>
    <row r="27" spans="1:32">
      <c r="A27" s="82">
        <v>3.0000000000000001E-3</v>
      </c>
      <c r="B27" s="130">
        <v>30</v>
      </c>
      <c r="C27" s="126">
        <v>86.448069405969179</v>
      </c>
      <c r="D27" s="82">
        <f t="shared" si="2"/>
        <v>1</v>
      </c>
      <c r="E27" s="83">
        <f t="shared" si="1"/>
        <v>84.874301077252881</v>
      </c>
      <c r="F27" s="82" t="s">
        <v>408</v>
      </c>
      <c r="G27" s="122"/>
      <c r="I27" s="83"/>
      <c r="L27" s="82"/>
      <c r="AF27" s="82"/>
    </row>
    <row r="28" spans="1:32">
      <c r="A28" s="82">
        <v>3.2499999999999999E-3</v>
      </c>
      <c r="B28" s="130">
        <v>15</v>
      </c>
      <c r="C28" s="126">
        <v>118.87706706791801</v>
      </c>
      <c r="D28" s="82">
        <f t="shared" si="2"/>
        <v>0</v>
      </c>
      <c r="E28" s="83" t="str">
        <f t="shared" si="1"/>
        <v>..</v>
      </c>
      <c r="F28" s="82" t="s">
        <v>409</v>
      </c>
      <c r="G28" s="122"/>
      <c r="I28" s="83"/>
      <c r="L28" s="82"/>
      <c r="N28" s="78" t="s">
        <v>431</v>
      </c>
      <c r="AF28" s="82"/>
    </row>
    <row r="29" spans="1:32">
      <c r="A29" s="82">
        <v>3.5000000000000001E-3</v>
      </c>
      <c r="B29" s="130">
        <v>15</v>
      </c>
      <c r="C29" s="126">
        <v>120.81597205415687</v>
      </c>
      <c r="D29" s="82">
        <f t="shared" si="2"/>
        <v>0</v>
      </c>
      <c r="E29" s="83" t="str">
        <f t="shared" si="1"/>
        <v>..</v>
      </c>
      <c r="F29" s="82" t="s">
        <v>410</v>
      </c>
      <c r="G29" s="122"/>
      <c r="I29" s="83"/>
      <c r="L29" s="82"/>
      <c r="AF29" s="82"/>
    </row>
    <row r="30" spans="1:32">
      <c r="A30" s="82">
        <v>3.7499999999999999E-3</v>
      </c>
      <c r="B30" s="130">
        <v>15</v>
      </c>
      <c r="C30" s="126">
        <v>102.14658866600534</v>
      </c>
      <c r="D30" s="82">
        <f t="shared" si="2"/>
        <v>0</v>
      </c>
      <c r="E30" s="83" t="str">
        <f t="shared" si="1"/>
        <v>..</v>
      </c>
      <c r="F30" s="82" t="s">
        <v>411</v>
      </c>
      <c r="G30" s="122"/>
      <c r="I30" s="83"/>
      <c r="L30" s="82"/>
      <c r="AF30" s="82"/>
    </row>
    <row r="31" spans="1:32">
      <c r="A31" s="82">
        <v>4.0000000000000001E-3</v>
      </c>
      <c r="B31" s="130">
        <v>15</v>
      </c>
      <c r="C31" s="126">
        <v>113.83529805395361</v>
      </c>
      <c r="D31" s="82">
        <f t="shared" si="2"/>
        <v>0</v>
      </c>
      <c r="E31" s="83" t="str">
        <f t="shared" si="1"/>
        <v>..</v>
      </c>
      <c r="F31" s="82" t="s">
        <v>412</v>
      </c>
      <c r="G31" s="122"/>
      <c r="I31" s="83"/>
      <c r="N31" s="111"/>
      <c r="AF31" s="82"/>
    </row>
    <row r="32" spans="1:32">
      <c r="A32" s="82">
        <v>4.2500000000000003E-3</v>
      </c>
      <c r="B32" s="130">
        <v>15</v>
      </c>
      <c r="C32" s="126">
        <v>116.27312774152826</v>
      </c>
      <c r="D32" s="82">
        <f t="shared" si="2"/>
        <v>0</v>
      </c>
      <c r="E32" s="83" t="str">
        <f t="shared" si="1"/>
        <v>..</v>
      </c>
      <c r="F32" s="82" t="s">
        <v>413</v>
      </c>
      <c r="G32" s="82"/>
      <c r="I32" s="83"/>
      <c r="AF32" s="82"/>
    </row>
    <row r="33" spans="1:32">
      <c r="A33" s="82">
        <v>4.4999999999999997E-3</v>
      </c>
      <c r="B33" s="130">
        <v>15</v>
      </c>
      <c r="C33" s="126">
        <v>119.43135882486186</v>
      </c>
      <c r="D33" s="82">
        <f t="shared" si="2"/>
        <v>0</v>
      </c>
      <c r="E33" s="83" t="str">
        <f t="shared" si="1"/>
        <v>..</v>
      </c>
      <c r="F33" s="82" t="s">
        <v>414</v>
      </c>
      <c r="H33" s="84"/>
      <c r="I33" s="83"/>
      <c r="N33" s="86"/>
      <c r="O33" s="86"/>
      <c r="P33" s="91"/>
      <c r="Q33" s="89"/>
      <c r="R33" s="88"/>
      <c r="T33" s="78"/>
      <c r="AF33" s="82"/>
    </row>
    <row r="34" spans="1:32">
      <c r="A34" s="82">
        <v>4.7499999999999999E-3</v>
      </c>
      <c r="B34" s="130">
        <v>30</v>
      </c>
      <c r="C34" s="126">
        <v>138.2190374396657</v>
      </c>
      <c r="D34" s="82">
        <f t="shared" si="2"/>
        <v>1</v>
      </c>
      <c r="E34" s="83">
        <f t="shared" si="1"/>
        <v>111.00000000000001</v>
      </c>
      <c r="F34" s="82" t="s">
        <v>417</v>
      </c>
      <c r="H34" s="84"/>
      <c r="I34" s="83"/>
      <c r="N34" s="86"/>
      <c r="AF34" s="82"/>
    </row>
    <row r="35" spans="1:32">
      <c r="A35" s="82">
        <v>5.0000000000000001E-3</v>
      </c>
      <c r="B35" s="130">
        <v>15</v>
      </c>
      <c r="C35" s="126">
        <v>102.80262053600487</v>
      </c>
      <c r="D35" s="82">
        <f t="shared" si="2"/>
        <v>0</v>
      </c>
      <c r="E35" s="83" t="str">
        <f t="shared" si="1"/>
        <v>..</v>
      </c>
      <c r="F35" s="82" t="s">
        <v>418</v>
      </c>
      <c r="H35" s="84"/>
      <c r="I35" s="83"/>
      <c r="M35" s="112"/>
      <c r="AF35" s="82"/>
    </row>
    <row r="36" spans="1:32">
      <c r="A36" s="82">
        <v>5.2500000000000003E-3</v>
      </c>
      <c r="B36" s="130">
        <v>30</v>
      </c>
      <c r="C36" s="126">
        <v>133.19472445484848</v>
      </c>
      <c r="D36" s="82">
        <f t="shared" si="2"/>
        <v>1</v>
      </c>
      <c r="E36" s="83">
        <f t="shared" si="1"/>
        <v>111.00000000000001</v>
      </c>
      <c r="F36" s="82" t="s">
        <v>416</v>
      </c>
      <c r="G36" s="83"/>
      <c r="H36" s="84"/>
      <c r="I36" s="83"/>
      <c r="N36" s="86"/>
      <c r="AF36" s="82"/>
    </row>
    <row r="37" spans="1:32">
      <c r="A37" s="82">
        <v>5.4999999999999997E-3</v>
      </c>
      <c r="B37" s="130">
        <v>15</v>
      </c>
      <c r="C37" s="126">
        <v>103.06328498297044</v>
      </c>
      <c r="D37" s="82">
        <f t="shared" si="2"/>
        <v>0</v>
      </c>
      <c r="E37" s="83" t="str">
        <f t="shared" si="1"/>
        <v>..</v>
      </c>
      <c r="F37" s="82"/>
      <c r="G37" s="83"/>
      <c r="H37" s="84"/>
      <c r="I37" s="83"/>
      <c r="N37" s="86"/>
      <c r="AF37" s="82"/>
    </row>
    <row r="38" spans="1:32">
      <c r="A38" s="82">
        <v>5.7499999999999999E-3</v>
      </c>
      <c r="B38" s="130">
        <v>15</v>
      </c>
      <c r="C38" s="126">
        <v>99.770305888427387</v>
      </c>
      <c r="D38" s="82">
        <f t="shared" si="2"/>
        <v>0</v>
      </c>
      <c r="E38" s="83" t="str">
        <f t="shared" si="1"/>
        <v>..</v>
      </c>
      <c r="F38" s="82"/>
      <c r="G38" s="83"/>
      <c r="H38" s="84"/>
      <c r="I38" s="83"/>
      <c r="K38" s="83"/>
      <c r="N38" s="86"/>
      <c r="AF38" s="82"/>
    </row>
    <row r="39" spans="1:32">
      <c r="A39" s="82">
        <v>6.0000000000000001E-3</v>
      </c>
      <c r="B39" s="130">
        <v>15</v>
      </c>
      <c r="C39" s="126">
        <v>113.29322013483024</v>
      </c>
      <c r="D39" s="82">
        <f t="shared" si="2"/>
        <v>0</v>
      </c>
      <c r="E39" s="83" t="str">
        <f t="shared" si="1"/>
        <v>..</v>
      </c>
      <c r="F39" s="82"/>
      <c r="G39" s="83"/>
      <c r="H39" s="84"/>
      <c r="I39" s="83"/>
      <c r="N39" s="86"/>
      <c r="AF39" s="82"/>
    </row>
    <row r="40" spans="1:32">
      <c r="A40" s="82">
        <v>6.2500000000000003E-3</v>
      </c>
      <c r="B40" s="130">
        <v>15</v>
      </c>
      <c r="C40" s="126">
        <v>99.633878385560507</v>
      </c>
      <c r="D40" s="82">
        <f t="shared" si="2"/>
        <v>0</v>
      </c>
      <c r="E40" s="83" t="str">
        <f t="shared" si="1"/>
        <v>..</v>
      </c>
      <c r="F40" s="82"/>
      <c r="G40" s="83"/>
      <c r="H40" s="84"/>
      <c r="I40" s="83"/>
      <c r="N40" s="86"/>
      <c r="AF40" s="82"/>
    </row>
    <row r="41" spans="1:32">
      <c r="A41" s="82">
        <v>6.4999999999999997E-3</v>
      </c>
      <c r="B41" s="130">
        <v>15</v>
      </c>
      <c r="C41" s="126">
        <v>109.62132844518732</v>
      </c>
      <c r="D41" s="82">
        <f t="shared" si="2"/>
        <v>0</v>
      </c>
      <c r="E41" s="83" t="str">
        <f t="shared" si="1"/>
        <v>..</v>
      </c>
      <c r="F41" s="82"/>
      <c r="G41" s="83"/>
      <c r="H41" s="84"/>
      <c r="I41" s="83"/>
      <c r="N41" s="86"/>
      <c r="AF41" s="82"/>
    </row>
    <row r="42" spans="1:32">
      <c r="A42" s="82">
        <v>6.7499999999999999E-3</v>
      </c>
      <c r="B42" s="130">
        <v>15</v>
      </c>
      <c r="C42" s="126">
        <v>99.710130776604842</v>
      </c>
      <c r="D42" s="82">
        <f t="shared" si="2"/>
        <v>0</v>
      </c>
      <c r="E42" s="83" t="str">
        <f t="shared" si="1"/>
        <v>..</v>
      </c>
      <c r="F42" s="82"/>
      <c r="G42" s="83"/>
      <c r="H42" s="84"/>
      <c r="I42" s="83"/>
      <c r="N42" s="86"/>
      <c r="AF42" s="82"/>
    </row>
    <row r="43" spans="1:32">
      <c r="A43" s="82">
        <v>7.0000000000000001E-3</v>
      </c>
      <c r="B43" s="130">
        <v>15</v>
      </c>
      <c r="C43" s="126">
        <v>112.42723537263136</v>
      </c>
      <c r="D43" s="82">
        <f t="shared" si="2"/>
        <v>0</v>
      </c>
      <c r="E43" s="83" t="str">
        <f t="shared" si="1"/>
        <v>..</v>
      </c>
      <c r="F43" s="82"/>
      <c r="G43" s="83"/>
      <c r="H43" s="84"/>
      <c r="I43" s="83"/>
      <c r="N43" s="86"/>
      <c r="AF43" s="82"/>
    </row>
    <row r="44" spans="1:32">
      <c r="A44" s="82">
        <v>7.2500000000000004E-3</v>
      </c>
      <c r="B44" s="130">
        <v>15</v>
      </c>
      <c r="C44" s="126">
        <v>97.611279753362851</v>
      </c>
      <c r="D44" s="82">
        <f t="shared" si="2"/>
        <v>0</v>
      </c>
      <c r="E44" s="83" t="str">
        <f t="shared" si="1"/>
        <v>..</v>
      </c>
      <c r="F44" s="82"/>
      <c r="G44" s="83"/>
      <c r="H44" s="84"/>
      <c r="I44" s="83"/>
      <c r="N44" s="86"/>
      <c r="AF44" s="82"/>
    </row>
    <row r="45" spans="1:32">
      <c r="A45" s="82">
        <v>7.4999999999999997E-3</v>
      </c>
      <c r="B45" s="130">
        <v>15</v>
      </c>
      <c r="C45" s="126">
        <v>104.87986442757972</v>
      </c>
      <c r="D45" s="82">
        <f t="shared" si="2"/>
        <v>0</v>
      </c>
      <c r="E45" s="83" t="str">
        <f t="shared" si="1"/>
        <v>..</v>
      </c>
      <c r="F45" s="82"/>
      <c r="G45" s="83"/>
      <c r="H45" s="84"/>
      <c r="I45" s="83"/>
      <c r="N45" s="86"/>
      <c r="AF45" s="82"/>
    </row>
    <row r="46" spans="1:32">
      <c r="A46" s="82">
        <v>7.7499999999999999E-3</v>
      </c>
      <c r="B46" s="130">
        <v>15</v>
      </c>
      <c r="C46" s="126">
        <v>115.30468789507407</v>
      </c>
      <c r="D46" s="82">
        <f t="shared" si="2"/>
        <v>0</v>
      </c>
      <c r="E46" s="83" t="str">
        <f t="shared" si="1"/>
        <v>..</v>
      </c>
      <c r="F46" s="82"/>
      <c r="G46" s="83"/>
      <c r="H46" s="84"/>
      <c r="I46" s="83"/>
      <c r="N46" s="86"/>
      <c r="AF46" s="82"/>
    </row>
    <row r="47" spans="1:32">
      <c r="A47" s="82">
        <v>8.0000000000000002E-3</v>
      </c>
      <c r="B47" s="130">
        <v>15</v>
      </c>
      <c r="C47" s="126">
        <v>123.08215862673082</v>
      </c>
      <c r="D47" s="82">
        <f t="shared" si="2"/>
        <v>0</v>
      </c>
      <c r="E47" s="83" t="str">
        <f t="shared" si="1"/>
        <v>..</v>
      </c>
      <c r="F47" s="82"/>
      <c r="G47" s="83"/>
      <c r="H47" s="84"/>
      <c r="I47" s="83"/>
      <c r="N47" s="86"/>
      <c r="AF47" s="82"/>
    </row>
    <row r="48" spans="1:32">
      <c r="A48" s="82">
        <v>8.2500000000000004E-3</v>
      </c>
      <c r="B48" s="130">
        <v>30</v>
      </c>
      <c r="C48" s="126">
        <v>100.89624953382906</v>
      </c>
      <c r="D48" s="82">
        <f t="shared" si="2"/>
        <v>1</v>
      </c>
      <c r="E48" s="83">
        <f t="shared" si="1"/>
        <v>97.588699589769575</v>
      </c>
      <c r="F48" s="82"/>
      <c r="G48" s="83"/>
      <c r="H48" s="84"/>
      <c r="I48" s="83"/>
      <c r="N48" s="86"/>
      <c r="O48" s="86"/>
      <c r="P48" s="91"/>
      <c r="Q48" s="89"/>
      <c r="R48" s="88"/>
      <c r="T48" s="78"/>
      <c r="AF48" s="82"/>
    </row>
    <row r="49" spans="1:32">
      <c r="A49" s="82">
        <v>8.5000000000000006E-3</v>
      </c>
      <c r="B49" s="130">
        <v>30</v>
      </c>
      <c r="C49" s="126">
        <v>127.28373109507086</v>
      </c>
      <c r="D49" s="82">
        <f t="shared" si="2"/>
        <v>1</v>
      </c>
      <c r="E49" s="83">
        <f t="shared" si="1"/>
        <v>111.00000000000001</v>
      </c>
      <c r="F49" s="82"/>
      <c r="G49" s="83"/>
      <c r="H49" s="84"/>
      <c r="I49" s="83"/>
      <c r="N49" s="86"/>
      <c r="O49" s="86"/>
      <c r="P49" s="91"/>
      <c r="Q49" s="89"/>
      <c r="R49" s="88"/>
      <c r="T49" s="78"/>
      <c r="AF49" s="82"/>
    </row>
    <row r="50" spans="1:32">
      <c r="A50" s="82">
        <v>8.7500000000000008E-3</v>
      </c>
      <c r="B50" s="130">
        <v>30</v>
      </c>
      <c r="C50" s="126">
        <v>94.402539517640577</v>
      </c>
      <c r="D50" s="82">
        <f t="shared" si="2"/>
        <v>1</v>
      </c>
      <c r="E50" s="83">
        <f t="shared" si="1"/>
        <v>91.874234775523703</v>
      </c>
      <c r="F50" s="82"/>
      <c r="G50" s="83"/>
      <c r="H50" s="84"/>
      <c r="I50" s="83"/>
      <c r="N50" s="86"/>
      <c r="O50" s="86"/>
      <c r="P50" s="91"/>
      <c r="Q50" s="89"/>
      <c r="R50" s="88"/>
      <c r="T50" s="78"/>
      <c r="AF50" s="82"/>
    </row>
    <row r="51" spans="1:32">
      <c r="A51" s="82">
        <v>8.9999999999999993E-3</v>
      </c>
      <c r="B51" s="130">
        <v>15</v>
      </c>
      <c r="C51" s="126">
        <v>118.98560851453421</v>
      </c>
      <c r="D51" s="82">
        <f t="shared" si="2"/>
        <v>0</v>
      </c>
      <c r="E51" s="83" t="str">
        <f t="shared" si="1"/>
        <v>..</v>
      </c>
      <c r="F51" s="82"/>
      <c r="G51" s="83"/>
      <c r="H51" s="84"/>
      <c r="I51" s="83"/>
      <c r="N51" s="86"/>
      <c r="O51" s="86"/>
      <c r="P51" s="91"/>
      <c r="Q51" s="89"/>
      <c r="R51" s="88"/>
      <c r="T51" s="78"/>
      <c r="AF51" s="82"/>
    </row>
    <row r="52" spans="1:32">
      <c r="A52" s="82">
        <v>9.2499999999999995E-3</v>
      </c>
      <c r="B52" s="130">
        <v>15</v>
      </c>
      <c r="C52" s="126">
        <v>111.56941104079695</v>
      </c>
      <c r="D52" s="82">
        <f t="shared" si="2"/>
        <v>0</v>
      </c>
      <c r="E52" s="83" t="str">
        <f t="shared" si="1"/>
        <v>..</v>
      </c>
      <c r="F52" s="82"/>
      <c r="G52" s="83"/>
      <c r="H52" s="84"/>
      <c r="I52" s="83"/>
      <c r="N52" s="86"/>
      <c r="O52" s="86"/>
      <c r="P52" s="91"/>
      <c r="Q52" s="89"/>
      <c r="R52" s="88"/>
      <c r="T52" s="78"/>
      <c r="AF52" s="82"/>
    </row>
    <row r="53" spans="1:32">
      <c r="A53" s="82">
        <v>9.4999999999999998E-3</v>
      </c>
      <c r="B53" s="130">
        <v>15</v>
      </c>
      <c r="C53" s="126">
        <v>107.41112617502505</v>
      </c>
      <c r="D53" s="82">
        <f t="shared" si="2"/>
        <v>0</v>
      </c>
      <c r="E53" s="83" t="str">
        <f t="shared" si="1"/>
        <v>..</v>
      </c>
      <c r="F53" s="82"/>
      <c r="G53" s="83"/>
      <c r="H53" s="84"/>
      <c r="I53" s="83"/>
      <c r="N53" s="86"/>
      <c r="O53" s="86"/>
      <c r="P53" s="91"/>
      <c r="Q53" s="89"/>
      <c r="R53" s="88"/>
      <c r="T53" s="78"/>
      <c r="AF53" s="82"/>
    </row>
    <row r="54" spans="1:32">
      <c r="A54" s="82">
        <v>9.75E-3</v>
      </c>
      <c r="B54" s="130">
        <v>30</v>
      </c>
      <c r="C54" s="126">
        <v>139.10481937894536</v>
      </c>
      <c r="D54" s="82">
        <f t="shared" si="2"/>
        <v>1</v>
      </c>
      <c r="E54" s="83">
        <f t="shared" si="1"/>
        <v>111.00000000000001</v>
      </c>
      <c r="F54" s="82"/>
      <c r="G54" s="83"/>
      <c r="H54" s="84"/>
      <c r="I54" s="83"/>
      <c r="N54" s="86"/>
      <c r="O54" s="86"/>
      <c r="P54" s="91"/>
      <c r="Q54" s="89"/>
      <c r="R54" s="88"/>
      <c r="T54" s="78"/>
      <c r="AF54" s="82"/>
    </row>
    <row r="55" spans="1:32">
      <c r="A55" s="82">
        <v>0.01</v>
      </c>
      <c r="B55" s="130">
        <v>15</v>
      </c>
      <c r="C55" s="126">
        <v>112.7782759717329</v>
      </c>
      <c r="D55" s="82">
        <f t="shared" si="2"/>
        <v>0</v>
      </c>
      <c r="E55" s="83" t="str">
        <f t="shared" si="1"/>
        <v>..</v>
      </c>
      <c r="F55" s="82"/>
      <c r="G55" s="83"/>
      <c r="H55" s="84"/>
      <c r="I55" s="83"/>
      <c r="N55" s="86"/>
      <c r="O55" s="86"/>
      <c r="P55" s="91"/>
      <c r="Q55" s="89"/>
      <c r="R55" s="88"/>
      <c r="T55" s="78"/>
      <c r="AF55" s="82"/>
    </row>
    <row r="56" spans="1:32">
      <c r="A56" s="82">
        <v>1.025E-2</v>
      </c>
      <c r="B56" s="130">
        <v>30</v>
      </c>
      <c r="C56" s="126">
        <v>80.150940057044764</v>
      </c>
      <c r="D56" s="82">
        <f t="shared" si="2"/>
        <v>1</v>
      </c>
      <c r="E56" s="83">
        <f t="shared" si="1"/>
        <v>79.332827250199387</v>
      </c>
      <c r="F56" s="82"/>
      <c r="G56" s="83"/>
      <c r="H56" s="84"/>
      <c r="I56" s="83"/>
      <c r="N56" s="86"/>
      <c r="O56" s="86"/>
      <c r="P56" s="91"/>
      <c r="Q56" s="89"/>
      <c r="R56" s="88"/>
      <c r="T56" s="78"/>
      <c r="AF56" s="82"/>
    </row>
    <row r="57" spans="1:32">
      <c r="A57" s="82">
        <v>1.0500000000000001E-2</v>
      </c>
      <c r="B57" s="130">
        <v>15</v>
      </c>
      <c r="C57" s="126">
        <v>95.473580461879237</v>
      </c>
      <c r="D57" s="82">
        <f t="shared" si="2"/>
        <v>0</v>
      </c>
      <c r="E57" s="83" t="str">
        <f t="shared" si="1"/>
        <v>..</v>
      </c>
      <c r="F57" s="82"/>
      <c r="G57" s="83"/>
      <c r="H57" s="84"/>
      <c r="I57" s="83"/>
      <c r="N57" s="86"/>
      <c r="O57" s="86"/>
      <c r="P57" s="91"/>
      <c r="Q57" s="89"/>
      <c r="R57" s="88"/>
      <c r="T57" s="78"/>
      <c r="AF57" s="82"/>
    </row>
    <row r="58" spans="1:32">
      <c r="A58" s="82">
        <v>1.0749999999999999E-2</v>
      </c>
      <c r="B58" s="130">
        <v>15</v>
      </c>
      <c r="C58" s="126">
        <v>119.51255915665287</v>
      </c>
      <c r="D58" s="82">
        <f t="shared" si="2"/>
        <v>0</v>
      </c>
      <c r="E58" s="83" t="str">
        <f t="shared" si="1"/>
        <v>..</v>
      </c>
      <c r="F58" s="82"/>
      <c r="G58" s="83"/>
      <c r="H58" s="84"/>
      <c r="I58" s="83"/>
      <c r="N58" s="86"/>
      <c r="O58" s="86"/>
      <c r="P58" s="91"/>
      <c r="Q58" s="89"/>
      <c r="R58" s="88"/>
      <c r="T58" s="78"/>
      <c r="AF58" s="82"/>
    </row>
    <row r="59" spans="1:32">
      <c r="A59" s="82">
        <v>1.0999999999999999E-2</v>
      </c>
      <c r="B59" s="130">
        <v>15</v>
      </c>
      <c r="C59" s="126">
        <v>119.34867818500004</v>
      </c>
      <c r="D59" s="82">
        <f t="shared" si="2"/>
        <v>0</v>
      </c>
      <c r="E59" s="83" t="str">
        <f t="shared" si="1"/>
        <v>..</v>
      </c>
      <c r="F59" s="82"/>
      <c r="G59" s="83"/>
      <c r="H59" s="84"/>
      <c r="I59" s="83"/>
      <c r="N59" s="86"/>
      <c r="O59" s="86"/>
      <c r="P59" s="91"/>
      <c r="Q59" s="89"/>
      <c r="R59" s="88"/>
      <c r="T59" s="78"/>
      <c r="AF59" s="82"/>
    </row>
    <row r="60" spans="1:32">
      <c r="A60" s="82">
        <v>1.125E-2</v>
      </c>
      <c r="B60" s="130">
        <v>15</v>
      </c>
      <c r="C60" s="126">
        <v>109.90564066388038</v>
      </c>
      <c r="D60" s="82">
        <f t="shared" si="2"/>
        <v>0</v>
      </c>
      <c r="E60" s="83" t="str">
        <f t="shared" si="1"/>
        <v>..</v>
      </c>
      <c r="F60" s="82"/>
      <c r="G60" s="83"/>
      <c r="H60" s="84"/>
      <c r="I60" s="83"/>
      <c r="N60" s="86"/>
      <c r="O60" s="86"/>
      <c r="P60" s="91"/>
      <c r="Q60" s="89"/>
      <c r="R60" s="88"/>
      <c r="T60" s="78"/>
      <c r="AF60" s="82"/>
    </row>
    <row r="61" spans="1:32">
      <c r="A61" s="82">
        <v>1.15E-2</v>
      </c>
      <c r="B61" s="130">
        <v>30</v>
      </c>
      <c r="C61" s="126">
        <v>99.879614386624667</v>
      </c>
      <c r="D61" s="82">
        <f t="shared" si="2"/>
        <v>1</v>
      </c>
      <c r="E61" s="83">
        <f t="shared" si="1"/>
        <v>96.694060660229709</v>
      </c>
      <c r="F61" s="82"/>
      <c r="G61" s="83"/>
      <c r="H61" s="84"/>
      <c r="I61" s="83"/>
      <c r="N61" s="86"/>
      <c r="O61" s="86"/>
      <c r="P61" s="91"/>
      <c r="Q61" s="89"/>
      <c r="R61" s="88"/>
      <c r="T61" s="78"/>
      <c r="AF61" s="82"/>
    </row>
    <row r="62" spans="1:32">
      <c r="A62" s="82">
        <v>1.175E-2</v>
      </c>
      <c r="B62" s="130">
        <v>30</v>
      </c>
      <c r="C62" s="126">
        <v>138.61575037793162</v>
      </c>
      <c r="D62" s="82">
        <f t="shared" si="2"/>
        <v>1</v>
      </c>
      <c r="E62" s="83">
        <f t="shared" si="1"/>
        <v>111.00000000000001</v>
      </c>
      <c r="F62" s="82"/>
      <c r="G62" s="83"/>
      <c r="H62" s="84"/>
      <c r="I62" s="83"/>
      <c r="N62" s="86"/>
      <c r="O62" s="86"/>
      <c r="P62" s="91"/>
      <c r="Q62" s="89"/>
      <c r="R62" s="88"/>
      <c r="T62" s="78"/>
      <c r="AF62" s="82"/>
    </row>
    <row r="63" spans="1:32">
      <c r="A63" s="82">
        <v>1.2E-2</v>
      </c>
      <c r="B63" s="130">
        <v>30</v>
      </c>
      <c r="C63" s="126">
        <v>138.82668550478661</v>
      </c>
      <c r="D63" s="82">
        <f t="shared" si="2"/>
        <v>1</v>
      </c>
      <c r="E63" s="83">
        <f t="shared" si="1"/>
        <v>111.00000000000001</v>
      </c>
      <c r="F63" s="82"/>
      <c r="G63" s="83"/>
      <c r="H63" s="84"/>
      <c r="I63" s="83"/>
      <c r="N63" s="86"/>
      <c r="O63" s="86"/>
      <c r="P63" s="91"/>
      <c r="Q63" s="89"/>
      <c r="R63" s="88"/>
      <c r="T63" s="78"/>
      <c r="AF63" s="82"/>
    </row>
    <row r="64" spans="1:32">
      <c r="A64" s="82">
        <v>1.225E-2</v>
      </c>
      <c r="B64" s="130">
        <v>30</v>
      </c>
      <c r="C64" s="126">
        <v>112.6154018171285</v>
      </c>
      <c r="D64" s="82">
        <f t="shared" si="2"/>
        <v>1</v>
      </c>
      <c r="E64" s="83">
        <f t="shared" si="1"/>
        <v>111.00000000000001</v>
      </c>
      <c r="F64" s="82"/>
      <c r="G64" s="83"/>
      <c r="H64" s="84"/>
      <c r="I64" s="83"/>
      <c r="N64" s="86"/>
      <c r="O64" s="86"/>
      <c r="P64" s="91"/>
      <c r="Q64" s="89"/>
      <c r="R64" s="88"/>
      <c r="T64" s="78"/>
      <c r="AF64" s="82"/>
    </row>
    <row r="65" spans="1:32">
      <c r="A65" s="82">
        <v>1.2500000000000001E-2</v>
      </c>
      <c r="B65" s="130">
        <v>15</v>
      </c>
      <c r="C65" s="126">
        <v>98.356147086921609</v>
      </c>
      <c r="D65" s="82">
        <f t="shared" si="2"/>
        <v>0</v>
      </c>
      <c r="E65" s="83" t="str">
        <f t="shared" si="1"/>
        <v>..</v>
      </c>
      <c r="F65" s="82"/>
      <c r="G65" s="83"/>
      <c r="H65" s="84"/>
      <c r="I65" s="83"/>
      <c r="N65" s="86"/>
      <c r="O65" s="86"/>
      <c r="P65" s="91"/>
      <c r="Q65" s="89"/>
      <c r="R65" s="88"/>
      <c r="T65" s="78"/>
      <c r="AF65" s="82"/>
    </row>
    <row r="66" spans="1:32">
      <c r="A66" s="82">
        <v>1.2749999999999999E-2</v>
      </c>
      <c r="B66" s="130">
        <v>15</v>
      </c>
      <c r="C66" s="126">
        <v>108.57849587854597</v>
      </c>
      <c r="D66" s="82">
        <f t="shared" si="2"/>
        <v>0</v>
      </c>
      <c r="E66" s="83" t="str">
        <f t="shared" si="1"/>
        <v>..</v>
      </c>
      <c r="F66" s="82"/>
      <c r="G66" s="83"/>
      <c r="H66" s="84"/>
      <c r="I66" s="83"/>
      <c r="N66" s="86"/>
      <c r="O66" s="86"/>
      <c r="P66" s="91"/>
      <c r="Q66" s="89"/>
      <c r="R66" s="88"/>
      <c r="T66" s="78"/>
      <c r="AF66" s="82"/>
    </row>
    <row r="67" spans="1:32">
      <c r="A67" s="82">
        <v>1.2999999999999999E-2</v>
      </c>
      <c r="B67" s="130">
        <v>15</v>
      </c>
      <c r="C67" s="126">
        <v>119.2927989233127</v>
      </c>
      <c r="D67" s="82">
        <f t="shared" si="2"/>
        <v>0</v>
      </c>
      <c r="E67" s="83" t="str">
        <f t="shared" si="1"/>
        <v>..</v>
      </c>
      <c r="F67" s="82"/>
      <c r="G67" s="83"/>
      <c r="H67" s="84"/>
      <c r="I67" s="83"/>
      <c r="N67" s="86"/>
      <c r="O67" s="86"/>
      <c r="P67" s="91"/>
      <c r="Q67" s="89"/>
      <c r="R67" s="88"/>
      <c r="T67" s="78"/>
      <c r="AF67" s="82"/>
    </row>
    <row r="68" spans="1:32">
      <c r="A68" s="82">
        <v>1.325E-2</v>
      </c>
      <c r="B68" s="130">
        <v>15</v>
      </c>
      <c r="C68" s="126">
        <v>119.91615613273977</v>
      </c>
      <c r="D68" s="82">
        <f t="shared" si="2"/>
        <v>0</v>
      </c>
      <c r="E68" s="83" t="str">
        <f t="shared" si="1"/>
        <v>..</v>
      </c>
      <c r="F68" s="82"/>
      <c r="G68" s="83"/>
      <c r="H68" s="84"/>
      <c r="I68" s="83"/>
      <c r="N68" s="86"/>
      <c r="O68" s="86"/>
      <c r="P68" s="91"/>
      <c r="Q68" s="89"/>
      <c r="R68" s="88"/>
      <c r="T68" s="78"/>
      <c r="AF68" s="82"/>
    </row>
    <row r="69" spans="1:32">
      <c r="A69" s="82">
        <v>1.35E-2</v>
      </c>
      <c r="B69" s="130">
        <v>30</v>
      </c>
      <c r="C69" s="126">
        <v>126.10051328648751</v>
      </c>
      <c r="D69" s="82">
        <f t="shared" si="2"/>
        <v>1</v>
      </c>
      <c r="E69" s="83">
        <f t="shared" si="1"/>
        <v>111.00000000000001</v>
      </c>
      <c r="F69" s="82"/>
      <c r="G69" s="83"/>
      <c r="H69" s="84"/>
      <c r="I69" s="83"/>
      <c r="N69" s="86"/>
      <c r="O69" s="86"/>
      <c r="P69" s="91"/>
      <c r="Q69" s="89"/>
      <c r="R69" s="88"/>
      <c r="T69" s="78"/>
      <c r="AF69" s="82"/>
    </row>
    <row r="70" spans="1:32">
      <c r="A70" s="82">
        <v>1.375E-2</v>
      </c>
      <c r="B70" s="130">
        <v>30</v>
      </c>
      <c r="C70" s="126">
        <v>88.771361016803709</v>
      </c>
      <c r="D70" s="82">
        <f t="shared" si="2"/>
        <v>1</v>
      </c>
      <c r="E70" s="83">
        <f t="shared" si="1"/>
        <v>86.918797694787258</v>
      </c>
      <c r="F70" s="82"/>
      <c r="G70" s="83"/>
      <c r="H70" s="84"/>
      <c r="I70" s="83"/>
      <c r="N70" s="86"/>
      <c r="O70" s="86"/>
      <c r="P70" s="91"/>
      <c r="Q70" s="89"/>
      <c r="R70" s="88"/>
      <c r="T70" s="78"/>
      <c r="AF70" s="82"/>
    </row>
    <row r="71" spans="1:32">
      <c r="A71" s="82">
        <v>1.4E-2</v>
      </c>
      <c r="B71" s="130">
        <v>30</v>
      </c>
      <c r="C71" s="126">
        <v>110.38215772959853</v>
      </c>
      <c r="D71" s="82">
        <f t="shared" si="2"/>
        <v>1</v>
      </c>
      <c r="E71" s="83">
        <f t="shared" si="1"/>
        <v>111.00000000000001</v>
      </c>
      <c r="F71" s="82"/>
      <c r="G71" s="83"/>
      <c r="H71" s="84"/>
      <c r="I71" s="83"/>
      <c r="N71" s="86"/>
      <c r="O71" s="86"/>
      <c r="P71" s="91"/>
      <c r="Q71" s="89"/>
      <c r="R71" s="88"/>
      <c r="T71" s="78"/>
      <c r="AF71" s="82"/>
    </row>
    <row r="72" spans="1:32">
      <c r="A72" s="82">
        <v>1.4250000000000001E-2</v>
      </c>
      <c r="B72" s="130">
        <v>15</v>
      </c>
      <c r="C72" s="126">
        <v>120.92418898300073</v>
      </c>
      <c r="D72" s="82">
        <f t="shared" si="2"/>
        <v>0</v>
      </c>
      <c r="E72" s="83" t="str">
        <f t="shared" si="1"/>
        <v>..</v>
      </c>
      <c r="F72" s="82"/>
      <c r="G72" s="83"/>
      <c r="H72" s="84"/>
      <c r="I72" s="83"/>
      <c r="N72" s="86"/>
      <c r="O72" s="86"/>
      <c r="P72" s="91"/>
      <c r="Q72" s="89"/>
      <c r="R72" s="88"/>
      <c r="T72" s="78"/>
      <c r="AF72" s="82"/>
    </row>
    <row r="73" spans="1:32">
      <c r="A73" s="82">
        <v>1.4500000000000001E-2</v>
      </c>
      <c r="B73" s="130">
        <v>30</v>
      </c>
      <c r="C73" s="126">
        <v>109.62109242595209</v>
      </c>
      <c r="D73" s="82">
        <f t="shared" si="2"/>
        <v>1</v>
      </c>
      <c r="E73" s="83">
        <f t="shared" si="1"/>
        <v>111.00000000000001</v>
      </c>
      <c r="F73" s="82"/>
      <c r="G73" s="83"/>
      <c r="H73" s="84"/>
      <c r="I73" s="83"/>
      <c r="N73" s="86"/>
      <c r="O73" s="86"/>
      <c r="P73" s="91"/>
      <c r="Q73" s="89"/>
      <c r="R73" s="88"/>
      <c r="T73" s="78"/>
      <c r="AF73" s="82"/>
    </row>
    <row r="74" spans="1:32">
      <c r="A74" s="82">
        <v>1.4749999999999999E-2</v>
      </c>
      <c r="B74" s="130">
        <v>30</v>
      </c>
      <c r="C74" s="126">
        <v>99.340664933391949</v>
      </c>
      <c r="D74" s="82">
        <f t="shared" si="2"/>
        <v>1</v>
      </c>
      <c r="E74" s="83">
        <f t="shared" si="1"/>
        <v>96.219785141384918</v>
      </c>
      <c r="F74" s="82"/>
      <c r="G74" s="83"/>
      <c r="H74" s="84"/>
      <c r="I74" s="83"/>
      <c r="N74" s="86"/>
      <c r="O74" s="86"/>
      <c r="P74" s="91"/>
      <c r="Q74" s="89"/>
      <c r="R74" s="88"/>
      <c r="T74" s="78"/>
      <c r="AF74" s="82"/>
    </row>
    <row r="75" spans="1:32">
      <c r="A75" s="82">
        <v>1.4999999999999999E-2</v>
      </c>
      <c r="B75" s="130">
        <v>30</v>
      </c>
      <c r="C75" s="126">
        <v>83.201396652841154</v>
      </c>
      <c r="D75" s="82">
        <f t="shared" si="2"/>
        <v>1</v>
      </c>
      <c r="E75" s="83">
        <f t="shared" si="1"/>
        <v>82.01722905450022</v>
      </c>
      <c r="F75" s="82"/>
      <c r="G75" s="83"/>
      <c r="H75" s="84"/>
      <c r="I75" s="83"/>
      <c r="N75" s="86"/>
      <c r="O75" s="86"/>
      <c r="P75" s="91"/>
      <c r="Q75" s="89"/>
      <c r="R75" s="88"/>
      <c r="T75" s="78"/>
      <c r="AF75" s="82"/>
    </row>
    <row r="76" spans="1:32">
      <c r="A76" s="82">
        <v>1.525E-2</v>
      </c>
      <c r="B76" s="130">
        <v>15</v>
      </c>
      <c r="C76" s="126">
        <v>95.382013472045543</v>
      </c>
      <c r="D76" s="82">
        <f t="shared" si="2"/>
        <v>0</v>
      </c>
      <c r="E76" s="83" t="str">
        <f t="shared" si="1"/>
        <v>..</v>
      </c>
      <c r="F76" s="82"/>
      <c r="G76" s="83"/>
      <c r="H76" s="84"/>
      <c r="I76" s="83"/>
      <c r="N76" s="86"/>
      <c r="O76" s="86"/>
      <c r="P76" s="91"/>
      <c r="Q76" s="89"/>
      <c r="R76" s="88"/>
      <c r="T76" s="78"/>
      <c r="AF76" s="82"/>
    </row>
    <row r="77" spans="1:32">
      <c r="A77" s="82">
        <v>1.55E-2</v>
      </c>
      <c r="B77" s="130">
        <v>15</v>
      </c>
      <c r="C77" s="126">
        <v>124.48469659865604</v>
      </c>
      <c r="D77" s="82">
        <f t="shared" si="2"/>
        <v>0</v>
      </c>
      <c r="E77" s="83" t="str">
        <f t="shared" si="1"/>
        <v>..</v>
      </c>
      <c r="F77" s="82"/>
      <c r="G77" s="83"/>
      <c r="H77" s="84"/>
      <c r="I77" s="83"/>
      <c r="N77" s="86"/>
      <c r="O77" s="86"/>
      <c r="P77" s="91"/>
      <c r="Q77" s="89"/>
      <c r="R77" s="88"/>
      <c r="T77" s="78"/>
      <c r="AF77" s="82"/>
    </row>
    <row r="78" spans="1:32">
      <c r="A78" s="82">
        <v>1.575E-2</v>
      </c>
      <c r="B78" s="130">
        <v>30</v>
      </c>
      <c r="C78" s="126">
        <v>83.647786227416049</v>
      </c>
      <c r="D78" s="82">
        <f t="shared" si="2"/>
        <v>1</v>
      </c>
      <c r="E78" s="83">
        <f t="shared" si="1"/>
        <v>82.410051880126119</v>
      </c>
      <c r="F78" s="82"/>
      <c r="G78" s="83"/>
      <c r="H78" s="84"/>
      <c r="I78" s="83"/>
      <c r="N78" s="86"/>
      <c r="O78" s="86"/>
      <c r="P78" s="91"/>
      <c r="Q78" s="89"/>
      <c r="R78" s="88"/>
      <c r="T78" s="78"/>
      <c r="AF78" s="82"/>
    </row>
    <row r="79" spans="1:32">
      <c r="A79" s="82">
        <v>1.6E-2</v>
      </c>
      <c r="B79" s="130">
        <v>15</v>
      </c>
      <c r="C79" s="126">
        <v>97.295659852496442</v>
      </c>
      <c r="D79" s="82">
        <f t="shared" si="2"/>
        <v>0</v>
      </c>
      <c r="E79" s="83" t="str">
        <f t="shared" si="1"/>
        <v>..</v>
      </c>
      <c r="F79" s="82"/>
      <c r="G79" s="83"/>
      <c r="H79" s="84"/>
      <c r="I79" s="83"/>
      <c r="N79" s="86"/>
      <c r="O79" s="86"/>
      <c r="P79" s="91"/>
      <c r="Q79" s="89"/>
      <c r="R79" s="88"/>
      <c r="T79" s="78"/>
      <c r="AF79" s="82"/>
    </row>
    <row r="80" spans="1:32">
      <c r="A80" s="82">
        <v>1.6250000000000001E-2</v>
      </c>
      <c r="B80" s="130">
        <v>15</v>
      </c>
      <c r="C80" s="126">
        <v>96.458563977144166</v>
      </c>
      <c r="D80" s="82">
        <f t="shared" ref="D80:D143" si="3">IF(VLOOKUP(B80,$B$10:$G$11,6)&gt;=0,1,0)</f>
        <v>0</v>
      </c>
      <c r="E80" s="83" t="str">
        <f t="shared" ref="E80:E143" si="4">IF(D80=0,"..", IF(C80+$C$6&gt;=$G$2,$G$2,(C80+$C$6)*(1-$C$4)))</f>
        <v>..</v>
      </c>
      <c r="F80" s="82"/>
      <c r="G80" s="83"/>
      <c r="H80" s="84"/>
      <c r="I80" s="83"/>
      <c r="N80" s="86"/>
      <c r="O80" s="86"/>
      <c r="P80" s="91"/>
      <c r="Q80" s="89"/>
      <c r="R80" s="88"/>
      <c r="T80" s="78"/>
      <c r="AF80" s="82"/>
    </row>
    <row r="81" spans="1:32">
      <c r="A81" s="82">
        <v>1.6500000000000001E-2</v>
      </c>
      <c r="B81" s="130">
        <v>15</v>
      </c>
      <c r="C81" s="126">
        <v>121.15927320054755</v>
      </c>
      <c r="D81" s="82">
        <f t="shared" si="3"/>
        <v>0</v>
      </c>
      <c r="E81" s="83" t="str">
        <f t="shared" si="4"/>
        <v>..</v>
      </c>
      <c r="F81" s="82"/>
      <c r="G81" s="83"/>
      <c r="H81" s="84"/>
      <c r="I81" s="83"/>
      <c r="N81" s="86"/>
      <c r="O81" s="86"/>
      <c r="P81" s="91"/>
      <c r="Q81" s="89"/>
      <c r="R81" s="88"/>
      <c r="T81" s="78"/>
      <c r="AF81" s="82"/>
    </row>
    <row r="82" spans="1:32">
      <c r="A82" s="82">
        <v>1.6750000000000001E-2</v>
      </c>
      <c r="B82" s="130">
        <v>15</v>
      </c>
      <c r="C82" s="126">
        <v>110.61168723017948</v>
      </c>
      <c r="D82" s="82">
        <f t="shared" si="3"/>
        <v>0</v>
      </c>
      <c r="E82" s="83" t="str">
        <f t="shared" si="4"/>
        <v>..</v>
      </c>
      <c r="F82" s="82"/>
      <c r="G82" s="83"/>
      <c r="H82" s="84"/>
      <c r="I82" s="83"/>
      <c r="N82" s="86"/>
      <c r="O82" s="86"/>
      <c r="P82" s="91"/>
      <c r="Q82" s="89"/>
      <c r="R82" s="88"/>
      <c r="T82" s="78"/>
      <c r="AF82" s="82"/>
    </row>
    <row r="83" spans="1:32">
      <c r="A83" s="82">
        <v>1.7000000000000001E-2</v>
      </c>
      <c r="B83" s="130">
        <v>15</v>
      </c>
      <c r="C83" s="126">
        <v>124.27862430823534</v>
      </c>
      <c r="D83" s="82">
        <f t="shared" si="3"/>
        <v>0</v>
      </c>
      <c r="E83" s="83" t="str">
        <f t="shared" si="4"/>
        <v>..</v>
      </c>
      <c r="F83" s="82"/>
      <c r="G83" s="83"/>
      <c r="H83" s="84"/>
      <c r="I83" s="83"/>
      <c r="N83" s="86"/>
      <c r="O83" s="86"/>
      <c r="P83" s="91"/>
      <c r="Q83" s="89"/>
      <c r="R83" s="88"/>
      <c r="T83" s="78"/>
      <c r="AF83" s="82"/>
    </row>
    <row r="84" spans="1:32">
      <c r="A84" s="82">
        <v>1.7250000000000001E-2</v>
      </c>
      <c r="B84" s="130">
        <v>15</v>
      </c>
      <c r="C84" s="126">
        <v>100.32824163758998</v>
      </c>
      <c r="D84" s="82">
        <f t="shared" si="3"/>
        <v>0</v>
      </c>
      <c r="E84" s="83" t="str">
        <f t="shared" si="4"/>
        <v>..</v>
      </c>
      <c r="F84" s="82"/>
      <c r="G84" s="83"/>
      <c r="H84" s="84"/>
      <c r="I84" s="83"/>
      <c r="N84" s="86"/>
      <c r="O84" s="86"/>
      <c r="P84" s="91"/>
      <c r="Q84" s="89"/>
      <c r="R84" s="88"/>
      <c r="T84" s="78"/>
      <c r="AF84" s="82"/>
    </row>
    <row r="85" spans="1:32">
      <c r="A85" s="82">
        <v>1.7500000000000002E-2</v>
      </c>
      <c r="B85" s="130">
        <v>15</v>
      </c>
      <c r="C85" s="126">
        <v>123.35744006805092</v>
      </c>
      <c r="D85" s="82">
        <f t="shared" si="3"/>
        <v>0</v>
      </c>
      <c r="E85" s="83" t="str">
        <f t="shared" si="4"/>
        <v>..</v>
      </c>
      <c r="F85" s="82"/>
      <c r="G85" s="83"/>
      <c r="H85" s="84"/>
      <c r="I85" s="83"/>
      <c r="N85" s="86"/>
      <c r="O85" s="86"/>
      <c r="P85" s="91"/>
      <c r="Q85" s="89"/>
      <c r="R85" s="88"/>
      <c r="T85" s="78"/>
      <c r="AF85" s="82"/>
    </row>
    <row r="86" spans="1:32">
      <c r="A86" s="82">
        <v>1.7749999999999998E-2</v>
      </c>
      <c r="B86" s="130">
        <v>15</v>
      </c>
      <c r="C86" s="126">
        <v>103.4889522354339</v>
      </c>
      <c r="D86" s="82">
        <f t="shared" si="3"/>
        <v>0</v>
      </c>
      <c r="E86" s="83" t="str">
        <f t="shared" si="4"/>
        <v>..</v>
      </c>
      <c r="F86" s="82"/>
      <c r="G86" s="83"/>
      <c r="H86" s="84"/>
      <c r="I86" s="83"/>
      <c r="N86" s="86"/>
      <c r="O86" s="86"/>
      <c r="P86" s="91"/>
      <c r="Q86" s="89"/>
      <c r="R86" s="88"/>
      <c r="T86" s="78"/>
      <c r="AF86" s="82"/>
    </row>
    <row r="87" spans="1:32">
      <c r="A87" s="82">
        <v>1.7999999999999999E-2</v>
      </c>
      <c r="B87" s="130">
        <v>15</v>
      </c>
      <c r="C87" s="126">
        <v>102.12705052898092</v>
      </c>
      <c r="D87" s="82">
        <f t="shared" si="3"/>
        <v>0</v>
      </c>
      <c r="E87" s="83" t="str">
        <f t="shared" si="4"/>
        <v>..</v>
      </c>
      <c r="F87" s="82"/>
      <c r="G87" s="83"/>
      <c r="H87" s="84"/>
      <c r="I87" s="83"/>
      <c r="N87" s="86"/>
      <c r="O87" s="86"/>
      <c r="P87" s="91"/>
      <c r="Q87" s="89"/>
      <c r="R87" s="88"/>
      <c r="T87" s="78"/>
      <c r="AF87" s="82"/>
    </row>
    <row r="88" spans="1:32">
      <c r="A88" s="82">
        <v>1.8249999999999999E-2</v>
      </c>
      <c r="B88" s="130">
        <v>15</v>
      </c>
      <c r="C88" s="126">
        <v>99.727869864893947</v>
      </c>
      <c r="D88" s="82">
        <f t="shared" si="3"/>
        <v>0</v>
      </c>
      <c r="E88" s="83" t="str">
        <f t="shared" si="4"/>
        <v>..</v>
      </c>
      <c r="F88" s="82"/>
      <c r="G88" s="83"/>
      <c r="H88" s="84"/>
      <c r="I88" s="83"/>
      <c r="N88" s="86"/>
      <c r="O88" s="86"/>
      <c r="P88" s="91"/>
      <c r="Q88" s="89"/>
      <c r="R88" s="88"/>
      <c r="T88" s="78"/>
      <c r="AF88" s="82"/>
    </row>
    <row r="89" spans="1:32">
      <c r="A89" s="82">
        <v>1.8499999999999999E-2</v>
      </c>
      <c r="B89" s="130">
        <v>30</v>
      </c>
      <c r="C89" s="126">
        <v>120.79672799771062</v>
      </c>
      <c r="D89" s="82">
        <f t="shared" si="3"/>
        <v>1</v>
      </c>
      <c r="E89" s="83">
        <f t="shared" si="4"/>
        <v>111.00000000000001</v>
      </c>
      <c r="F89" s="82"/>
      <c r="G89" s="83"/>
      <c r="H89" s="84"/>
      <c r="I89" s="83"/>
      <c r="N89" s="86"/>
      <c r="O89" s="86"/>
      <c r="P89" s="91"/>
      <c r="Q89" s="89"/>
      <c r="R89" s="88"/>
      <c r="T89" s="78"/>
      <c r="AF89" s="82"/>
    </row>
    <row r="90" spans="1:32">
      <c r="A90" s="82">
        <v>1.8749999999999999E-2</v>
      </c>
      <c r="B90" s="130">
        <v>15</v>
      </c>
      <c r="C90" s="126">
        <v>112.24580304212192</v>
      </c>
      <c r="D90" s="82">
        <f t="shared" si="3"/>
        <v>0</v>
      </c>
      <c r="E90" s="83" t="str">
        <f t="shared" si="4"/>
        <v>..</v>
      </c>
      <c r="F90" s="82"/>
      <c r="G90" s="83"/>
      <c r="H90" s="84"/>
      <c r="I90" s="83"/>
      <c r="N90" s="86"/>
      <c r="O90" s="86"/>
      <c r="P90" s="91"/>
      <c r="Q90" s="89"/>
      <c r="R90" s="88"/>
      <c r="T90" s="78"/>
      <c r="AF90" s="82"/>
    </row>
    <row r="91" spans="1:32">
      <c r="A91" s="82">
        <v>1.9E-2</v>
      </c>
      <c r="B91" s="130">
        <v>15</v>
      </c>
      <c r="C91" s="126">
        <v>117.66921463650677</v>
      </c>
      <c r="D91" s="82">
        <f t="shared" si="3"/>
        <v>0</v>
      </c>
      <c r="E91" s="83" t="str">
        <f t="shared" si="4"/>
        <v>..</v>
      </c>
      <c r="F91" s="82"/>
      <c r="G91" s="83"/>
      <c r="H91" s="84"/>
      <c r="I91" s="83"/>
      <c r="N91" s="86"/>
      <c r="O91" s="86"/>
      <c r="P91" s="91"/>
      <c r="Q91" s="89"/>
      <c r="R91" s="88"/>
      <c r="T91" s="78"/>
      <c r="AF91" s="82"/>
    </row>
    <row r="92" spans="1:32">
      <c r="A92" s="82">
        <v>1.925E-2</v>
      </c>
      <c r="B92" s="130">
        <v>30</v>
      </c>
      <c r="C92" s="126">
        <v>123.46441279631347</v>
      </c>
      <c r="D92" s="82">
        <f t="shared" si="3"/>
        <v>1</v>
      </c>
      <c r="E92" s="83">
        <f t="shared" si="4"/>
        <v>111.00000000000001</v>
      </c>
      <c r="F92" s="82"/>
      <c r="G92" s="83"/>
      <c r="H92" s="84"/>
      <c r="I92" s="83"/>
      <c r="N92" s="86"/>
      <c r="O92" s="86"/>
      <c r="P92" s="91"/>
      <c r="Q92" s="89"/>
      <c r="R92" s="88"/>
      <c r="T92" s="78"/>
      <c r="AF92" s="82"/>
    </row>
    <row r="93" spans="1:32">
      <c r="A93" s="82">
        <v>1.95E-2</v>
      </c>
      <c r="B93" s="130">
        <v>15</v>
      </c>
      <c r="C93" s="126">
        <v>121.88154842746491</v>
      </c>
      <c r="D93" s="82">
        <f t="shared" si="3"/>
        <v>0</v>
      </c>
      <c r="E93" s="83" t="str">
        <f t="shared" si="4"/>
        <v>..</v>
      </c>
      <c r="F93" s="82"/>
      <c r="G93" s="83"/>
      <c r="H93" s="84"/>
      <c r="I93" s="83"/>
      <c r="N93" s="86"/>
      <c r="O93" s="86"/>
      <c r="P93" s="91"/>
      <c r="Q93" s="89"/>
      <c r="R93" s="88"/>
      <c r="T93" s="78"/>
      <c r="AF93" s="82"/>
    </row>
    <row r="94" spans="1:32">
      <c r="A94" s="82">
        <v>1.975E-2</v>
      </c>
      <c r="B94" s="130">
        <v>30</v>
      </c>
      <c r="C94" s="126">
        <v>93.499862489378046</v>
      </c>
      <c r="D94" s="82">
        <f t="shared" si="3"/>
        <v>1</v>
      </c>
      <c r="E94" s="83">
        <f t="shared" si="4"/>
        <v>91.079878990652688</v>
      </c>
      <c r="F94" s="82"/>
      <c r="G94" s="83"/>
      <c r="H94" s="84"/>
      <c r="I94" s="83"/>
      <c r="N94" s="86"/>
      <c r="O94" s="86"/>
      <c r="P94" s="91"/>
      <c r="Q94" s="89"/>
      <c r="R94" s="88"/>
      <c r="T94" s="78"/>
      <c r="AF94" s="82"/>
    </row>
    <row r="95" spans="1:32">
      <c r="A95" s="82">
        <v>0.02</v>
      </c>
      <c r="B95" s="130">
        <v>30</v>
      </c>
      <c r="C95" s="126">
        <v>129.86208810081922</v>
      </c>
      <c r="D95" s="82">
        <f t="shared" si="3"/>
        <v>1</v>
      </c>
      <c r="E95" s="83">
        <f t="shared" si="4"/>
        <v>111.00000000000001</v>
      </c>
      <c r="F95" s="82"/>
      <c r="G95" s="83"/>
      <c r="H95" s="84"/>
      <c r="I95" s="83"/>
      <c r="N95" s="86"/>
      <c r="O95" s="86"/>
      <c r="P95" s="91"/>
      <c r="Q95" s="89"/>
      <c r="R95" s="88"/>
      <c r="T95" s="78"/>
      <c r="AF95" s="82"/>
    </row>
    <row r="96" spans="1:32">
      <c r="A96" s="82">
        <v>2.0250000000000001E-2</v>
      </c>
      <c r="B96" s="130">
        <v>30</v>
      </c>
      <c r="C96" s="126">
        <v>130.27053266664311</v>
      </c>
      <c r="D96" s="82">
        <f t="shared" si="3"/>
        <v>1</v>
      </c>
      <c r="E96" s="83">
        <f t="shared" si="4"/>
        <v>111.00000000000001</v>
      </c>
      <c r="F96" s="82"/>
      <c r="G96" s="83"/>
      <c r="H96" s="84"/>
      <c r="I96" s="83"/>
      <c r="N96" s="86"/>
      <c r="O96" s="86"/>
      <c r="P96" s="91"/>
      <c r="Q96" s="89"/>
      <c r="R96" s="88"/>
      <c r="T96" s="78"/>
      <c r="AF96" s="82"/>
    </row>
    <row r="97" spans="1:32">
      <c r="A97" s="82">
        <v>2.0500000000000001E-2</v>
      </c>
      <c r="B97" s="130">
        <v>15</v>
      </c>
      <c r="C97" s="126">
        <v>121.02961952325772</v>
      </c>
      <c r="D97" s="82">
        <f t="shared" si="3"/>
        <v>0</v>
      </c>
      <c r="E97" s="83" t="str">
        <f t="shared" si="4"/>
        <v>..</v>
      </c>
      <c r="F97" s="82"/>
      <c r="G97" s="83"/>
      <c r="H97" s="84"/>
      <c r="I97" s="83"/>
      <c r="N97" s="86"/>
      <c r="O97" s="86"/>
      <c r="P97" s="91"/>
      <c r="Q97" s="89"/>
      <c r="R97" s="88"/>
      <c r="T97" s="78"/>
      <c r="AF97" s="82"/>
    </row>
    <row r="98" spans="1:32">
      <c r="A98" s="82">
        <v>2.0750000000000001E-2</v>
      </c>
      <c r="B98" s="130">
        <v>30</v>
      </c>
      <c r="C98" s="126">
        <v>109.58330112292094</v>
      </c>
      <c r="D98" s="82">
        <f t="shared" si="3"/>
        <v>1</v>
      </c>
      <c r="E98" s="83">
        <f t="shared" si="4"/>
        <v>111.00000000000001</v>
      </c>
      <c r="F98" s="82"/>
      <c r="G98" s="83"/>
      <c r="H98" s="84"/>
      <c r="I98" s="83"/>
      <c r="N98" s="86"/>
      <c r="O98" s="86"/>
      <c r="P98" s="91"/>
      <c r="Q98" s="89"/>
      <c r="R98" s="88"/>
      <c r="T98" s="78"/>
      <c r="AF98" s="82"/>
    </row>
    <row r="99" spans="1:32">
      <c r="A99" s="82">
        <v>2.1000000000000001E-2</v>
      </c>
      <c r="B99" s="130">
        <v>30</v>
      </c>
      <c r="C99" s="126">
        <v>106.14724419858662</v>
      </c>
      <c r="D99" s="82">
        <f t="shared" si="3"/>
        <v>1</v>
      </c>
      <c r="E99" s="83">
        <f t="shared" si="4"/>
        <v>111.00000000000001</v>
      </c>
      <c r="F99" s="82"/>
      <c r="G99" s="83"/>
      <c r="H99" s="84"/>
      <c r="I99" s="83"/>
      <c r="N99" s="86"/>
      <c r="O99" s="86"/>
      <c r="P99" s="91"/>
      <c r="Q99" s="89"/>
      <c r="R99" s="88"/>
      <c r="T99" s="78"/>
      <c r="AF99" s="82"/>
    </row>
    <row r="100" spans="1:32">
      <c r="A100" s="82">
        <v>2.1250000000000002E-2</v>
      </c>
      <c r="B100" s="130">
        <v>30</v>
      </c>
      <c r="C100" s="126">
        <v>115.07890807293433</v>
      </c>
      <c r="D100" s="82">
        <f t="shared" si="3"/>
        <v>1</v>
      </c>
      <c r="E100" s="83">
        <f t="shared" si="4"/>
        <v>111.00000000000001</v>
      </c>
      <c r="F100" s="82"/>
      <c r="G100" s="83"/>
      <c r="H100" s="84"/>
      <c r="I100" s="83"/>
      <c r="N100" s="86"/>
      <c r="O100" s="86"/>
      <c r="P100" s="91"/>
      <c r="Q100" s="89"/>
      <c r="R100" s="88"/>
      <c r="T100" s="78"/>
      <c r="AF100" s="82"/>
    </row>
    <row r="101" spans="1:32">
      <c r="A101" s="82">
        <v>2.1499999999999998E-2</v>
      </c>
      <c r="B101" s="130">
        <v>15</v>
      </c>
      <c r="C101" s="126">
        <v>104.70496215721009</v>
      </c>
      <c r="D101" s="82">
        <f t="shared" si="3"/>
        <v>0</v>
      </c>
      <c r="E101" s="83" t="str">
        <f t="shared" si="4"/>
        <v>..</v>
      </c>
      <c r="F101" s="82"/>
      <c r="G101" s="83"/>
      <c r="H101" s="84"/>
      <c r="I101" s="83"/>
      <c r="N101" s="86"/>
      <c r="O101" s="86"/>
      <c r="P101" s="91"/>
      <c r="Q101" s="89"/>
      <c r="R101" s="88"/>
      <c r="T101" s="78"/>
      <c r="AF101" s="82"/>
    </row>
    <row r="102" spans="1:32">
      <c r="A102" s="82">
        <v>2.1749999999999999E-2</v>
      </c>
      <c r="B102" s="130">
        <v>15</v>
      </c>
      <c r="C102" s="126">
        <v>100.0054281370419</v>
      </c>
      <c r="D102" s="82">
        <f t="shared" si="3"/>
        <v>0</v>
      </c>
      <c r="E102" s="83" t="str">
        <f t="shared" si="4"/>
        <v>..</v>
      </c>
      <c r="F102" s="82"/>
      <c r="G102" s="83"/>
      <c r="H102" s="84"/>
      <c r="I102" s="83"/>
      <c r="N102" s="86"/>
      <c r="O102" s="86"/>
      <c r="P102" s="91"/>
      <c r="Q102" s="89"/>
      <c r="R102" s="88"/>
      <c r="T102" s="78"/>
      <c r="AF102" s="82"/>
    </row>
    <row r="103" spans="1:32">
      <c r="A103" s="82">
        <v>2.1999999999999999E-2</v>
      </c>
      <c r="B103" s="130">
        <v>15</v>
      </c>
      <c r="C103" s="126">
        <v>111.75317850371096</v>
      </c>
      <c r="D103" s="82">
        <f t="shared" si="3"/>
        <v>0</v>
      </c>
      <c r="E103" s="83" t="str">
        <f t="shared" si="4"/>
        <v>..</v>
      </c>
      <c r="F103" s="82"/>
      <c r="G103" s="83"/>
      <c r="H103" s="84"/>
      <c r="I103" s="83"/>
      <c r="N103" s="86"/>
      <c r="O103" s="86"/>
      <c r="P103" s="91"/>
      <c r="Q103" s="89"/>
      <c r="R103" s="88"/>
      <c r="T103" s="78"/>
      <c r="AF103" s="82"/>
    </row>
    <row r="104" spans="1:32">
      <c r="A104" s="82">
        <v>2.2249999999999999E-2</v>
      </c>
      <c r="B104" s="130">
        <v>30</v>
      </c>
      <c r="C104" s="126">
        <v>130.21244987528502</v>
      </c>
      <c r="D104" s="82">
        <f t="shared" si="3"/>
        <v>1</v>
      </c>
      <c r="E104" s="83">
        <f t="shared" si="4"/>
        <v>111.00000000000001</v>
      </c>
      <c r="F104" s="82"/>
      <c r="G104" s="83"/>
      <c r="H104" s="84"/>
      <c r="I104" s="83"/>
      <c r="N104" s="86"/>
      <c r="O104" s="86"/>
      <c r="P104" s="91"/>
      <c r="Q104" s="89"/>
      <c r="R104" s="88"/>
      <c r="T104" s="78"/>
      <c r="AF104" s="82"/>
    </row>
    <row r="105" spans="1:32">
      <c r="A105" s="82">
        <v>2.2499999999999999E-2</v>
      </c>
      <c r="B105" s="130">
        <v>15</v>
      </c>
      <c r="C105" s="126">
        <v>98.498935831675936</v>
      </c>
      <c r="D105" s="82">
        <f t="shared" si="3"/>
        <v>0</v>
      </c>
      <c r="E105" s="83" t="str">
        <f t="shared" si="4"/>
        <v>..</v>
      </c>
      <c r="F105" s="82"/>
      <c r="G105" s="83"/>
      <c r="H105" s="84"/>
      <c r="I105" s="83"/>
      <c r="N105" s="86"/>
      <c r="O105" s="86"/>
      <c r="P105" s="91"/>
      <c r="Q105" s="89"/>
      <c r="R105" s="88"/>
      <c r="T105" s="78"/>
      <c r="AF105" s="82"/>
    </row>
    <row r="106" spans="1:32">
      <c r="A106" s="82">
        <v>2.2749999999999999E-2</v>
      </c>
      <c r="B106" s="130">
        <v>15</v>
      </c>
      <c r="C106" s="126">
        <v>109.79361649429993</v>
      </c>
      <c r="D106" s="82">
        <f t="shared" si="3"/>
        <v>0</v>
      </c>
      <c r="E106" s="83" t="str">
        <f t="shared" si="4"/>
        <v>..</v>
      </c>
      <c r="F106" s="82"/>
      <c r="G106" s="83"/>
      <c r="H106" s="84"/>
      <c r="I106" s="83"/>
      <c r="N106" s="86"/>
      <c r="O106" s="86"/>
      <c r="P106" s="91"/>
      <c r="Q106" s="89"/>
      <c r="R106" s="88"/>
      <c r="T106" s="78"/>
      <c r="AF106" s="82"/>
    </row>
    <row r="107" spans="1:32">
      <c r="A107" s="82">
        <v>2.3E-2</v>
      </c>
      <c r="B107" s="130">
        <v>30</v>
      </c>
      <c r="C107" s="126">
        <v>130.17463240223643</v>
      </c>
      <c r="D107" s="82">
        <f t="shared" si="3"/>
        <v>1</v>
      </c>
      <c r="E107" s="83">
        <f t="shared" si="4"/>
        <v>111.00000000000001</v>
      </c>
      <c r="F107" s="82"/>
      <c r="G107" s="83"/>
      <c r="H107" s="84"/>
      <c r="I107" s="83"/>
      <c r="N107" s="86"/>
      <c r="O107" s="86"/>
      <c r="P107" s="91"/>
      <c r="Q107" s="89"/>
      <c r="R107" s="88"/>
      <c r="T107" s="78"/>
      <c r="AF107" s="82"/>
    </row>
    <row r="108" spans="1:32">
      <c r="A108" s="82">
        <v>2.325E-2</v>
      </c>
      <c r="B108" s="130">
        <v>30</v>
      </c>
      <c r="C108" s="126">
        <v>116.99845725787307</v>
      </c>
      <c r="D108" s="82">
        <f t="shared" si="3"/>
        <v>1</v>
      </c>
      <c r="E108" s="83">
        <f t="shared" si="4"/>
        <v>111.00000000000001</v>
      </c>
      <c r="F108" s="82"/>
      <c r="G108" s="83"/>
      <c r="H108" s="84"/>
      <c r="I108" s="83"/>
      <c r="N108" s="86"/>
      <c r="O108" s="86"/>
      <c r="P108" s="91"/>
      <c r="Q108" s="89"/>
      <c r="R108" s="88"/>
      <c r="T108" s="78"/>
      <c r="AF108" s="82"/>
    </row>
    <row r="109" spans="1:32">
      <c r="A109" s="82">
        <v>2.35E-2</v>
      </c>
      <c r="B109" s="130">
        <v>30</v>
      </c>
      <c r="C109" s="126">
        <v>101.69831363947884</v>
      </c>
      <c r="D109" s="82">
        <f t="shared" si="3"/>
        <v>1</v>
      </c>
      <c r="E109" s="83">
        <f t="shared" si="4"/>
        <v>111.00000000000001</v>
      </c>
      <c r="F109" s="82"/>
      <c r="G109" s="83"/>
      <c r="H109" s="84"/>
      <c r="I109" s="83"/>
      <c r="N109" s="86"/>
      <c r="O109" s="86"/>
      <c r="P109" s="91"/>
      <c r="Q109" s="89"/>
      <c r="R109" s="88"/>
      <c r="T109" s="78"/>
      <c r="AF109" s="82"/>
    </row>
    <row r="110" spans="1:32">
      <c r="A110" s="82">
        <v>2.375E-2</v>
      </c>
      <c r="B110" s="130">
        <v>15</v>
      </c>
      <c r="C110" s="126">
        <v>109.88527041130646</v>
      </c>
      <c r="D110" s="82">
        <f t="shared" si="3"/>
        <v>0</v>
      </c>
      <c r="E110" s="83" t="str">
        <f t="shared" si="4"/>
        <v>..</v>
      </c>
      <c r="F110" s="82"/>
      <c r="G110" s="83"/>
      <c r="H110" s="84"/>
      <c r="I110" s="83"/>
      <c r="N110" s="86"/>
      <c r="O110" s="86"/>
      <c r="P110" s="91"/>
      <c r="Q110" s="89"/>
      <c r="R110" s="88"/>
      <c r="T110" s="78"/>
      <c r="AF110" s="82"/>
    </row>
    <row r="111" spans="1:32">
      <c r="A111" s="82">
        <v>2.4E-2</v>
      </c>
      <c r="B111" s="130">
        <v>15</v>
      </c>
      <c r="C111" s="126">
        <v>117.92873083945105</v>
      </c>
      <c r="D111" s="82">
        <f t="shared" si="3"/>
        <v>0</v>
      </c>
      <c r="E111" s="83" t="str">
        <f t="shared" si="4"/>
        <v>..</v>
      </c>
      <c r="F111" s="82"/>
      <c r="G111" s="83"/>
      <c r="H111" s="84"/>
      <c r="I111" s="83"/>
      <c r="N111" s="86"/>
      <c r="O111" s="86"/>
      <c r="P111" s="91"/>
      <c r="Q111" s="89"/>
      <c r="R111" s="88"/>
      <c r="T111" s="78"/>
      <c r="AF111" s="82"/>
    </row>
    <row r="112" spans="1:32">
      <c r="A112" s="82">
        <v>2.4250000000000001E-2</v>
      </c>
      <c r="B112" s="130">
        <v>30</v>
      </c>
      <c r="C112" s="126">
        <v>117.66957934469387</v>
      </c>
      <c r="D112" s="82">
        <f t="shared" si="3"/>
        <v>1</v>
      </c>
      <c r="E112" s="83">
        <f t="shared" si="4"/>
        <v>111.00000000000001</v>
      </c>
      <c r="F112" s="82"/>
      <c r="G112" s="83"/>
      <c r="H112" s="84"/>
      <c r="I112" s="83"/>
      <c r="N112" s="86"/>
      <c r="O112" s="86"/>
      <c r="P112" s="91"/>
      <c r="Q112" s="89"/>
      <c r="R112" s="88"/>
      <c r="T112" s="78"/>
      <c r="AF112" s="82"/>
    </row>
    <row r="113" spans="1:32">
      <c r="A113" s="82">
        <v>2.4500000000000001E-2</v>
      </c>
      <c r="B113" s="130">
        <v>15</v>
      </c>
      <c r="C113" s="126">
        <v>113.13940905520518</v>
      </c>
      <c r="D113" s="82">
        <f t="shared" si="3"/>
        <v>0</v>
      </c>
      <c r="E113" s="83" t="str">
        <f t="shared" si="4"/>
        <v>..</v>
      </c>
      <c r="F113" s="82"/>
      <c r="G113" s="83"/>
      <c r="H113" s="84"/>
      <c r="I113" s="83"/>
      <c r="N113" s="86"/>
      <c r="O113" s="86"/>
      <c r="P113" s="91"/>
      <c r="Q113" s="89"/>
      <c r="R113" s="88"/>
      <c r="T113" s="78"/>
      <c r="AF113" s="82"/>
    </row>
    <row r="114" spans="1:32">
      <c r="A114" s="82">
        <v>2.4750000000000001E-2</v>
      </c>
      <c r="B114" s="130">
        <v>30</v>
      </c>
      <c r="C114" s="126">
        <v>101.98342307475899</v>
      </c>
      <c r="D114" s="82">
        <f t="shared" si="3"/>
        <v>1</v>
      </c>
      <c r="E114" s="83">
        <f t="shared" si="4"/>
        <v>111.00000000000001</v>
      </c>
      <c r="F114" s="82"/>
      <c r="G114" s="83"/>
      <c r="H114" s="84"/>
      <c r="I114" s="83"/>
      <c r="N114" s="86"/>
      <c r="O114" s="86"/>
      <c r="P114" s="91"/>
      <c r="Q114" s="89"/>
      <c r="R114" s="88"/>
      <c r="T114" s="78"/>
      <c r="AF114" s="82"/>
    </row>
    <row r="115" spans="1:32">
      <c r="A115" s="82">
        <v>2.5000000000000001E-2</v>
      </c>
      <c r="B115" s="130">
        <v>15</v>
      </c>
      <c r="C115" s="126">
        <v>110.14572424520421</v>
      </c>
      <c r="D115" s="82">
        <f t="shared" si="3"/>
        <v>0</v>
      </c>
      <c r="E115" s="83" t="str">
        <f t="shared" si="4"/>
        <v>..</v>
      </c>
      <c r="F115" s="82"/>
      <c r="G115" s="83"/>
      <c r="H115" s="84"/>
      <c r="I115" s="83"/>
      <c r="N115" s="86"/>
      <c r="O115" s="86"/>
      <c r="P115" s="91"/>
      <c r="Q115" s="89"/>
      <c r="R115" s="88"/>
      <c r="T115" s="78"/>
      <c r="AF115" s="82"/>
    </row>
    <row r="116" spans="1:32">
      <c r="A116" s="82">
        <v>2.5250000000000002E-2</v>
      </c>
      <c r="B116" s="130">
        <v>15</v>
      </c>
      <c r="C116" s="126">
        <v>120.28265314738229</v>
      </c>
      <c r="D116" s="82">
        <f t="shared" si="3"/>
        <v>0</v>
      </c>
      <c r="E116" s="83" t="str">
        <f t="shared" si="4"/>
        <v>..</v>
      </c>
      <c r="F116" s="82"/>
      <c r="G116" s="83"/>
      <c r="H116" s="84"/>
      <c r="I116" s="83"/>
      <c r="N116" s="86"/>
      <c r="O116" s="86"/>
      <c r="P116" s="91"/>
      <c r="Q116" s="89"/>
      <c r="R116" s="88"/>
      <c r="T116" s="78"/>
      <c r="AF116" s="82"/>
    </row>
    <row r="117" spans="1:32">
      <c r="A117" s="82">
        <v>2.5499999999999998E-2</v>
      </c>
      <c r="B117" s="130">
        <v>30</v>
      </c>
      <c r="C117" s="126">
        <v>94.616169873564616</v>
      </c>
      <c r="D117" s="82">
        <f t="shared" si="3"/>
        <v>1</v>
      </c>
      <c r="E117" s="83">
        <f t="shared" si="4"/>
        <v>92.062229488736861</v>
      </c>
      <c r="F117" s="82"/>
      <c r="G117" s="83"/>
      <c r="H117" s="84"/>
      <c r="I117" s="83"/>
      <c r="N117" s="86"/>
      <c r="O117" s="86"/>
      <c r="P117" s="91"/>
      <c r="Q117" s="89"/>
      <c r="R117" s="88"/>
      <c r="T117" s="78"/>
      <c r="AF117" s="82"/>
    </row>
    <row r="118" spans="1:32">
      <c r="A118" s="82">
        <v>2.5749999999999999E-2</v>
      </c>
      <c r="B118" s="130">
        <v>15</v>
      </c>
      <c r="C118" s="126">
        <v>99.132673357107038</v>
      </c>
      <c r="D118" s="82">
        <f t="shared" si="3"/>
        <v>0</v>
      </c>
      <c r="E118" s="83" t="str">
        <f t="shared" si="4"/>
        <v>..</v>
      </c>
      <c r="F118" s="82"/>
      <c r="G118" s="83"/>
      <c r="H118" s="84"/>
      <c r="I118" s="83"/>
      <c r="N118" s="86"/>
      <c r="O118" s="86"/>
      <c r="P118" s="91"/>
      <c r="Q118" s="89"/>
      <c r="R118" s="88"/>
      <c r="T118" s="78"/>
      <c r="AF118" s="82"/>
    </row>
    <row r="119" spans="1:32">
      <c r="A119" s="82">
        <v>2.5999999999999999E-2</v>
      </c>
      <c r="B119" s="130">
        <v>15</v>
      </c>
      <c r="C119" s="126">
        <v>114.18758400296998</v>
      </c>
      <c r="D119" s="82">
        <f t="shared" si="3"/>
        <v>0</v>
      </c>
      <c r="E119" s="83" t="str">
        <f t="shared" si="4"/>
        <v>..</v>
      </c>
      <c r="F119" s="82"/>
      <c r="G119" s="83"/>
      <c r="H119" s="84"/>
      <c r="I119" s="83"/>
      <c r="N119" s="86"/>
      <c r="O119" s="86"/>
      <c r="P119" s="91"/>
      <c r="Q119" s="89"/>
      <c r="R119" s="88"/>
      <c r="T119" s="78"/>
      <c r="AF119" s="82"/>
    </row>
    <row r="120" spans="1:32">
      <c r="A120" s="82">
        <v>2.6249999999999999E-2</v>
      </c>
      <c r="B120" s="130">
        <v>30</v>
      </c>
      <c r="C120" s="126">
        <v>127.81876795328786</v>
      </c>
      <c r="D120" s="82">
        <f t="shared" si="3"/>
        <v>1</v>
      </c>
      <c r="E120" s="83">
        <f t="shared" si="4"/>
        <v>111.00000000000001</v>
      </c>
      <c r="F120" s="82"/>
      <c r="G120" s="83"/>
      <c r="H120" s="84"/>
      <c r="I120" s="83"/>
      <c r="N120" s="86"/>
      <c r="O120" s="86"/>
      <c r="P120" s="91"/>
      <c r="Q120" s="89"/>
      <c r="R120" s="88"/>
      <c r="T120" s="78"/>
      <c r="AF120" s="82"/>
    </row>
    <row r="121" spans="1:32">
      <c r="A121" s="82">
        <v>2.6499999999999999E-2</v>
      </c>
      <c r="B121" s="130">
        <v>30</v>
      </c>
      <c r="C121" s="126">
        <v>101.96934035466421</v>
      </c>
      <c r="D121" s="82">
        <f t="shared" si="3"/>
        <v>1</v>
      </c>
      <c r="E121" s="83">
        <f t="shared" si="4"/>
        <v>111.00000000000001</v>
      </c>
      <c r="F121" s="82"/>
      <c r="G121" s="83"/>
      <c r="H121" s="84"/>
      <c r="I121" s="83"/>
      <c r="N121" s="86"/>
      <c r="O121" s="86"/>
      <c r="P121" s="91"/>
      <c r="Q121" s="89"/>
      <c r="R121" s="88"/>
      <c r="T121" s="78"/>
      <c r="AF121" s="82"/>
    </row>
    <row r="122" spans="1:32">
      <c r="A122" s="82">
        <v>2.6749999999999999E-2</v>
      </c>
      <c r="B122" s="130">
        <v>30</v>
      </c>
      <c r="C122" s="126">
        <v>81.425016169224662</v>
      </c>
      <c r="D122" s="82">
        <f t="shared" si="3"/>
        <v>1</v>
      </c>
      <c r="E122" s="83">
        <f t="shared" si="4"/>
        <v>80.4540142289177</v>
      </c>
      <c r="F122" s="82"/>
      <c r="G122" s="83"/>
      <c r="H122" s="84"/>
      <c r="I122" s="83"/>
      <c r="N122" s="86"/>
      <c r="O122" s="86"/>
      <c r="P122" s="91"/>
      <c r="Q122" s="89"/>
      <c r="R122" s="88"/>
      <c r="T122" s="78"/>
      <c r="AF122" s="82"/>
    </row>
    <row r="123" spans="1:32">
      <c r="A123" s="82">
        <v>2.7E-2</v>
      </c>
      <c r="B123" s="130">
        <v>15</v>
      </c>
      <c r="C123" s="126">
        <v>104.98997979116977</v>
      </c>
      <c r="D123" s="82">
        <f t="shared" si="3"/>
        <v>0</v>
      </c>
      <c r="E123" s="83" t="str">
        <f t="shared" si="4"/>
        <v>..</v>
      </c>
      <c r="F123" s="82"/>
      <c r="G123" s="83"/>
      <c r="H123" s="84"/>
      <c r="I123" s="83"/>
      <c r="N123" s="86"/>
      <c r="O123" s="86"/>
      <c r="P123" s="91"/>
      <c r="Q123" s="89"/>
      <c r="R123" s="88"/>
      <c r="T123" s="78"/>
      <c r="AF123" s="82"/>
    </row>
    <row r="124" spans="1:32">
      <c r="A124" s="82">
        <v>2.725E-2</v>
      </c>
      <c r="B124" s="130">
        <v>15</v>
      </c>
      <c r="C124" s="126">
        <v>99.887454540770392</v>
      </c>
      <c r="D124" s="82">
        <f t="shared" si="3"/>
        <v>0</v>
      </c>
      <c r="E124" s="83" t="str">
        <f t="shared" si="4"/>
        <v>..</v>
      </c>
      <c r="F124" s="82"/>
      <c r="G124" s="83"/>
      <c r="H124" s="84"/>
      <c r="I124" s="83"/>
      <c r="N124" s="86"/>
      <c r="O124" s="86"/>
      <c r="P124" s="91"/>
      <c r="Q124" s="89"/>
      <c r="R124" s="88"/>
      <c r="T124" s="78"/>
      <c r="AF124" s="82"/>
    </row>
    <row r="125" spans="1:32">
      <c r="A125" s="82">
        <v>2.75E-2</v>
      </c>
      <c r="B125" s="130">
        <v>15</v>
      </c>
      <c r="C125" s="126">
        <v>118.38587648672279</v>
      </c>
      <c r="D125" s="82">
        <f t="shared" si="3"/>
        <v>0</v>
      </c>
      <c r="E125" s="83" t="str">
        <f t="shared" si="4"/>
        <v>..</v>
      </c>
      <c r="F125" s="82"/>
      <c r="G125" s="83"/>
      <c r="H125" s="84"/>
      <c r="I125" s="83"/>
      <c r="N125" s="86"/>
      <c r="O125" s="86"/>
      <c r="P125" s="91"/>
      <c r="Q125" s="89"/>
      <c r="R125" s="88"/>
      <c r="T125" s="78"/>
      <c r="AF125" s="82"/>
    </row>
    <row r="126" spans="1:32">
      <c r="A126" s="82">
        <v>2.775E-2</v>
      </c>
      <c r="B126" s="130">
        <v>30</v>
      </c>
      <c r="C126" s="126">
        <v>135.14475847562045</v>
      </c>
      <c r="D126" s="82">
        <f t="shared" si="3"/>
        <v>1</v>
      </c>
      <c r="E126" s="83">
        <f t="shared" si="4"/>
        <v>111.00000000000001</v>
      </c>
      <c r="F126" s="82"/>
      <c r="G126" s="83"/>
      <c r="H126" s="84"/>
      <c r="I126" s="83"/>
      <c r="N126" s="86"/>
      <c r="O126" s="86"/>
      <c r="P126" s="91"/>
      <c r="Q126" s="89"/>
      <c r="R126" s="88"/>
      <c r="T126" s="78"/>
      <c r="AF126" s="82"/>
    </row>
    <row r="127" spans="1:32">
      <c r="A127" s="82">
        <v>2.8000000000000001E-2</v>
      </c>
      <c r="B127" s="130">
        <v>15</v>
      </c>
      <c r="C127" s="126">
        <v>101.80835436177975</v>
      </c>
      <c r="D127" s="82">
        <f t="shared" si="3"/>
        <v>0</v>
      </c>
      <c r="E127" s="83" t="str">
        <f t="shared" si="4"/>
        <v>..</v>
      </c>
      <c r="F127" s="82"/>
      <c r="G127" s="83"/>
      <c r="H127" s="84"/>
      <c r="I127" s="83"/>
      <c r="N127" s="86"/>
      <c r="O127" s="86"/>
      <c r="P127" s="91"/>
      <c r="Q127" s="89"/>
      <c r="R127" s="88"/>
      <c r="T127" s="78"/>
      <c r="AF127" s="82"/>
    </row>
    <row r="128" spans="1:32">
      <c r="A128" s="82">
        <v>2.8250000000000001E-2</v>
      </c>
      <c r="B128" s="130">
        <v>30</v>
      </c>
      <c r="C128" s="126">
        <v>133.39308126838228</v>
      </c>
      <c r="D128" s="82">
        <f t="shared" si="3"/>
        <v>1</v>
      </c>
      <c r="E128" s="83">
        <f t="shared" si="4"/>
        <v>111.00000000000001</v>
      </c>
      <c r="F128" s="82"/>
      <c r="G128" s="83"/>
      <c r="H128" s="84"/>
      <c r="I128" s="83"/>
      <c r="N128" s="86"/>
      <c r="O128" s="86"/>
      <c r="P128" s="91"/>
      <c r="Q128" s="89"/>
      <c r="R128" s="88"/>
      <c r="T128" s="78"/>
      <c r="AF128" s="82"/>
    </row>
    <row r="129" spans="1:32">
      <c r="A129" s="82">
        <v>2.8500000000000001E-2</v>
      </c>
      <c r="B129" s="130">
        <v>15</v>
      </c>
      <c r="C129" s="126">
        <v>124.90993347314701</v>
      </c>
      <c r="D129" s="82">
        <f t="shared" si="3"/>
        <v>0</v>
      </c>
      <c r="E129" s="83" t="str">
        <f t="shared" si="4"/>
        <v>..</v>
      </c>
      <c r="F129" s="82"/>
      <c r="G129" s="83"/>
      <c r="H129" s="84"/>
      <c r="I129" s="83"/>
      <c r="N129" s="86"/>
      <c r="O129" s="86"/>
      <c r="P129" s="91"/>
      <c r="Q129" s="89"/>
      <c r="R129" s="88"/>
      <c r="T129" s="78"/>
      <c r="AF129" s="82"/>
    </row>
    <row r="130" spans="1:32">
      <c r="A130" s="82">
        <v>2.8750000000000001E-2</v>
      </c>
      <c r="B130" s="130">
        <v>15</v>
      </c>
      <c r="C130" s="126">
        <v>124.97620127858482</v>
      </c>
      <c r="D130" s="82">
        <f t="shared" si="3"/>
        <v>0</v>
      </c>
      <c r="E130" s="83" t="str">
        <f t="shared" si="4"/>
        <v>..</v>
      </c>
      <c r="F130" s="82"/>
      <c r="G130" s="83"/>
      <c r="H130" s="84"/>
      <c r="I130" s="83"/>
      <c r="N130" s="86"/>
      <c r="O130" s="86"/>
      <c r="P130" s="91"/>
      <c r="Q130" s="89"/>
      <c r="R130" s="88"/>
      <c r="T130" s="78"/>
      <c r="AF130" s="82"/>
    </row>
    <row r="131" spans="1:32">
      <c r="A131" s="82">
        <v>2.9000000000000001E-2</v>
      </c>
      <c r="B131" s="130">
        <v>15</v>
      </c>
      <c r="C131" s="126">
        <v>113.47228109629779</v>
      </c>
      <c r="D131" s="82">
        <f t="shared" si="3"/>
        <v>0</v>
      </c>
      <c r="E131" s="83" t="str">
        <f t="shared" si="4"/>
        <v>..</v>
      </c>
      <c r="F131" s="82"/>
      <c r="G131" s="83"/>
      <c r="H131" s="84"/>
      <c r="I131" s="83"/>
      <c r="N131" s="86"/>
      <c r="O131" s="86"/>
      <c r="P131" s="91"/>
      <c r="Q131" s="89"/>
      <c r="R131" s="88"/>
      <c r="T131" s="78"/>
      <c r="AF131" s="82"/>
    </row>
    <row r="132" spans="1:32">
      <c r="A132" s="82">
        <v>2.9250000000000002E-2</v>
      </c>
      <c r="B132" s="130">
        <v>15</v>
      </c>
      <c r="C132" s="126">
        <v>105.33359148016758</v>
      </c>
      <c r="D132" s="82">
        <f t="shared" si="3"/>
        <v>0</v>
      </c>
      <c r="E132" s="83" t="str">
        <f t="shared" si="4"/>
        <v>..</v>
      </c>
      <c r="F132" s="82"/>
      <c r="G132" s="83"/>
      <c r="H132" s="84"/>
      <c r="I132" s="83"/>
      <c r="N132" s="86"/>
      <c r="O132" s="86"/>
      <c r="P132" s="91"/>
      <c r="Q132" s="89"/>
      <c r="R132" s="88"/>
      <c r="T132" s="78"/>
      <c r="AF132" s="82"/>
    </row>
    <row r="133" spans="1:32">
      <c r="A133" s="82">
        <v>2.9499999999999998E-2</v>
      </c>
      <c r="B133" s="130">
        <v>30</v>
      </c>
      <c r="C133" s="126">
        <v>138.90001569105317</v>
      </c>
      <c r="D133" s="82">
        <f t="shared" si="3"/>
        <v>1</v>
      </c>
      <c r="E133" s="83">
        <f t="shared" si="4"/>
        <v>111.00000000000001</v>
      </c>
      <c r="F133" s="82"/>
      <c r="G133" s="83"/>
      <c r="H133" s="84"/>
      <c r="I133" s="83"/>
      <c r="N133" s="86"/>
      <c r="O133" s="86"/>
      <c r="P133" s="91"/>
      <c r="Q133" s="89"/>
      <c r="R133" s="88"/>
      <c r="T133" s="78"/>
      <c r="AF133" s="82"/>
    </row>
    <row r="134" spans="1:32">
      <c r="A134" s="82">
        <v>2.9749999999999999E-2</v>
      </c>
      <c r="B134" s="130">
        <v>15</v>
      </c>
      <c r="C134" s="126">
        <v>122.61624157124253</v>
      </c>
      <c r="D134" s="82">
        <f t="shared" si="3"/>
        <v>0</v>
      </c>
      <c r="E134" s="83" t="str">
        <f t="shared" si="4"/>
        <v>..</v>
      </c>
      <c r="F134" s="82"/>
      <c r="G134" s="83"/>
      <c r="H134" s="84"/>
      <c r="I134" s="83"/>
      <c r="N134" s="86"/>
      <c r="O134" s="86"/>
      <c r="P134" s="91"/>
      <c r="Q134" s="89"/>
      <c r="R134" s="88"/>
      <c r="T134" s="78"/>
      <c r="AF134" s="82"/>
    </row>
    <row r="135" spans="1:32">
      <c r="A135" s="82">
        <v>0.03</v>
      </c>
      <c r="B135" s="130">
        <v>15</v>
      </c>
      <c r="C135" s="126">
        <v>98.656799616146415</v>
      </c>
      <c r="D135" s="82">
        <f t="shared" si="3"/>
        <v>0</v>
      </c>
      <c r="E135" s="83" t="str">
        <f t="shared" si="4"/>
        <v>..</v>
      </c>
      <c r="F135" s="82"/>
      <c r="G135" s="83"/>
      <c r="H135" s="84"/>
      <c r="I135" s="83"/>
      <c r="N135" s="86"/>
      <c r="O135" s="86"/>
      <c r="P135" s="91"/>
      <c r="Q135" s="89"/>
      <c r="R135" s="88"/>
      <c r="T135" s="78"/>
      <c r="AF135" s="82"/>
    </row>
    <row r="136" spans="1:32">
      <c r="A136" s="82">
        <v>3.0249999999999999E-2</v>
      </c>
      <c r="B136" s="130">
        <v>30</v>
      </c>
      <c r="C136" s="126">
        <v>127.25608824044863</v>
      </c>
      <c r="D136" s="82">
        <f t="shared" si="3"/>
        <v>1</v>
      </c>
      <c r="E136" s="83">
        <f t="shared" si="4"/>
        <v>111.00000000000001</v>
      </c>
      <c r="F136" s="82"/>
      <c r="G136" s="83"/>
      <c r="H136" s="84"/>
      <c r="I136" s="83"/>
      <c r="N136" s="86"/>
      <c r="O136" s="86"/>
      <c r="P136" s="91"/>
      <c r="Q136" s="89"/>
      <c r="R136" s="88"/>
      <c r="T136" s="78"/>
      <c r="AF136" s="82"/>
    </row>
    <row r="137" spans="1:32">
      <c r="A137" s="82">
        <v>3.0499999999999999E-2</v>
      </c>
      <c r="B137" s="130">
        <v>15</v>
      </c>
      <c r="C137" s="126">
        <v>97.044771930786382</v>
      </c>
      <c r="D137" s="82">
        <f t="shared" si="3"/>
        <v>0</v>
      </c>
      <c r="E137" s="83" t="str">
        <f t="shared" si="4"/>
        <v>..</v>
      </c>
      <c r="F137" s="82"/>
      <c r="G137" s="83"/>
      <c r="H137" s="84"/>
      <c r="I137" s="83"/>
      <c r="N137" s="86"/>
      <c r="O137" s="86"/>
      <c r="P137" s="91"/>
      <c r="Q137" s="89"/>
      <c r="R137" s="88"/>
      <c r="T137" s="78"/>
      <c r="AF137" s="82"/>
    </row>
    <row r="138" spans="1:32">
      <c r="A138" s="82">
        <v>3.075E-2</v>
      </c>
      <c r="B138" s="130">
        <v>30</v>
      </c>
      <c r="C138" s="126">
        <v>128.17820707911517</v>
      </c>
      <c r="D138" s="82">
        <f t="shared" si="3"/>
        <v>1</v>
      </c>
      <c r="E138" s="83">
        <f t="shared" si="4"/>
        <v>111.00000000000001</v>
      </c>
      <c r="F138" s="82"/>
      <c r="G138" s="83"/>
      <c r="H138" s="84"/>
      <c r="I138" s="83"/>
      <c r="N138" s="86"/>
      <c r="O138" s="86"/>
      <c r="P138" s="91"/>
      <c r="Q138" s="89"/>
      <c r="R138" s="88"/>
      <c r="T138" s="78"/>
      <c r="AF138" s="82"/>
    </row>
    <row r="139" spans="1:32">
      <c r="A139" s="82">
        <v>3.1E-2</v>
      </c>
      <c r="B139" s="130">
        <v>15</v>
      </c>
      <c r="C139" s="126">
        <v>111.35292010557183</v>
      </c>
      <c r="D139" s="82">
        <f t="shared" si="3"/>
        <v>0</v>
      </c>
      <c r="E139" s="83" t="str">
        <f t="shared" si="4"/>
        <v>..</v>
      </c>
      <c r="F139" s="82"/>
      <c r="G139" s="83"/>
      <c r="H139" s="84"/>
      <c r="I139" s="83"/>
      <c r="N139" s="86"/>
      <c r="O139" s="86"/>
      <c r="P139" s="91"/>
      <c r="Q139" s="89"/>
      <c r="R139" s="88"/>
      <c r="T139" s="78"/>
      <c r="AF139" s="82"/>
    </row>
    <row r="140" spans="1:32">
      <c r="A140" s="82">
        <v>3.125E-2</v>
      </c>
      <c r="B140" s="130">
        <v>15</v>
      </c>
      <c r="C140" s="126">
        <v>124.27998913027471</v>
      </c>
      <c r="D140" s="82">
        <f t="shared" si="3"/>
        <v>0</v>
      </c>
      <c r="E140" s="83" t="str">
        <f t="shared" si="4"/>
        <v>..</v>
      </c>
      <c r="F140" s="82"/>
      <c r="G140" s="83"/>
      <c r="H140" s="84"/>
      <c r="I140" s="83"/>
      <c r="N140" s="86"/>
      <c r="O140" s="86"/>
      <c r="P140" s="91"/>
      <c r="Q140" s="89"/>
      <c r="R140" s="88"/>
      <c r="T140" s="78"/>
      <c r="AF140" s="82"/>
    </row>
    <row r="141" spans="1:32">
      <c r="A141" s="82">
        <v>3.15E-2</v>
      </c>
      <c r="B141" s="130">
        <v>15</v>
      </c>
      <c r="C141" s="126">
        <v>104.0135900024506</v>
      </c>
      <c r="D141" s="82">
        <f t="shared" si="3"/>
        <v>0</v>
      </c>
      <c r="E141" s="83" t="str">
        <f t="shared" si="4"/>
        <v>..</v>
      </c>
      <c r="F141" s="82"/>
      <c r="G141" s="83"/>
      <c r="H141" s="84"/>
      <c r="I141" s="83"/>
      <c r="N141" s="86"/>
      <c r="O141" s="86"/>
      <c r="P141" s="91"/>
      <c r="Q141" s="89"/>
      <c r="R141" s="88"/>
      <c r="T141" s="78"/>
      <c r="AF141" s="82"/>
    </row>
    <row r="142" spans="1:32">
      <c r="A142" s="82">
        <v>3.175E-2</v>
      </c>
      <c r="B142" s="130">
        <v>30</v>
      </c>
      <c r="C142" s="126">
        <v>83.292754257644987</v>
      </c>
      <c r="D142" s="82">
        <f t="shared" si="3"/>
        <v>1</v>
      </c>
      <c r="E142" s="83">
        <f t="shared" si="4"/>
        <v>82.097623746727592</v>
      </c>
      <c r="F142" s="82"/>
      <c r="G142" s="83"/>
      <c r="H142" s="84"/>
      <c r="I142" s="83"/>
      <c r="N142" s="86"/>
      <c r="O142" s="86"/>
      <c r="P142" s="91"/>
      <c r="Q142" s="89"/>
      <c r="R142" s="88"/>
      <c r="T142" s="78"/>
      <c r="AF142" s="82"/>
    </row>
    <row r="143" spans="1:32">
      <c r="A143" s="82">
        <v>3.2000000000000001E-2</v>
      </c>
      <c r="B143" s="130">
        <v>30</v>
      </c>
      <c r="C143" s="126">
        <v>127.96212556370827</v>
      </c>
      <c r="D143" s="82">
        <f t="shared" si="3"/>
        <v>1</v>
      </c>
      <c r="E143" s="83">
        <f t="shared" si="4"/>
        <v>111.00000000000001</v>
      </c>
      <c r="F143" s="82"/>
      <c r="G143" s="83"/>
      <c r="H143" s="84"/>
      <c r="I143" s="83"/>
      <c r="N143" s="86"/>
      <c r="O143" s="86"/>
      <c r="P143" s="91"/>
      <c r="Q143" s="89"/>
      <c r="R143" s="88"/>
      <c r="T143" s="78"/>
      <c r="AF143" s="82"/>
    </row>
    <row r="144" spans="1:32">
      <c r="A144" s="82">
        <v>3.2250000000000001E-2</v>
      </c>
      <c r="B144" s="130">
        <v>15</v>
      </c>
      <c r="C144" s="126">
        <v>107.46389623736465</v>
      </c>
      <c r="D144" s="82">
        <f t="shared" ref="D144:D207" si="5">IF(VLOOKUP(B144,$B$10:$G$11,6)&gt;=0,1,0)</f>
        <v>0</v>
      </c>
      <c r="E144" s="83" t="str">
        <f t="shared" ref="E144:E207" si="6">IF(D144=0,"..", IF(C144+$C$6&gt;=$G$2,$G$2,(C144+$C$6)*(1-$C$4)))</f>
        <v>..</v>
      </c>
      <c r="F144" s="82"/>
      <c r="G144" s="83"/>
      <c r="H144" s="84"/>
      <c r="I144" s="83"/>
      <c r="N144" s="86"/>
      <c r="O144" s="86"/>
      <c r="P144" s="91"/>
      <c r="Q144" s="89"/>
      <c r="R144" s="88"/>
      <c r="T144" s="78"/>
      <c r="AF144" s="82"/>
    </row>
    <row r="145" spans="1:32">
      <c r="A145" s="82">
        <v>3.2500000000000001E-2</v>
      </c>
      <c r="B145" s="130">
        <v>15</v>
      </c>
      <c r="C145" s="126">
        <v>110.54438007470981</v>
      </c>
      <c r="D145" s="82">
        <f t="shared" si="5"/>
        <v>0</v>
      </c>
      <c r="E145" s="83" t="str">
        <f t="shared" si="6"/>
        <v>..</v>
      </c>
      <c r="F145" s="82"/>
      <c r="G145" s="83"/>
      <c r="H145" s="84"/>
      <c r="I145" s="83"/>
      <c r="N145" s="86"/>
      <c r="O145" s="86"/>
      <c r="P145" s="91"/>
      <c r="Q145" s="89"/>
      <c r="R145" s="88"/>
      <c r="T145" s="78"/>
      <c r="AF145" s="82"/>
    </row>
    <row r="146" spans="1:32">
      <c r="A146" s="82">
        <v>3.2750000000000001E-2</v>
      </c>
      <c r="B146" s="130">
        <v>30</v>
      </c>
      <c r="C146" s="126">
        <v>80.545217885488739</v>
      </c>
      <c r="D146" s="82">
        <f t="shared" si="5"/>
        <v>1</v>
      </c>
      <c r="E146" s="83">
        <f t="shared" si="6"/>
        <v>79.679791739230097</v>
      </c>
      <c r="F146" s="82"/>
      <c r="G146" s="83"/>
      <c r="H146" s="84"/>
      <c r="I146" s="83"/>
      <c r="N146" s="86"/>
      <c r="O146" s="86"/>
      <c r="P146" s="91"/>
      <c r="Q146" s="89"/>
      <c r="R146" s="88"/>
      <c r="T146" s="78"/>
      <c r="AF146" s="82"/>
    </row>
    <row r="147" spans="1:32">
      <c r="A147" s="82">
        <v>3.3000000000000002E-2</v>
      </c>
      <c r="B147" s="130">
        <v>15</v>
      </c>
      <c r="C147" s="126">
        <v>121.32411779936753</v>
      </c>
      <c r="D147" s="82">
        <f t="shared" si="5"/>
        <v>0</v>
      </c>
      <c r="E147" s="83" t="str">
        <f t="shared" si="6"/>
        <v>..</v>
      </c>
      <c r="F147" s="82"/>
      <c r="G147" s="83"/>
      <c r="H147" s="84"/>
      <c r="I147" s="83"/>
      <c r="N147" s="86"/>
      <c r="O147" s="86"/>
      <c r="P147" s="91"/>
      <c r="Q147" s="89"/>
      <c r="R147" s="88"/>
      <c r="T147" s="78"/>
      <c r="AF147" s="82"/>
    </row>
    <row r="148" spans="1:32">
      <c r="A148" s="82">
        <v>3.3250000000000002E-2</v>
      </c>
      <c r="B148" s="130">
        <v>30</v>
      </c>
      <c r="C148" s="126">
        <v>102.25882681917489</v>
      </c>
      <c r="D148" s="82">
        <f t="shared" si="5"/>
        <v>1</v>
      </c>
      <c r="E148" s="83">
        <f t="shared" si="6"/>
        <v>111.00000000000001</v>
      </c>
      <c r="F148" s="82"/>
      <c r="G148" s="83"/>
      <c r="H148" s="84"/>
      <c r="I148" s="83"/>
      <c r="N148" s="86"/>
      <c r="O148" s="86"/>
      <c r="P148" s="91"/>
      <c r="Q148" s="89"/>
      <c r="R148" s="88"/>
      <c r="T148" s="78"/>
      <c r="AF148" s="82"/>
    </row>
    <row r="149" spans="1:32">
      <c r="A149" s="82">
        <v>3.3500000000000002E-2</v>
      </c>
      <c r="B149" s="130">
        <v>15</v>
      </c>
      <c r="C149" s="126">
        <v>106.92245154152644</v>
      </c>
      <c r="D149" s="82">
        <f t="shared" si="5"/>
        <v>0</v>
      </c>
      <c r="E149" s="83" t="str">
        <f t="shared" si="6"/>
        <v>..</v>
      </c>
      <c r="F149" s="82"/>
      <c r="G149" s="83"/>
      <c r="H149" s="84"/>
      <c r="I149" s="83"/>
      <c r="N149" s="86"/>
      <c r="O149" s="86"/>
      <c r="P149" s="91"/>
      <c r="Q149" s="89"/>
      <c r="R149" s="88"/>
      <c r="T149" s="78"/>
      <c r="AF149" s="82"/>
    </row>
    <row r="150" spans="1:32">
      <c r="A150" s="82">
        <v>3.3750000000000002E-2</v>
      </c>
      <c r="B150" s="130">
        <v>15</v>
      </c>
      <c r="C150" s="126">
        <v>97.956461523111727</v>
      </c>
      <c r="D150" s="82">
        <f t="shared" si="5"/>
        <v>0</v>
      </c>
      <c r="E150" s="83" t="str">
        <f t="shared" si="6"/>
        <v>..</v>
      </c>
      <c r="F150" s="82"/>
      <c r="G150" s="83"/>
      <c r="H150" s="84"/>
      <c r="I150" s="83"/>
      <c r="N150" s="86"/>
      <c r="O150" s="86"/>
      <c r="P150" s="91"/>
      <c r="Q150" s="89"/>
      <c r="R150" s="88"/>
      <c r="T150" s="78"/>
      <c r="AF150" s="82"/>
    </row>
    <row r="151" spans="1:32">
      <c r="A151" s="82">
        <v>3.4000000000000002E-2</v>
      </c>
      <c r="B151" s="130">
        <v>15</v>
      </c>
      <c r="C151" s="126">
        <v>112.33901676044545</v>
      </c>
      <c r="D151" s="82">
        <f t="shared" si="5"/>
        <v>0</v>
      </c>
      <c r="E151" s="83" t="str">
        <f t="shared" si="6"/>
        <v>..</v>
      </c>
      <c r="F151" s="82"/>
      <c r="G151" s="83"/>
      <c r="H151" s="84"/>
      <c r="I151" s="83"/>
      <c r="N151" s="86"/>
      <c r="O151" s="86"/>
      <c r="P151" s="91"/>
      <c r="Q151" s="89"/>
      <c r="R151" s="88"/>
      <c r="T151" s="78"/>
      <c r="AF151" s="82"/>
    </row>
    <row r="152" spans="1:32">
      <c r="A152" s="82">
        <v>3.4250000000000003E-2</v>
      </c>
      <c r="B152" s="130">
        <v>30</v>
      </c>
      <c r="C152" s="126">
        <v>103.01721093786138</v>
      </c>
      <c r="D152" s="82">
        <f t="shared" si="5"/>
        <v>1</v>
      </c>
      <c r="E152" s="83">
        <f t="shared" si="6"/>
        <v>111.00000000000001</v>
      </c>
      <c r="F152" s="82"/>
      <c r="G152" s="83"/>
      <c r="H152" s="84"/>
      <c r="I152" s="83"/>
      <c r="N152" s="86"/>
      <c r="O152" s="86"/>
      <c r="P152" s="91"/>
      <c r="Q152" s="89"/>
      <c r="R152" s="88"/>
      <c r="T152" s="78"/>
      <c r="AF152" s="82"/>
    </row>
    <row r="153" spans="1:32">
      <c r="A153" s="82">
        <v>3.4500000000000003E-2</v>
      </c>
      <c r="B153" s="130">
        <v>15</v>
      </c>
      <c r="C153" s="126">
        <v>119.30838956790529</v>
      </c>
      <c r="D153" s="82">
        <f t="shared" si="5"/>
        <v>0</v>
      </c>
      <c r="E153" s="83" t="str">
        <f t="shared" si="6"/>
        <v>..</v>
      </c>
      <c r="F153" s="82"/>
      <c r="G153" s="83"/>
      <c r="H153" s="84"/>
      <c r="I153" s="83"/>
      <c r="N153" s="86"/>
      <c r="O153" s="86"/>
      <c r="P153" s="91"/>
      <c r="Q153" s="89"/>
      <c r="R153" s="88"/>
      <c r="T153" s="78"/>
      <c r="AF153" s="82"/>
    </row>
    <row r="154" spans="1:32">
      <c r="A154" s="82">
        <v>3.4750000000000003E-2</v>
      </c>
      <c r="B154" s="130">
        <v>15</v>
      </c>
      <c r="C154" s="126">
        <v>107.21470947451999</v>
      </c>
      <c r="D154" s="82">
        <f t="shared" si="5"/>
        <v>0</v>
      </c>
      <c r="E154" s="83" t="str">
        <f t="shared" si="6"/>
        <v>..</v>
      </c>
      <c r="F154" s="82"/>
      <c r="G154" s="83"/>
      <c r="H154" s="84"/>
      <c r="I154" s="83"/>
      <c r="N154" s="86"/>
      <c r="O154" s="86"/>
      <c r="P154" s="91"/>
      <c r="Q154" s="89"/>
      <c r="R154" s="88"/>
      <c r="T154" s="78"/>
      <c r="AF154" s="82"/>
    </row>
    <row r="155" spans="1:32">
      <c r="A155" s="82">
        <v>3.5000000000000003E-2</v>
      </c>
      <c r="B155" s="130">
        <v>30</v>
      </c>
      <c r="C155" s="126">
        <v>138.70447187385327</v>
      </c>
      <c r="D155" s="82">
        <f t="shared" si="5"/>
        <v>1</v>
      </c>
      <c r="E155" s="83">
        <f t="shared" si="6"/>
        <v>111.00000000000001</v>
      </c>
      <c r="F155" s="82"/>
      <c r="G155" s="83"/>
      <c r="H155" s="84"/>
      <c r="I155" s="83"/>
      <c r="N155" s="86"/>
      <c r="O155" s="86"/>
      <c r="P155" s="91"/>
      <c r="Q155" s="89"/>
      <c r="R155" s="88"/>
      <c r="T155" s="78"/>
      <c r="AF155" s="82"/>
    </row>
    <row r="156" spans="1:32">
      <c r="A156" s="82">
        <v>3.5249999999999997E-2</v>
      </c>
      <c r="B156" s="130">
        <v>15</v>
      </c>
      <c r="C156" s="126">
        <v>103.16877530922672</v>
      </c>
      <c r="D156" s="82">
        <f t="shared" si="5"/>
        <v>0</v>
      </c>
      <c r="E156" s="83" t="str">
        <f t="shared" si="6"/>
        <v>..</v>
      </c>
      <c r="F156" s="82"/>
      <c r="G156" s="83"/>
      <c r="H156" s="84"/>
      <c r="I156" s="83"/>
      <c r="N156" s="86"/>
      <c r="O156" s="86"/>
      <c r="P156" s="91"/>
      <c r="Q156" s="89"/>
      <c r="R156" s="88"/>
      <c r="T156" s="78"/>
      <c r="AF156" s="82"/>
    </row>
    <row r="157" spans="1:32">
      <c r="A157" s="82">
        <v>3.5499999999999997E-2</v>
      </c>
      <c r="B157" s="130">
        <v>30</v>
      </c>
      <c r="C157" s="126">
        <v>125.39836028842161</v>
      </c>
      <c r="D157" s="82">
        <f t="shared" si="5"/>
        <v>1</v>
      </c>
      <c r="E157" s="83">
        <f t="shared" si="6"/>
        <v>111.00000000000001</v>
      </c>
      <c r="F157" s="82"/>
      <c r="G157" s="83"/>
      <c r="H157" s="84"/>
      <c r="I157" s="83"/>
      <c r="N157" s="86"/>
      <c r="O157" s="86"/>
      <c r="P157" s="91"/>
      <c r="Q157" s="89"/>
      <c r="R157" s="88"/>
      <c r="T157" s="78"/>
      <c r="AF157" s="82"/>
    </row>
    <row r="158" spans="1:32">
      <c r="A158" s="82">
        <v>3.5749999999999997E-2</v>
      </c>
      <c r="B158" s="130">
        <v>15</v>
      </c>
      <c r="C158" s="126">
        <v>98.333599048091543</v>
      </c>
      <c r="D158" s="82">
        <f t="shared" si="5"/>
        <v>0</v>
      </c>
      <c r="E158" s="83" t="str">
        <f t="shared" si="6"/>
        <v>..</v>
      </c>
      <c r="F158" s="82"/>
      <c r="G158" s="83"/>
      <c r="H158" s="84"/>
      <c r="I158" s="83"/>
      <c r="N158" s="86"/>
      <c r="O158" s="86"/>
      <c r="P158" s="91"/>
      <c r="Q158" s="89"/>
      <c r="R158" s="88"/>
      <c r="T158" s="78"/>
      <c r="AF158" s="82"/>
    </row>
    <row r="159" spans="1:32">
      <c r="A159" s="82">
        <v>3.5999999999999997E-2</v>
      </c>
      <c r="B159" s="130">
        <v>30</v>
      </c>
      <c r="C159" s="126">
        <v>105.94498744691373</v>
      </c>
      <c r="D159" s="82">
        <f t="shared" si="5"/>
        <v>1</v>
      </c>
      <c r="E159" s="83">
        <f t="shared" si="6"/>
        <v>111.00000000000001</v>
      </c>
      <c r="F159" s="82"/>
      <c r="G159" s="83"/>
      <c r="H159" s="84"/>
      <c r="I159" s="83"/>
      <c r="N159" s="86"/>
      <c r="O159" s="86"/>
      <c r="P159" s="91"/>
      <c r="Q159" s="89"/>
      <c r="R159" s="88"/>
      <c r="T159" s="78"/>
      <c r="AF159" s="82"/>
    </row>
    <row r="160" spans="1:32">
      <c r="A160" s="82">
        <v>3.6249999999999998E-2</v>
      </c>
      <c r="B160" s="130">
        <v>30</v>
      </c>
      <c r="C160" s="126">
        <v>119.15664998876365</v>
      </c>
      <c r="D160" s="82">
        <f t="shared" si="5"/>
        <v>1</v>
      </c>
      <c r="E160" s="83">
        <f t="shared" si="6"/>
        <v>111.00000000000001</v>
      </c>
      <c r="F160" s="82"/>
      <c r="G160" s="83"/>
      <c r="H160" s="84"/>
      <c r="I160" s="83"/>
      <c r="N160" s="86"/>
      <c r="O160" s="86"/>
      <c r="P160" s="91"/>
      <c r="Q160" s="89"/>
      <c r="R160" s="88"/>
      <c r="T160" s="78"/>
      <c r="AF160" s="82"/>
    </row>
    <row r="161" spans="1:32">
      <c r="A161" s="82">
        <v>3.6499999999999998E-2</v>
      </c>
      <c r="B161" s="130">
        <v>15</v>
      </c>
      <c r="C161" s="126">
        <v>103.8986151325697</v>
      </c>
      <c r="D161" s="82">
        <f t="shared" si="5"/>
        <v>0</v>
      </c>
      <c r="E161" s="83" t="str">
        <f t="shared" si="6"/>
        <v>..</v>
      </c>
      <c r="F161" s="82"/>
      <c r="G161" s="83"/>
      <c r="H161" s="84"/>
      <c r="I161" s="83"/>
      <c r="N161" s="86"/>
      <c r="O161" s="86"/>
      <c r="P161" s="91"/>
      <c r="Q161" s="89"/>
      <c r="R161" s="88"/>
      <c r="T161" s="78"/>
      <c r="AF161" s="82"/>
    </row>
    <row r="162" spans="1:32">
      <c r="A162" s="82">
        <v>3.6749999999999998E-2</v>
      </c>
      <c r="B162" s="130">
        <v>30</v>
      </c>
      <c r="C162" s="126">
        <v>106.46931342162613</v>
      </c>
      <c r="D162" s="82">
        <f t="shared" si="5"/>
        <v>1</v>
      </c>
      <c r="E162" s="83">
        <f t="shared" si="6"/>
        <v>111.00000000000001</v>
      </c>
      <c r="F162" s="82"/>
      <c r="G162" s="83"/>
      <c r="H162" s="84"/>
      <c r="I162" s="83"/>
      <c r="N162" s="86"/>
      <c r="O162" s="86"/>
      <c r="P162" s="91"/>
      <c r="Q162" s="89"/>
      <c r="R162" s="88"/>
      <c r="T162" s="78"/>
      <c r="AF162" s="82"/>
    </row>
    <row r="163" spans="1:32">
      <c r="A163" s="82">
        <v>3.6999999999999998E-2</v>
      </c>
      <c r="B163" s="130">
        <v>15</v>
      </c>
      <c r="C163" s="126">
        <v>112.04720358264508</v>
      </c>
      <c r="D163" s="82">
        <f t="shared" si="5"/>
        <v>0</v>
      </c>
      <c r="E163" s="83" t="str">
        <f t="shared" si="6"/>
        <v>..</v>
      </c>
      <c r="F163" s="82"/>
      <c r="G163" s="83"/>
      <c r="H163" s="84"/>
      <c r="I163" s="83"/>
      <c r="N163" s="86"/>
      <c r="O163" s="86"/>
      <c r="P163" s="91"/>
      <c r="Q163" s="89"/>
      <c r="R163" s="88"/>
      <c r="T163" s="78"/>
      <c r="AF163" s="82"/>
    </row>
    <row r="164" spans="1:32">
      <c r="A164" s="82">
        <v>3.7249999999999998E-2</v>
      </c>
      <c r="B164" s="130">
        <v>15</v>
      </c>
      <c r="C164" s="126">
        <v>117.73987696559207</v>
      </c>
      <c r="D164" s="82">
        <f t="shared" si="5"/>
        <v>0</v>
      </c>
      <c r="E164" s="83" t="str">
        <f t="shared" si="6"/>
        <v>..</v>
      </c>
      <c r="F164" s="82"/>
      <c r="G164" s="83"/>
      <c r="H164" s="84"/>
      <c r="I164" s="83"/>
      <c r="N164" s="86"/>
      <c r="O164" s="86"/>
      <c r="P164" s="91"/>
      <c r="Q164" s="89"/>
      <c r="R164" s="88"/>
      <c r="T164" s="78"/>
      <c r="AF164" s="82"/>
    </row>
    <row r="165" spans="1:32">
      <c r="A165" s="82">
        <v>3.7499999999999999E-2</v>
      </c>
      <c r="B165" s="130">
        <v>15</v>
      </c>
      <c r="C165" s="126">
        <v>115.37770073521868</v>
      </c>
      <c r="D165" s="82">
        <f t="shared" si="5"/>
        <v>0</v>
      </c>
      <c r="E165" s="83" t="str">
        <f t="shared" si="6"/>
        <v>..</v>
      </c>
      <c r="F165" s="82"/>
      <c r="G165" s="83"/>
      <c r="H165" s="84"/>
      <c r="I165" s="83"/>
      <c r="N165" s="86"/>
      <c r="O165" s="86"/>
      <c r="P165" s="91"/>
      <c r="Q165" s="89"/>
      <c r="R165" s="88"/>
      <c r="T165" s="78"/>
      <c r="AF165" s="82"/>
    </row>
    <row r="166" spans="1:32">
      <c r="A166" s="82">
        <v>3.7749999999999999E-2</v>
      </c>
      <c r="B166" s="130">
        <v>15</v>
      </c>
      <c r="C166" s="126">
        <v>115.53660870354399</v>
      </c>
      <c r="D166" s="82">
        <f t="shared" si="5"/>
        <v>0</v>
      </c>
      <c r="E166" s="83" t="str">
        <f t="shared" si="6"/>
        <v>..</v>
      </c>
      <c r="F166" s="82"/>
      <c r="G166" s="83"/>
      <c r="H166" s="84"/>
      <c r="I166" s="83"/>
      <c r="N166" s="86"/>
      <c r="O166" s="86"/>
      <c r="P166" s="91"/>
      <c r="Q166" s="89"/>
      <c r="R166" s="88"/>
      <c r="T166" s="78"/>
      <c r="AF166" s="82"/>
    </row>
    <row r="167" spans="1:32">
      <c r="A167" s="82">
        <v>3.7999999999999999E-2</v>
      </c>
      <c r="B167" s="130">
        <v>30</v>
      </c>
      <c r="C167" s="126">
        <v>107.12002374319944</v>
      </c>
      <c r="D167" s="82">
        <f t="shared" si="5"/>
        <v>1</v>
      </c>
      <c r="E167" s="83">
        <f t="shared" si="6"/>
        <v>111.00000000000001</v>
      </c>
      <c r="F167" s="82"/>
      <c r="G167" s="83"/>
      <c r="H167" s="84"/>
      <c r="I167" s="83"/>
      <c r="N167" s="86"/>
      <c r="O167" s="86"/>
      <c r="P167" s="91"/>
      <c r="Q167" s="89"/>
      <c r="R167" s="88"/>
      <c r="T167" s="78"/>
      <c r="AF167" s="82"/>
    </row>
    <row r="168" spans="1:32">
      <c r="A168" s="82">
        <v>3.8249999999999999E-2</v>
      </c>
      <c r="B168" s="130">
        <v>15</v>
      </c>
      <c r="C168" s="126">
        <v>109.99672663645806</v>
      </c>
      <c r="D168" s="82">
        <f t="shared" si="5"/>
        <v>0</v>
      </c>
      <c r="E168" s="83" t="str">
        <f t="shared" si="6"/>
        <v>..</v>
      </c>
      <c r="F168" s="82"/>
      <c r="G168" s="83"/>
      <c r="H168" s="84"/>
      <c r="I168" s="83"/>
      <c r="N168" s="86"/>
      <c r="O168" s="86"/>
      <c r="P168" s="91"/>
      <c r="Q168" s="89"/>
      <c r="R168" s="88"/>
      <c r="T168" s="78"/>
      <c r="AF168" s="82"/>
    </row>
    <row r="169" spans="1:32">
      <c r="A169" s="82">
        <v>3.85E-2</v>
      </c>
      <c r="B169" s="130">
        <v>15</v>
      </c>
      <c r="C169" s="126">
        <v>98.287865841602539</v>
      </c>
      <c r="D169" s="82">
        <f t="shared" si="5"/>
        <v>0</v>
      </c>
      <c r="E169" s="83" t="str">
        <f t="shared" si="6"/>
        <v>..</v>
      </c>
      <c r="F169" s="82"/>
      <c r="G169" s="83"/>
      <c r="H169" s="84"/>
      <c r="I169" s="83"/>
      <c r="N169" s="86"/>
      <c r="O169" s="86"/>
      <c r="P169" s="91"/>
      <c r="Q169" s="89"/>
      <c r="R169" s="88"/>
      <c r="T169" s="78"/>
      <c r="AF169" s="82"/>
    </row>
    <row r="170" spans="1:32">
      <c r="A170" s="82">
        <v>3.875E-2</v>
      </c>
      <c r="B170" s="130">
        <v>15</v>
      </c>
      <c r="C170" s="126">
        <v>101.34263742850034</v>
      </c>
      <c r="D170" s="82">
        <f t="shared" si="5"/>
        <v>0</v>
      </c>
      <c r="E170" s="83" t="str">
        <f t="shared" si="6"/>
        <v>..</v>
      </c>
      <c r="F170" s="82"/>
      <c r="G170" s="83"/>
      <c r="H170" s="84"/>
      <c r="I170" s="83"/>
      <c r="N170" s="86"/>
      <c r="O170" s="86"/>
      <c r="P170" s="91"/>
      <c r="Q170" s="89"/>
      <c r="R170" s="88"/>
      <c r="T170" s="78"/>
      <c r="AF170" s="82"/>
    </row>
    <row r="171" spans="1:32">
      <c r="A171" s="82">
        <v>3.9E-2</v>
      </c>
      <c r="B171" s="130">
        <v>30</v>
      </c>
      <c r="C171" s="126">
        <v>109.05046785679367</v>
      </c>
      <c r="D171" s="82">
        <f t="shared" si="5"/>
        <v>1</v>
      </c>
      <c r="E171" s="83">
        <f t="shared" si="6"/>
        <v>111.00000000000001</v>
      </c>
      <c r="F171" s="82"/>
      <c r="G171" s="83"/>
      <c r="H171" s="84"/>
      <c r="I171" s="83"/>
      <c r="N171" s="86"/>
      <c r="O171" s="86"/>
      <c r="P171" s="91"/>
      <c r="Q171" s="89"/>
      <c r="R171" s="88"/>
      <c r="T171" s="78"/>
      <c r="AF171" s="82"/>
    </row>
    <row r="172" spans="1:32">
      <c r="A172" s="82">
        <v>3.925E-2</v>
      </c>
      <c r="B172" s="130">
        <v>15</v>
      </c>
      <c r="C172" s="126">
        <v>97.328037799261494</v>
      </c>
      <c r="D172" s="82">
        <f t="shared" si="5"/>
        <v>0</v>
      </c>
      <c r="E172" s="83" t="str">
        <f t="shared" si="6"/>
        <v>..</v>
      </c>
      <c r="F172" s="82"/>
      <c r="G172" s="83"/>
      <c r="H172" s="84"/>
      <c r="I172" s="83"/>
      <c r="N172" s="86"/>
      <c r="O172" s="86"/>
      <c r="P172" s="91"/>
      <c r="Q172" s="89"/>
      <c r="R172" s="88"/>
      <c r="T172" s="78"/>
      <c r="AF172" s="82"/>
    </row>
    <row r="173" spans="1:32">
      <c r="A173" s="82">
        <v>3.95E-2</v>
      </c>
      <c r="B173" s="130">
        <v>30</v>
      </c>
      <c r="C173" s="126">
        <v>131.86467355012499</v>
      </c>
      <c r="D173" s="82">
        <f t="shared" si="5"/>
        <v>1</v>
      </c>
      <c r="E173" s="83">
        <f t="shared" si="6"/>
        <v>111.00000000000001</v>
      </c>
      <c r="F173" s="82"/>
      <c r="G173" s="83"/>
      <c r="H173" s="84"/>
      <c r="I173" s="83"/>
      <c r="N173" s="86"/>
      <c r="O173" s="86"/>
      <c r="P173" s="91"/>
      <c r="Q173" s="89"/>
      <c r="R173" s="88"/>
      <c r="T173" s="78"/>
      <c r="AF173" s="82"/>
    </row>
    <row r="174" spans="1:32">
      <c r="A174" s="82">
        <v>3.9750000000000001E-2</v>
      </c>
      <c r="B174" s="130">
        <v>15</v>
      </c>
      <c r="C174" s="126">
        <v>114.45860184246732</v>
      </c>
      <c r="D174" s="82">
        <f t="shared" si="5"/>
        <v>0</v>
      </c>
      <c r="E174" s="83" t="str">
        <f t="shared" si="6"/>
        <v>..</v>
      </c>
      <c r="F174" s="82"/>
      <c r="G174" s="83"/>
      <c r="H174" s="84"/>
      <c r="I174" s="83"/>
      <c r="N174" s="86"/>
      <c r="O174" s="86"/>
      <c r="P174" s="91"/>
      <c r="Q174" s="89"/>
      <c r="R174" s="88"/>
      <c r="T174" s="78"/>
      <c r="AF174" s="82"/>
    </row>
    <row r="175" spans="1:32">
      <c r="A175" s="82">
        <v>0.04</v>
      </c>
      <c r="B175" s="130">
        <v>15</v>
      </c>
      <c r="C175" s="126">
        <v>102.88325350562846</v>
      </c>
      <c r="D175" s="82">
        <f t="shared" si="5"/>
        <v>0</v>
      </c>
      <c r="E175" s="83" t="str">
        <f t="shared" si="6"/>
        <v>..</v>
      </c>
      <c r="F175" s="82"/>
      <c r="G175" s="83"/>
      <c r="H175" s="84"/>
      <c r="I175" s="83"/>
      <c r="N175" s="86"/>
      <c r="O175" s="86"/>
      <c r="P175" s="91"/>
      <c r="Q175" s="89"/>
      <c r="R175" s="88"/>
      <c r="T175" s="78"/>
      <c r="AF175" s="82"/>
    </row>
    <row r="176" spans="1:32">
      <c r="A176" s="82">
        <v>4.0250000000000001E-2</v>
      </c>
      <c r="B176" s="130">
        <v>15</v>
      </c>
      <c r="C176" s="126">
        <v>101.72185540021499</v>
      </c>
      <c r="D176" s="82">
        <f t="shared" si="5"/>
        <v>0</v>
      </c>
      <c r="E176" s="83" t="str">
        <f t="shared" si="6"/>
        <v>..</v>
      </c>
      <c r="F176" s="82"/>
      <c r="G176" s="83"/>
      <c r="H176" s="84"/>
      <c r="I176" s="83"/>
      <c r="N176" s="86"/>
      <c r="O176" s="86"/>
      <c r="P176" s="91"/>
      <c r="Q176" s="89"/>
      <c r="R176" s="88"/>
      <c r="T176" s="78"/>
      <c r="AF176" s="82"/>
    </row>
    <row r="177" spans="1:32">
      <c r="A177" s="82">
        <v>4.0500000000000001E-2</v>
      </c>
      <c r="B177" s="130">
        <v>15</v>
      </c>
      <c r="C177" s="126">
        <v>96.577877867423823</v>
      </c>
      <c r="D177" s="82">
        <f t="shared" si="5"/>
        <v>0</v>
      </c>
      <c r="E177" s="83" t="str">
        <f t="shared" si="6"/>
        <v>..</v>
      </c>
      <c r="F177" s="82"/>
      <c r="G177" s="83"/>
      <c r="H177" s="84"/>
      <c r="I177" s="83"/>
      <c r="N177" s="86"/>
      <c r="O177" s="86"/>
      <c r="P177" s="91"/>
      <c r="Q177" s="89"/>
      <c r="R177" s="88"/>
      <c r="T177" s="78"/>
      <c r="AF177" s="82"/>
    </row>
    <row r="178" spans="1:32">
      <c r="A178" s="82">
        <v>4.0750000000000001E-2</v>
      </c>
      <c r="B178" s="130">
        <v>15</v>
      </c>
      <c r="C178" s="126">
        <v>104.36663880344958</v>
      </c>
      <c r="D178" s="82">
        <f t="shared" si="5"/>
        <v>0</v>
      </c>
      <c r="E178" s="83" t="str">
        <f t="shared" si="6"/>
        <v>..</v>
      </c>
      <c r="F178" s="82"/>
      <c r="G178" s="83"/>
      <c r="H178" s="84"/>
      <c r="I178" s="83"/>
      <c r="N178" s="86"/>
      <c r="O178" s="86"/>
      <c r="P178" s="91"/>
      <c r="Q178" s="89"/>
      <c r="R178" s="88"/>
      <c r="T178" s="78"/>
      <c r="AF178" s="82"/>
    </row>
    <row r="179" spans="1:32">
      <c r="A179" s="82">
        <v>4.1000000000000002E-2</v>
      </c>
      <c r="B179" s="130">
        <v>15</v>
      </c>
      <c r="C179" s="126">
        <v>123.97121394734046</v>
      </c>
      <c r="D179" s="82">
        <f t="shared" si="5"/>
        <v>0</v>
      </c>
      <c r="E179" s="83" t="str">
        <f t="shared" si="6"/>
        <v>..</v>
      </c>
      <c r="F179" s="82"/>
      <c r="G179" s="83"/>
      <c r="H179" s="84"/>
      <c r="I179" s="83"/>
      <c r="N179" s="86"/>
      <c r="O179" s="86"/>
      <c r="P179" s="91"/>
      <c r="Q179" s="89"/>
      <c r="R179" s="88"/>
      <c r="T179" s="78"/>
      <c r="AF179" s="82"/>
    </row>
    <row r="180" spans="1:32">
      <c r="A180" s="82">
        <v>4.1250000000000002E-2</v>
      </c>
      <c r="B180" s="130">
        <v>30</v>
      </c>
      <c r="C180" s="126">
        <v>131.19087978828622</v>
      </c>
      <c r="D180" s="82">
        <f t="shared" si="5"/>
        <v>1</v>
      </c>
      <c r="E180" s="83">
        <f t="shared" si="6"/>
        <v>111.00000000000001</v>
      </c>
      <c r="F180" s="82"/>
      <c r="G180" s="83"/>
      <c r="H180" s="84"/>
      <c r="I180" s="83"/>
      <c r="N180" s="86"/>
      <c r="O180" s="86"/>
      <c r="P180" s="91"/>
      <c r="Q180" s="89"/>
      <c r="R180" s="88"/>
      <c r="T180" s="78"/>
      <c r="AF180" s="82"/>
    </row>
    <row r="181" spans="1:32">
      <c r="A181" s="82">
        <v>4.1500000000000002E-2</v>
      </c>
      <c r="B181" s="130">
        <v>30</v>
      </c>
      <c r="C181" s="126">
        <v>106.24026602753581</v>
      </c>
      <c r="D181" s="82">
        <f t="shared" si="5"/>
        <v>1</v>
      </c>
      <c r="E181" s="83">
        <f t="shared" si="6"/>
        <v>111.00000000000001</v>
      </c>
      <c r="F181" s="82"/>
      <c r="G181" s="83"/>
      <c r="H181" s="84"/>
      <c r="I181" s="83"/>
      <c r="N181" s="86"/>
      <c r="O181" s="86"/>
      <c r="P181" s="91"/>
      <c r="Q181" s="89"/>
      <c r="R181" s="88"/>
      <c r="T181" s="78"/>
      <c r="AF181" s="82"/>
    </row>
    <row r="182" spans="1:32">
      <c r="A182" s="82">
        <v>4.1750000000000002E-2</v>
      </c>
      <c r="B182" s="130">
        <v>15</v>
      </c>
      <c r="C182" s="126">
        <v>110.64817457048798</v>
      </c>
      <c r="D182" s="82">
        <f t="shared" si="5"/>
        <v>0</v>
      </c>
      <c r="E182" s="83" t="str">
        <f t="shared" si="6"/>
        <v>..</v>
      </c>
      <c r="F182" s="82"/>
      <c r="G182" s="83"/>
      <c r="H182" s="84"/>
      <c r="I182" s="83"/>
      <c r="N182" s="86"/>
      <c r="O182" s="86"/>
      <c r="P182" s="91"/>
      <c r="Q182" s="89"/>
      <c r="R182" s="88"/>
      <c r="T182" s="78"/>
      <c r="AF182" s="82"/>
    </row>
    <row r="183" spans="1:32">
      <c r="A183" s="82">
        <v>4.2000000000000003E-2</v>
      </c>
      <c r="B183" s="130">
        <v>15</v>
      </c>
      <c r="C183" s="126">
        <v>116.51904479783025</v>
      </c>
      <c r="D183" s="82">
        <f t="shared" si="5"/>
        <v>0</v>
      </c>
      <c r="E183" s="83" t="str">
        <f t="shared" si="6"/>
        <v>..</v>
      </c>
      <c r="F183" s="82"/>
      <c r="G183" s="83"/>
      <c r="H183" s="84"/>
      <c r="I183" s="83"/>
      <c r="N183" s="86"/>
      <c r="O183" s="86"/>
      <c r="P183" s="91"/>
      <c r="Q183" s="89"/>
      <c r="R183" s="88"/>
      <c r="T183" s="78"/>
      <c r="AF183" s="82"/>
    </row>
    <row r="184" spans="1:32">
      <c r="A184" s="82">
        <v>4.2250000000000003E-2</v>
      </c>
      <c r="B184" s="130">
        <v>15</v>
      </c>
      <c r="C184" s="126">
        <v>97.38426991371847</v>
      </c>
      <c r="D184" s="82">
        <f t="shared" si="5"/>
        <v>0</v>
      </c>
      <c r="E184" s="83" t="str">
        <f t="shared" si="6"/>
        <v>..</v>
      </c>
      <c r="F184" s="82"/>
      <c r="G184" s="83"/>
      <c r="H184" s="84"/>
      <c r="I184" s="83"/>
      <c r="N184" s="86"/>
      <c r="O184" s="86"/>
      <c r="P184" s="91"/>
      <c r="Q184" s="89"/>
      <c r="R184" s="88"/>
      <c r="T184" s="78"/>
      <c r="AF184" s="82"/>
    </row>
    <row r="185" spans="1:32">
      <c r="A185" s="82">
        <v>4.2500000000000003E-2</v>
      </c>
      <c r="B185" s="130">
        <v>30</v>
      </c>
      <c r="C185" s="126">
        <v>118.67229409559519</v>
      </c>
      <c r="D185" s="82">
        <f t="shared" si="5"/>
        <v>1</v>
      </c>
      <c r="E185" s="83">
        <f t="shared" si="6"/>
        <v>111.00000000000001</v>
      </c>
      <c r="F185" s="82"/>
      <c r="G185" s="83"/>
      <c r="H185" s="84"/>
      <c r="I185" s="83"/>
      <c r="N185" s="86"/>
      <c r="O185" s="86"/>
      <c r="P185" s="91"/>
      <c r="Q185" s="89"/>
      <c r="R185" s="88"/>
      <c r="T185" s="78"/>
      <c r="AF185" s="82"/>
    </row>
    <row r="186" spans="1:32">
      <c r="A186" s="82">
        <v>4.2750000000000003E-2</v>
      </c>
      <c r="B186" s="130">
        <v>15</v>
      </c>
      <c r="C186" s="126">
        <v>111.50253330481672</v>
      </c>
      <c r="D186" s="82">
        <f t="shared" si="5"/>
        <v>0</v>
      </c>
      <c r="E186" s="83" t="str">
        <f t="shared" si="6"/>
        <v>..</v>
      </c>
      <c r="F186" s="82"/>
      <c r="G186" s="83"/>
      <c r="H186" s="84"/>
      <c r="I186" s="83"/>
      <c r="N186" s="86"/>
      <c r="O186" s="86"/>
      <c r="P186" s="91"/>
      <c r="Q186" s="89"/>
      <c r="R186" s="88"/>
      <c r="T186" s="78"/>
      <c r="AF186" s="82"/>
    </row>
    <row r="187" spans="1:32">
      <c r="A187" s="82">
        <v>4.2999999999999997E-2</v>
      </c>
      <c r="B187" s="130">
        <v>30</v>
      </c>
      <c r="C187" s="126">
        <v>92.413006560701788</v>
      </c>
      <c r="D187" s="82">
        <f t="shared" si="5"/>
        <v>1</v>
      </c>
      <c r="E187" s="83">
        <f t="shared" si="6"/>
        <v>90.123445773417572</v>
      </c>
      <c r="F187" s="82"/>
      <c r="G187" s="83"/>
      <c r="H187" s="84"/>
      <c r="I187" s="83"/>
      <c r="N187" s="86"/>
      <c r="O187" s="86"/>
      <c r="P187" s="91"/>
      <c r="Q187" s="89"/>
      <c r="R187" s="88"/>
      <c r="T187" s="78"/>
      <c r="AF187" s="82"/>
    </row>
    <row r="188" spans="1:32">
      <c r="A188" s="82">
        <v>4.3249999999999997E-2</v>
      </c>
      <c r="B188" s="130">
        <v>15</v>
      </c>
      <c r="C188" s="126">
        <v>120.6080374997548</v>
      </c>
      <c r="D188" s="82">
        <f t="shared" si="5"/>
        <v>0</v>
      </c>
      <c r="E188" s="83" t="str">
        <f t="shared" si="6"/>
        <v>..</v>
      </c>
      <c r="F188" s="82"/>
      <c r="G188" s="83"/>
      <c r="H188" s="84"/>
      <c r="I188" s="83"/>
      <c r="N188" s="86"/>
      <c r="O188" s="86"/>
      <c r="P188" s="91"/>
      <c r="Q188" s="89"/>
      <c r="R188" s="88"/>
      <c r="T188" s="78"/>
      <c r="AF188" s="82"/>
    </row>
    <row r="189" spans="1:32">
      <c r="A189" s="82">
        <v>4.3499999999999997E-2</v>
      </c>
      <c r="B189" s="130">
        <v>15</v>
      </c>
      <c r="C189" s="126">
        <v>110.27380801367504</v>
      </c>
      <c r="D189" s="82">
        <f t="shared" si="5"/>
        <v>0</v>
      </c>
      <c r="E189" s="83" t="str">
        <f t="shared" si="6"/>
        <v>..</v>
      </c>
      <c r="F189" s="82"/>
      <c r="G189" s="83"/>
      <c r="H189" s="84"/>
      <c r="I189" s="83"/>
      <c r="N189" s="86"/>
      <c r="O189" s="86"/>
      <c r="P189" s="91"/>
      <c r="Q189" s="89"/>
      <c r="R189" s="88"/>
      <c r="T189" s="78"/>
      <c r="AF189" s="82"/>
    </row>
    <row r="190" spans="1:32">
      <c r="A190" s="82">
        <v>4.3749999999999997E-2</v>
      </c>
      <c r="B190" s="130">
        <v>15</v>
      </c>
      <c r="C190" s="126">
        <v>104.09605339037516</v>
      </c>
      <c r="D190" s="82">
        <f t="shared" si="5"/>
        <v>0</v>
      </c>
      <c r="E190" s="83" t="str">
        <f t="shared" si="6"/>
        <v>..</v>
      </c>
      <c r="F190" s="82"/>
      <c r="G190" s="83"/>
      <c r="H190" s="84"/>
      <c r="I190" s="83"/>
      <c r="N190" s="86"/>
      <c r="O190" s="86"/>
      <c r="P190" s="91"/>
      <c r="Q190" s="89"/>
      <c r="R190" s="88"/>
      <c r="T190" s="78"/>
      <c r="AF190" s="82"/>
    </row>
    <row r="191" spans="1:32">
      <c r="A191" s="82">
        <v>4.3999999999999997E-2</v>
      </c>
      <c r="B191" s="130">
        <v>30</v>
      </c>
      <c r="C191" s="126">
        <v>97.93094577897628</v>
      </c>
      <c r="D191" s="82">
        <f t="shared" si="5"/>
        <v>1</v>
      </c>
      <c r="E191" s="83">
        <f t="shared" si="6"/>
        <v>94.979232285499123</v>
      </c>
      <c r="F191" s="82"/>
      <c r="G191" s="83"/>
      <c r="H191" s="84"/>
      <c r="I191" s="83"/>
      <c r="N191" s="86"/>
      <c r="O191" s="86"/>
      <c r="P191" s="91"/>
      <c r="Q191" s="89"/>
      <c r="R191" s="88"/>
      <c r="T191" s="78"/>
      <c r="AF191" s="82"/>
    </row>
    <row r="192" spans="1:32">
      <c r="A192" s="82">
        <v>4.4249999999999998E-2</v>
      </c>
      <c r="B192" s="130">
        <v>15</v>
      </c>
      <c r="C192" s="126">
        <v>96.759563115771101</v>
      </c>
      <c r="D192" s="82">
        <f t="shared" si="5"/>
        <v>0</v>
      </c>
      <c r="E192" s="83" t="str">
        <f t="shared" si="6"/>
        <v>..</v>
      </c>
      <c r="F192" s="82"/>
      <c r="G192" s="83"/>
      <c r="H192" s="84"/>
      <c r="I192" s="83"/>
      <c r="N192" s="86"/>
      <c r="O192" s="86"/>
      <c r="P192" s="91"/>
      <c r="Q192" s="89"/>
      <c r="R192" s="88"/>
      <c r="T192" s="78"/>
      <c r="AF192" s="82"/>
    </row>
    <row r="193" spans="1:32">
      <c r="A193" s="82">
        <v>4.4499999999999998E-2</v>
      </c>
      <c r="B193" s="130">
        <v>30</v>
      </c>
      <c r="C193" s="126">
        <v>96.653128534753506</v>
      </c>
      <c r="D193" s="82">
        <f t="shared" si="5"/>
        <v>1</v>
      </c>
      <c r="E193" s="83">
        <f t="shared" si="6"/>
        <v>93.85475311058309</v>
      </c>
      <c r="F193" s="82"/>
      <c r="G193" s="83"/>
      <c r="H193" s="84"/>
      <c r="I193" s="83"/>
      <c r="N193" s="86"/>
      <c r="O193" s="86"/>
      <c r="P193" s="91"/>
      <c r="Q193" s="89"/>
      <c r="R193" s="88"/>
      <c r="T193" s="78"/>
      <c r="AF193" s="82"/>
    </row>
    <row r="194" spans="1:32">
      <c r="A194" s="82">
        <v>4.4749999999999998E-2</v>
      </c>
      <c r="B194" s="130">
        <v>15</v>
      </c>
      <c r="C194" s="126">
        <v>110.41514663764035</v>
      </c>
      <c r="D194" s="82">
        <f t="shared" si="5"/>
        <v>0</v>
      </c>
      <c r="E194" s="83" t="str">
        <f t="shared" si="6"/>
        <v>..</v>
      </c>
      <c r="F194" s="82"/>
      <c r="G194" s="83"/>
      <c r="H194" s="84"/>
      <c r="I194" s="83"/>
      <c r="N194" s="86"/>
      <c r="O194" s="86"/>
      <c r="P194" s="91"/>
      <c r="Q194" s="89"/>
      <c r="R194" s="88"/>
      <c r="T194" s="78"/>
      <c r="AF194" s="82"/>
    </row>
    <row r="195" spans="1:32">
      <c r="A195" s="82">
        <v>4.4999999999999998E-2</v>
      </c>
      <c r="B195" s="130">
        <v>15</v>
      </c>
      <c r="C195" s="126">
        <v>120.49213970716988</v>
      </c>
      <c r="D195" s="82">
        <f t="shared" si="5"/>
        <v>0</v>
      </c>
      <c r="E195" s="83" t="str">
        <f t="shared" si="6"/>
        <v>..</v>
      </c>
      <c r="F195" s="82"/>
      <c r="G195" s="83"/>
      <c r="H195" s="84"/>
      <c r="I195" s="83"/>
      <c r="N195" s="86"/>
      <c r="O195" s="86"/>
      <c r="P195" s="91"/>
      <c r="Q195" s="89"/>
      <c r="R195" s="88"/>
      <c r="T195" s="78"/>
      <c r="AF195" s="82"/>
    </row>
    <row r="196" spans="1:32">
      <c r="A196" s="82">
        <v>4.5249999999999999E-2</v>
      </c>
      <c r="B196" s="130">
        <v>15</v>
      </c>
      <c r="C196" s="126">
        <v>102.76868935942667</v>
      </c>
      <c r="D196" s="82">
        <f t="shared" si="5"/>
        <v>0</v>
      </c>
      <c r="E196" s="83" t="str">
        <f t="shared" si="6"/>
        <v>..</v>
      </c>
      <c r="F196" s="82"/>
      <c r="G196" s="83"/>
      <c r="H196" s="84"/>
      <c r="I196" s="83"/>
      <c r="N196" s="86"/>
      <c r="O196" s="86"/>
      <c r="P196" s="91"/>
      <c r="Q196" s="89"/>
      <c r="R196" s="88"/>
      <c r="T196" s="78"/>
      <c r="AF196" s="82"/>
    </row>
    <row r="197" spans="1:32">
      <c r="A197" s="82">
        <v>4.5499999999999999E-2</v>
      </c>
      <c r="B197" s="130">
        <v>15</v>
      </c>
      <c r="C197" s="126">
        <v>97.039589910949914</v>
      </c>
      <c r="D197" s="82">
        <f t="shared" si="5"/>
        <v>0</v>
      </c>
      <c r="E197" s="83" t="str">
        <f t="shared" si="6"/>
        <v>..</v>
      </c>
      <c r="F197" s="82"/>
      <c r="G197" s="83"/>
      <c r="H197" s="84"/>
      <c r="I197" s="83"/>
      <c r="N197" s="86"/>
      <c r="O197" s="86"/>
      <c r="P197" s="91"/>
      <c r="Q197" s="89"/>
      <c r="R197" s="88"/>
      <c r="T197" s="78"/>
      <c r="AF197" s="82"/>
    </row>
    <row r="198" spans="1:32">
      <c r="A198" s="82">
        <v>4.5749999999999999E-2</v>
      </c>
      <c r="B198" s="130">
        <v>30</v>
      </c>
      <c r="C198" s="126">
        <v>107.53490539487645</v>
      </c>
      <c r="D198" s="82">
        <f t="shared" si="5"/>
        <v>1</v>
      </c>
      <c r="E198" s="83">
        <f t="shared" si="6"/>
        <v>111.00000000000001</v>
      </c>
      <c r="F198" s="82"/>
      <c r="G198" s="83"/>
      <c r="H198" s="84"/>
      <c r="I198" s="83"/>
      <c r="N198" s="86"/>
      <c r="O198" s="86"/>
      <c r="P198" s="91"/>
      <c r="Q198" s="89"/>
      <c r="R198" s="88"/>
      <c r="T198" s="78"/>
      <c r="AF198" s="82"/>
    </row>
    <row r="199" spans="1:32">
      <c r="A199" s="82">
        <v>4.5999999999999999E-2</v>
      </c>
      <c r="B199" s="130">
        <v>30</v>
      </c>
      <c r="C199" s="126">
        <v>94.262368551463481</v>
      </c>
      <c r="D199" s="82">
        <f t="shared" si="5"/>
        <v>1</v>
      </c>
      <c r="E199" s="83">
        <f t="shared" si="6"/>
        <v>91.750884325287871</v>
      </c>
      <c r="F199" s="82"/>
      <c r="G199" s="83"/>
      <c r="H199" s="84"/>
      <c r="I199" s="83"/>
      <c r="N199" s="86"/>
      <c r="O199" s="86"/>
      <c r="P199" s="91"/>
      <c r="Q199" s="89"/>
      <c r="R199" s="88"/>
      <c r="T199" s="78"/>
      <c r="AF199" s="82"/>
    </row>
    <row r="200" spans="1:32">
      <c r="A200" s="82">
        <v>4.6249999999999999E-2</v>
      </c>
      <c r="B200" s="130">
        <v>15</v>
      </c>
      <c r="C200" s="126">
        <v>110.57155031635685</v>
      </c>
      <c r="D200" s="82">
        <f t="shared" si="5"/>
        <v>0</v>
      </c>
      <c r="E200" s="83" t="str">
        <f t="shared" si="6"/>
        <v>..</v>
      </c>
      <c r="F200" s="82"/>
      <c r="G200" s="83"/>
      <c r="H200" s="84"/>
      <c r="I200" s="83"/>
      <c r="N200" s="86"/>
      <c r="O200" s="86"/>
      <c r="P200" s="91"/>
      <c r="Q200" s="89"/>
      <c r="R200" s="88"/>
      <c r="T200" s="78"/>
      <c r="AF200" s="82"/>
    </row>
    <row r="201" spans="1:32">
      <c r="A201" s="82">
        <v>4.65E-2</v>
      </c>
      <c r="B201" s="130">
        <v>15</v>
      </c>
      <c r="C201" s="126">
        <v>112.67601915719646</v>
      </c>
      <c r="D201" s="82">
        <f t="shared" si="5"/>
        <v>0</v>
      </c>
      <c r="E201" s="83" t="str">
        <f t="shared" si="6"/>
        <v>..</v>
      </c>
      <c r="F201" s="82"/>
      <c r="G201" s="83"/>
      <c r="H201" s="84"/>
      <c r="I201" s="83"/>
      <c r="N201" s="86"/>
      <c r="O201" s="86"/>
      <c r="P201" s="91"/>
      <c r="Q201" s="89"/>
      <c r="R201" s="88"/>
      <c r="T201" s="78"/>
      <c r="AF201" s="82"/>
    </row>
    <row r="202" spans="1:32">
      <c r="A202" s="82">
        <v>4.675E-2</v>
      </c>
      <c r="B202" s="130">
        <v>30</v>
      </c>
      <c r="C202" s="126">
        <v>124.96740701582155</v>
      </c>
      <c r="D202" s="82">
        <f t="shared" si="5"/>
        <v>1</v>
      </c>
      <c r="E202" s="83">
        <f t="shared" si="6"/>
        <v>111.00000000000001</v>
      </c>
      <c r="F202" s="82"/>
      <c r="G202" s="83"/>
      <c r="H202" s="84"/>
      <c r="I202" s="83"/>
      <c r="N202" s="86"/>
      <c r="O202" s="86"/>
      <c r="P202" s="91"/>
      <c r="Q202" s="89"/>
      <c r="R202" s="88"/>
      <c r="T202" s="78"/>
      <c r="AF202" s="82"/>
    </row>
    <row r="203" spans="1:32">
      <c r="A203" s="82">
        <v>4.7E-2</v>
      </c>
      <c r="B203" s="130">
        <v>15</v>
      </c>
      <c r="C203" s="126">
        <v>114.96755156019029</v>
      </c>
      <c r="D203" s="82">
        <f t="shared" si="5"/>
        <v>0</v>
      </c>
      <c r="E203" s="83" t="str">
        <f t="shared" si="6"/>
        <v>..</v>
      </c>
      <c r="F203" s="82"/>
      <c r="G203" s="83"/>
      <c r="H203" s="84"/>
      <c r="I203" s="83"/>
      <c r="N203" s="86"/>
      <c r="O203" s="86"/>
      <c r="P203" s="91"/>
      <c r="Q203" s="89"/>
      <c r="R203" s="88"/>
      <c r="T203" s="78"/>
      <c r="AF203" s="82"/>
    </row>
    <row r="204" spans="1:32">
      <c r="A204" s="82">
        <v>4.725E-2</v>
      </c>
      <c r="B204" s="130">
        <v>30</v>
      </c>
      <c r="C204" s="126">
        <v>83.194074545411098</v>
      </c>
      <c r="D204" s="82">
        <f t="shared" si="5"/>
        <v>1</v>
      </c>
      <c r="E204" s="83">
        <f t="shared" si="6"/>
        <v>82.010785599961764</v>
      </c>
      <c r="F204" s="82"/>
      <c r="G204" s="83"/>
      <c r="H204" s="84"/>
      <c r="I204" s="83"/>
      <c r="N204" s="86"/>
      <c r="O204" s="86"/>
      <c r="P204" s="91"/>
      <c r="Q204" s="89"/>
      <c r="R204" s="88"/>
      <c r="T204" s="78"/>
      <c r="AF204" s="82"/>
    </row>
    <row r="205" spans="1:32">
      <c r="A205" s="82">
        <v>4.7500000000000001E-2</v>
      </c>
      <c r="B205" s="130">
        <v>15</v>
      </c>
      <c r="C205" s="126">
        <v>113.86447487113078</v>
      </c>
      <c r="D205" s="82">
        <f t="shared" si="5"/>
        <v>0</v>
      </c>
      <c r="E205" s="83" t="str">
        <f t="shared" si="6"/>
        <v>..</v>
      </c>
      <c r="F205" s="82"/>
      <c r="G205" s="83"/>
      <c r="H205" s="84"/>
      <c r="I205" s="83"/>
      <c r="N205" s="86"/>
      <c r="O205" s="86"/>
      <c r="P205" s="91"/>
      <c r="Q205" s="89"/>
      <c r="R205" s="88"/>
      <c r="T205" s="78"/>
      <c r="AF205" s="82"/>
    </row>
    <row r="206" spans="1:32">
      <c r="A206" s="82">
        <v>4.7750000000000001E-2</v>
      </c>
      <c r="B206" s="130">
        <v>15</v>
      </c>
      <c r="C206" s="126">
        <v>119.23036554484081</v>
      </c>
      <c r="D206" s="82">
        <f t="shared" si="5"/>
        <v>0</v>
      </c>
      <c r="E206" s="83" t="str">
        <f t="shared" si="6"/>
        <v>..</v>
      </c>
      <c r="F206" s="82"/>
      <c r="G206" s="83"/>
      <c r="H206" s="84"/>
      <c r="I206" s="83"/>
      <c r="N206" s="86"/>
      <c r="O206" s="86"/>
      <c r="P206" s="91"/>
      <c r="Q206" s="89"/>
      <c r="R206" s="88"/>
      <c r="T206" s="78"/>
      <c r="AF206" s="82"/>
    </row>
    <row r="207" spans="1:32">
      <c r="A207" s="82">
        <v>4.8000000000000001E-2</v>
      </c>
      <c r="B207" s="130">
        <v>15</v>
      </c>
      <c r="C207" s="126">
        <v>110.54964977104621</v>
      </c>
      <c r="D207" s="82">
        <f t="shared" si="5"/>
        <v>0</v>
      </c>
      <c r="E207" s="83" t="str">
        <f t="shared" si="6"/>
        <v>..</v>
      </c>
      <c r="F207" s="82"/>
      <c r="G207" s="83"/>
      <c r="H207" s="84"/>
      <c r="I207" s="83"/>
      <c r="N207" s="86"/>
      <c r="O207" s="86"/>
      <c r="P207" s="91"/>
      <c r="Q207" s="89"/>
      <c r="R207" s="88"/>
      <c r="T207" s="78"/>
      <c r="AF207" s="82"/>
    </row>
    <row r="208" spans="1:32">
      <c r="A208" s="82">
        <v>4.8250000000000001E-2</v>
      </c>
      <c r="B208" s="130">
        <v>15</v>
      </c>
      <c r="C208" s="126">
        <v>105.71754879130836</v>
      </c>
      <c r="D208" s="82">
        <f t="shared" ref="D208:D271" si="7">IF(VLOOKUP(B208,$B$10:$G$11,6)&gt;=0,1,0)</f>
        <v>0</v>
      </c>
      <c r="E208" s="83" t="str">
        <f t="shared" ref="E208:E271" si="8">IF(D208=0,"..", IF(C208+$C$6&gt;=$G$2,$G$2,(C208+$C$6)*(1-$C$4)))</f>
        <v>..</v>
      </c>
      <c r="F208" s="82"/>
      <c r="G208" s="83"/>
      <c r="H208" s="84"/>
      <c r="I208" s="83"/>
      <c r="N208" s="86"/>
      <c r="O208" s="86"/>
      <c r="P208" s="91"/>
      <c r="Q208" s="89"/>
      <c r="R208" s="88"/>
      <c r="T208" s="78"/>
      <c r="AF208" s="82"/>
    </row>
    <row r="209" spans="1:32">
      <c r="A209" s="82">
        <v>4.8500000000000001E-2</v>
      </c>
      <c r="B209" s="130">
        <v>15</v>
      </c>
      <c r="C209" s="126">
        <v>119.99754309736248</v>
      </c>
      <c r="D209" s="82">
        <f t="shared" si="7"/>
        <v>0</v>
      </c>
      <c r="E209" s="83" t="str">
        <f t="shared" si="8"/>
        <v>..</v>
      </c>
      <c r="F209" s="82"/>
      <c r="G209" s="83"/>
      <c r="H209" s="84"/>
      <c r="I209" s="83"/>
      <c r="N209" s="87"/>
      <c r="O209" s="85"/>
      <c r="P209" s="82"/>
      <c r="Q209" s="82"/>
      <c r="R209" s="82"/>
      <c r="T209" s="78"/>
      <c r="Y209" s="82"/>
      <c r="Z209" s="82"/>
      <c r="AF209" s="82"/>
    </row>
    <row r="210" spans="1:32">
      <c r="A210" s="82">
        <v>4.8750000000000002E-2</v>
      </c>
      <c r="B210" s="130">
        <v>30</v>
      </c>
      <c r="C210" s="126">
        <v>102.4880799314074</v>
      </c>
      <c r="D210" s="82">
        <f t="shared" si="7"/>
        <v>1</v>
      </c>
      <c r="E210" s="83">
        <f t="shared" si="8"/>
        <v>111.00000000000001</v>
      </c>
      <c r="F210" s="82"/>
      <c r="G210" s="83"/>
      <c r="H210" s="84"/>
      <c r="I210" s="83"/>
      <c r="N210" s="87"/>
      <c r="O210" s="85"/>
      <c r="P210" s="82"/>
      <c r="Q210" s="82"/>
      <c r="R210" s="82"/>
      <c r="T210" s="78"/>
      <c r="Y210" s="82"/>
      <c r="Z210" s="82"/>
      <c r="AF210" s="82"/>
    </row>
    <row r="211" spans="1:32">
      <c r="A211" s="82">
        <v>4.9000000000000002E-2</v>
      </c>
      <c r="B211" s="130">
        <v>30</v>
      </c>
      <c r="C211" s="126">
        <v>104.58940776930264</v>
      </c>
      <c r="D211" s="82">
        <f t="shared" si="7"/>
        <v>1</v>
      </c>
      <c r="E211" s="83">
        <f t="shared" si="8"/>
        <v>111.00000000000001</v>
      </c>
      <c r="F211" s="82"/>
      <c r="G211" s="83"/>
      <c r="H211" s="84"/>
      <c r="I211" s="83"/>
      <c r="N211" s="87"/>
      <c r="O211" s="85"/>
      <c r="P211" s="82"/>
      <c r="Q211" s="82"/>
      <c r="R211" s="82"/>
      <c r="T211" s="78"/>
      <c r="Y211" s="82"/>
      <c r="Z211" s="82"/>
      <c r="AF211" s="82"/>
    </row>
    <row r="212" spans="1:32">
      <c r="A212" s="82">
        <v>4.9250000000000002E-2</v>
      </c>
      <c r="B212" s="130">
        <v>30</v>
      </c>
      <c r="C212" s="126">
        <v>133.08463369584007</v>
      </c>
      <c r="D212" s="82">
        <f t="shared" si="7"/>
        <v>1</v>
      </c>
      <c r="E212" s="83">
        <f t="shared" si="8"/>
        <v>111.00000000000001</v>
      </c>
      <c r="F212" s="82"/>
      <c r="G212" s="83"/>
      <c r="H212" s="84"/>
      <c r="I212" s="83"/>
      <c r="N212" s="82"/>
      <c r="O212" s="82"/>
      <c r="P212" s="82"/>
      <c r="Q212" s="82"/>
      <c r="R212" s="82"/>
      <c r="T212" s="78"/>
      <c r="Y212" s="82"/>
      <c r="Z212" s="82"/>
      <c r="AF212" s="82"/>
    </row>
    <row r="213" spans="1:32">
      <c r="A213" s="82">
        <v>4.9500000000000002E-2</v>
      </c>
      <c r="B213" s="130">
        <v>30</v>
      </c>
      <c r="C213" s="126">
        <v>97.536748960204676</v>
      </c>
      <c r="D213" s="82">
        <f t="shared" si="7"/>
        <v>1</v>
      </c>
      <c r="E213" s="83">
        <f t="shared" si="8"/>
        <v>94.632339084980117</v>
      </c>
      <c r="F213" s="82"/>
      <c r="G213" s="83"/>
      <c r="H213" s="84"/>
      <c r="I213" s="83"/>
      <c r="N213" s="82"/>
      <c r="O213" s="82"/>
      <c r="P213" s="82"/>
      <c r="Q213" s="82"/>
      <c r="R213" s="82"/>
      <c r="T213" s="78"/>
      <c r="Y213" s="82"/>
      <c r="Z213" s="82"/>
      <c r="AF213" s="82"/>
    </row>
    <row r="214" spans="1:32">
      <c r="A214" s="82">
        <v>4.9750000000000003E-2</v>
      </c>
      <c r="B214" s="130">
        <v>15</v>
      </c>
      <c r="C214" s="126">
        <v>117.29334649756305</v>
      </c>
      <c r="D214" s="82">
        <f t="shared" si="7"/>
        <v>0</v>
      </c>
      <c r="E214" s="83" t="str">
        <f t="shared" si="8"/>
        <v>..</v>
      </c>
      <c r="F214" s="82"/>
      <c r="G214" s="83"/>
      <c r="H214" s="84"/>
      <c r="I214" s="83"/>
      <c r="N214" s="82"/>
      <c r="O214" s="82"/>
      <c r="P214" s="82"/>
      <c r="Q214" s="82"/>
      <c r="R214" s="82"/>
      <c r="T214" s="78"/>
      <c r="Y214" s="82"/>
      <c r="Z214" s="82"/>
      <c r="AF214" s="82"/>
    </row>
    <row r="215" spans="1:32">
      <c r="A215" s="82">
        <v>0.05</v>
      </c>
      <c r="B215" s="130">
        <v>15</v>
      </c>
      <c r="C215" s="126">
        <v>123.15470656479661</v>
      </c>
      <c r="D215" s="82">
        <f t="shared" si="7"/>
        <v>0</v>
      </c>
      <c r="E215" s="83" t="str">
        <f t="shared" si="8"/>
        <v>..</v>
      </c>
      <c r="F215" s="82"/>
      <c r="G215" s="83"/>
      <c r="H215" s="84"/>
      <c r="I215" s="83"/>
      <c r="N215" s="82"/>
      <c r="O215" s="82"/>
      <c r="P215" s="82"/>
      <c r="Q215" s="82"/>
      <c r="R215" s="82"/>
      <c r="T215" s="78"/>
      <c r="Y215" s="82"/>
      <c r="Z215" s="82"/>
      <c r="AF215" s="82"/>
    </row>
    <row r="216" spans="1:32">
      <c r="A216" s="82">
        <v>5.0250000000000003E-2</v>
      </c>
      <c r="B216" s="130">
        <v>30</v>
      </c>
      <c r="C216" s="126">
        <v>114.97127171386767</v>
      </c>
      <c r="D216" s="82">
        <f t="shared" si="7"/>
        <v>1</v>
      </c>
      <c r="E216" s="83">
        <f t="shared" si="8"/>
        <v>111.00000000000001</v>
      </c>
      <c r="F216" s="82"/>
      <c r="G216" s="83"/>
      <c r="H216" s="84"/>
      <c r="I216" s="83"/>
      <c r="N216" s="82"/>
      <c r="O216" s="82"/>
      <c r="P216" s="82"/>
      <c r="Q216" s="82"/>
      <c r="R216" s="82"/>
      <c r="T216" s="78"/>
      <c r="Y216" s="82"/>
      <c r="Z216" s="82"/>
      <c r="AF216" s="82"/>
    </row>
    <row r="217" spans="1:32">
      <c r="A217" s="82">
        <v>5.0500000000000003E-2</v>
      </c>
      <c r="B217" s="130">
        <v>15</v>
      </c>
      <c r="C217" s="126">
        <v>102.64366159295665</v>
      </c>
      <c r="D217" s="82">
        <f t="shared" si="7"/>
        <v>0</v>
      </c>
      <c r="E217" s="83" t="str">
        <f t="shared" si="8"/>
        <v>..</v>
      </c>
      <c r="F217" s="82"/>
      <c r="G217" s="83"/>
      <c r="H217" s="84"/>
      <c r="I217" s="83"/>
      <c r="N217" s="82"/>
      <c r="O217" s="82"/>
      <c r="P217" s="82"/>
      <c r="Q217" s="82"/>
      <c r="R217" s="82"/>
      <c r="T217" s="78"/>
      <c r="Y217" s="82"/>
      <c r="Z217" s="82"/>
      <c r="AF217" s="82"/>
    </row>
    <row r="218" spans="1:32">
      <c r="A218" s="82">
        <v>5.0750000000000003E-2</v>
      </c>
      <c r="B218" s="130">
        <v>15</v>
      </c>
      <c r="C218" s="126">
        <v>114.40441953961387</v>
      </c>
      <c r="D218" s="82">
        <f t="shared" si="7"/>
        <v>0</v>
      </c>
      <c r="E218" s="83" t="str">
        <f t="shared" si="8"/>
        <v>..</v>
      </c>
      <c r="F218" s="82"/>
      <c r="G218" s="83"/>
      <c r="H218" s="84"/>
      <c r="I218" s="83"/>
      <c r="N218" s="82"/>
      <c r="O218" s="82"/>
      <c r="P218" s="82"/>
      <c r="Q218" s="82"/>
      <c r="R218" s="82"/>
      <c r="T218" s="78"/>
      <c r="Y218" s="82"/>
      <c r="Z218" s="82"/>
      <c r="AF218" s="82"/>
    </row>
    <row r="219" spans="1:32">
      <c r="A219" s="82">
        <v>5.0999999999999997E-2</v>
      </c>
      <c r="B219" s="130">
        <v>15</v>
      </c>
      <c r="C219" s="126">
        <v>96.398950774000468</v>
      </c>
      <c r="D219" s="82">
        <f t="shared" si="7"/>
        <v>0</v>
      </c>
      <c r="E219" s="83" t="str">
        <f t="shared" si="8"/>
        <v>..</v>
      </c>
      <c r="F219" s="82"/>
      <c r="G219" s="83"/>
      <c r="H219" s="84"/>
      <c r="I219" s="83"/>
      <c r="N219" s="82"/>
      <c r="O219" s="82"/>
      <c r="P219" s="82"/>
      <c r="Q219" s="82"/>
      <c r="R219" s="82"/>
      <c r="T219" s="78"/>
      <c r="Y219" s="82"/>
      <c r="Z219" s="82"/>
      <c r="AF219" s="82"/>
    </row>
    <row r="220" spans="1:32">
      <c r="A220" s="82">
        <v>5.1249999999999997E-2</v>
      </c>
      <c r="B220" s="130">
        <v>15</v>
      </c>
      <c r="C220" s="126">
        <v>99.395985619389918</v>
      </c>
      <c r="D220" s="82">
        <f t="shared" si="7"/>
        <v>0</v>
      </c>
      <c r="E220" s="83" t="str">
        <f t="shared" si="8"/>
        <v>..</v>
      </c>
      <c r="F220" s="82"/>
      <c r="G220" s="83"/>
      <c r="H220" s="84"/>
      <c r="I220" s="83"/>
      <c r="N220" s="82"/>
      <c r="O220" s="82"/>
      <c r="P220" s="82"/>
      <c r="Q220" s="82"/>
      <c r="R220" s="82"/>
      <c r="T220" s="78"/>
      <c r="Y220" s="82"/>
      <c r="Z220" s="82"/>
      <c r="AF220" s="82"/>
    </row>
    <row r="221" spans="1:32">
      <c r="A221" s="82">
        <v>5.1499999999999997E-2</v>
      </c>
      <c r="B221" s="130">
        <v>30</v>
      </c>
      <c r="C221" s="126">
        <v>124.35542883381927</v>
      </c>
      <c r="D221" s="82">
        <f t="shared" si="7"/>
        <v>1</v>
      </c>
      <c r="E221" s="83">
        <f t="shared" si="8"/>
        <v>111.00000000000001</v>
      </c>
      <c r="F221" s="82"/>
      <c r="G221" s="83"/>
      <c r="H221" s="84"/>
      <c r="I221" s="83"/>
      <c r="N221" s="82"/>
      <c r="O221" s="82"/>
      <c r="P221" s="82"/>
      <c r="Q221" s="82"/>
      <c r="R221" s="82"/>
      <c r="T221" s="78"/>
      <c r="Y221" s="82"/>
      <c r="Z221" s="82"/>
      <c r="AF221" s="82"/>
    </row>
    <row r="222" spans="1:32">
      <c r="A222" s="82">
        <v>5.1749999999999997E-2</v>
      </c>
      <c r="B222" s="130">
        <v>30</v>
      </c>
      <c r="C222" s="126">
        <v>135.12467133361048</v>
      </c>
      <c r="D222" s="82">
        <f t="shared" si="7"/>
        <v>1</v>
      </c>
      <c r="E222" s="83">
        <f t="shared" si="8"/>
        <v>111.00000000000001</v>
      </c>
      <c r="F222" s="82"/>
      <c r="G222" s="83"/>
      <c r="H222" s="84"/>
      <c r="I222" s="83"/>
      <c r="N222" s="82"/>
      <c r="O222" s="82"/>
      <c r="P222" s="82"/>
      <c r="Q222" s="82"/>
      <c r="R222" s="82"/>
      <c r="T222" s="78"/>
      <c r="Y222" s="82"/>
      <c r="Z222" s="82"/>
      <c r="AF222" s="82"/>
    </row>
    <row r="223" spans="1:32">
      <c r="A223" s="82">
        <v>5.1999999999999998E-2</v>
      </c>
      <c r="B223" s="130">
        <v>30</v>
      </c>
      <c r="C223" s="126">
        <v>91.723628007158823</v>
      </c>
      <c r="D223" s="82">
        <f t="shared" si="7"/>
        <v>1</v>
      </c>
      <c r="E223" s="83">
        <f t="shared" si="8"/>
        <v>89.516792646299763</v>
      </c>
      <c r="F223" s="82"/>
      <c r="G223" s="83"/>
      <c r="H223" s="84"/>
      <c r="I223" s="83"/>
      <c r="N223" s="82"/>
      <c r="O223" s="82"/>
      <c r="P223" s="82"/>
      <c r="Q223" s="82"/>
      <c r="R223" s="82"/>
      <c r="T223" s="78"/>
      <c r="Y223" s="82"/>
      <c r="Z223" s="82"/>
      <c r="AF223" s="82"/>
    </row>
    <row r="224" spans="1:32">
      <c r="A224" s="82">
        <v>5.2249999999999998E-2</v>
      </c>
      <c r="B224" s="130">
        <v>30</v>
      </c>
      <c r="C224" s="126">
        <v>111.96638040764124</v>
      </c>
      <c r="D224" s="82">
        <f t="shared" si="7"/>
        <v>1</v>
      </c>
      <c r="E224" s="83">
        <f t="shared" si="8"/>
        <v>111.00000000000001</v>
      </c>
      <c r="F224" s="82"/>
      <c r="G224" s="83"/>
      <c r="H224" s="84"/>
      <c r="I224" s="83"/>
      <c r="N224" s="82"/>
      <c r="O224" s="82"/>
      <c r="P224" s="82"/>
      <c r="Q224" s="82"/>
      <c r="R224" s="82"/>
      <c r="T224" s="78"/>
      <c r="Y224" s="82"/>
      <c r="Z224" s="82"/>
      <c r="AF224" s="82"/>
    </row>
    <row r="225" spans="1:32">
      <c r="A225" s="82">
        <v>5.2499999999999998E-2</v>
      </c>
      <c r="B225" s="130">
        <v>30</v>
      </c>
      <c r="C225" s="126">
        <v>112.56712910552926</v>
      </c>
      <c r="D225" s="82">
        <f t="shared" si="7"/>
        <v>1</v>
      </c>
      <c r="E225" s="83">
        <f t="shared" si="8"/>
        <v>111.00000000000001</v>
      </c>
      <c r="F225" s="82"/>
      <c r="G225" s="83"/>
      <c r="H225" s="84"/>
      <c r="I225" s="83"/>
      <c r="N225" s="82"/>
      <c r="O225" s="82"/>
      <c r="P225" s="82"/>
      <c r="Q225" s="82"/>
      <c r="R225" s="82"/>
      <c r="T225" s="78"/>
      <c r="Y225" s="82"/>
      <c r="Z225" s="82"/>
      <c r="AF225" s="82"/>
    </row>
    <row r="226" spans="1:32">
      <c r="A226" s="82">
        <v>5.2749999999999998E-2</v>
      </c>
      <c r="B226" s="130">
        <v>30</v>
      </c>
      <c r="C226" s="126">
        <v>84.180300711053022</v>
      </c>
      <c r="D226" s="82">
        <f t="shared" si="7"/>
        <v>1</v>
      </c>
      <c r="E226" s="83">
        <f t="shared" si="8"/>
        <v>82.878664625726657</v>
      </c>
      <c r="F226" s="82"/>
      <c r="G226" s="83"/>
      <c r="H226" s="84"/>
      <c r="I226" s="83"/>
      <c r="N226" s="82"/>
      <c r="O226" s="82"/>
      <c r="P226" s="82"/>
      <c r="Q226" s="82"/>
      <c r="R226" s="82"/>
      <c r="T226" s="78"/>
      <c r="Y226" s="82"/>
      <c r="Z226" s="82"/>
      <c r="AF226" s="82"/>
    </row>
    <row r="227" spans="1:32">
      <c r="A227" s="82">
        <v>5.2999999999999999E-2</v>
      </c>
      <c r="B227" s="130">
        <v>30</v>
      </c>
      <c r="C227" s="126">
        <v>120.37664507376545</v>
      </c>
      <c r="D227" s="82">
        <f t="shared" si="7"/>
        <v>1</v>
      </c>
      <c r="E227" s="83">
        <f t="shared" si="8"/>
        <v>111.00000000000001</v>
      </c>
      <c r="F227" s="82"/>
      <c r="G227" s="83"/>
      <c r="H227" s="84"/>
      <c r="I227" s="83"/>
      <c r="N227" s="82"/>
      <c r="O227" s="82"/>
      <c r="P227" s="82"/>
      <c r="Q227" s="82"/>
      <c r="R227" s="82"/>
      <c r="T227" s="78"/>
      <c r="Y227" s="82"/>
      <c r="Z227" s="82"/>
      <c r="AF227" s="82"/>
    </row>
    <row r="228" spans="1:32">
      <c r="A228" s="82">
        <v>5.3249999999999999E-2</v>
      </c>
      <c r="B228" s="130">
        <v>15</v>
      </c>
      <c r="C228" s="126">
        <v>102.4328739553756</v>
      </c>
      <c r="D228" s="82">
        <f t="shared" si="7"/>
        <v>0</v>
      </c>
      <c r="E228" s="83" t="str">
        <f t="shared" si="8"/>
        <v>..</v>
      </c>
      <c r="F228" s="82"/>
      <c r="G228" s="83"/>
      <c r="H228" s="84"/>
      <c r="I228" s="83"/>
      <c r="N228" s="82"/>
      <c r="O228" s="82"/>
      <c r="P228" s="82"/>
      <c r="Q228" s="82"/>
      <c r="R228" s="82"/>
      <c r="T228" s="78"/>
      <c r="Y228" s="82"/>
      <c r="Z228" s="82"/>
      <c r="AF228" s="82"/>
    </row>
    <row r="229" spans="1:32">
      <c r="A229" s="82">
        <v>5.3499999999999999E-2</v>
      </c>
      <c r="B229" s="130">
        <v>15</v>
      </c>
      <c r="C229" s="126">
        <v>98.697193726134373</v>
      </c>
      <c r="D229" s="82">
        <f t="shared" si="7"/>
        <v>0</v>
      </c>
      <c r="E229" s="83" t="str">
        <f t="shared" si="8"/>
        <v>..</v>
      </c>
      <c r="F229" s="82"/>
      <c r="G229" s="83"/>
      <c r="H229" s="84"/>
      <c r="I229" s="83"/>
      <c r="N229" s="82"/>
      <c r="O229" s="82"/>
      <c r="P229" s="82"/>
      <c r="Q229" s="82"/>
      <c r="R229" s="82"/>
      <c r="T229" s="78"/>
      <c r="Y229" s="82"/>
      <c r="Z229" s="82"/>
      <c r="AF229" s="82"/>
    </row>
    <row r="230" spans="1:32">
      <c r="A230" s="82">
        <v>5.3749999999999999E-2</v>
      </c>
      <c r="B230" s="130">
        <v>30</v>
      </c>
      <c r="C230" s="126">
        <v>87.949956584764195</v>
      </c>
      <c r="D230" s="82">
        <f t="shared" si="7"/>
        <v>1</v>
      </c>
      <c r="E230" s="83">
        <f t="shared" si="8"/>
        <v>86.195961794592492</v>
      </c>
      <c r="F230" s="82"/>
      <c r="G230" s="83"/>
      <c r="H230" s="84"/>
      <c r="I230" s="83"/>
      <c r="N230" s="82"/>
      <c r="O230" s="82"/>
      <c r="P230" s="82"/>
      <c r="Q230" s="82"/>
      <c r="R230" s="82"/>
      <c r="T230" s="78"/>
      <c r="Y230" s="82"/>
      <c r="Z230" s="82"/>
      <c r="AF230" s="82"/>
    </row>
    <row r="231" spans="1:32">
      <c r="A231" s="82">
        <v>5.3999999999999999E-2</v>
      </c>
      <c r="B231" s="130">
        <v>30</v>
      </c>
      <c r="C231" s="126">
        <v>137.88567736212289</v>
      </c>
      <c r="D231" s="82">
        <f t="shared" si="7"/>
        <v>1</v>
      </c>
      <c r="E231" s="83">
        <f t="shared" si="8"/>
        <v>111.00000000000001</v>
      </c>
      <c r="F231" s="82"/>
      <c r="G231" s="83"/>
      <c r="H231" s="84"/>
      <c r="I231" s="83"/>
      <c r="N231" s="82"/>
      <c r="O231" s="82"/>
      <c r="P231" s="82"/>
      <c r="Q231" s="82"/>
      <c r="R231" s="82"/>
      <c r="T231" s="78"/>
      <c r="Y231" s="82"/>
      <c r="Z231" s="82"/>
      <c r="AF231" s="82"/>
    </row>
    <row r="232" spans="1:32">
      <c r="A232" s="82">
        <v>5.425E-2</v>
      </c>
      <c r="B232" s="130">
        <v>15</v>
      </c>
      <c r="C232" s="126">
        <v>95.325714578414008</v>
      </c>
      <c r="D232" s="82">
        <f t="shared" si="7"/>
        <v>0</v>
      </c>
      <c r="E232" s="83" t="str">
        <f t="shared" si="8"/>
        <v>..</v>
      </c>
      <c r="F232" s="82"/>
      <c r="G232" s="83"/>
      <c r="H232" s="84"/>
      <c r="I232" s="83"/>
      <c r="N232" s="82"/>
      <c r="O232" s="82"/>
      <c r="P232" s="82"/>
      <c r="Q232" s="82"/>
      <c r="R232" s="82"/>
      <c r="T232" s="78"/>
      <c r="Y232" s="82"/>
      <c r="Z232" s="82"/>
      <c r="AF232" s="82"/>
    </row>
    <row r="233" spans="1:32">
      <c r="A233" s="82">
        <v>5.45E-2</v>
      </c>
      <c r="B233" s="130">
        <v>15</v>
      </c>
      <c r="C233" s="126">
        <v>122.71638144248021</v>
      </c>
      <c r="D233" s="82">
        <f t="shared" si="7"/>
        <v>0</v>
      </c>
      <c r="E233" s="83" t="str">
        <f t="shared" si="8"/>
        <v>..</v>
      </c>
      <c r="F233" s="82"/>
      <c r="G233" s="83"/>
      <c r="H233" s="84"/>
      <c r="I233" s="83"/>
      <c r="N233" s="82"/>
      <c r="O233" s="82"/>
      <c r="P233" s="82"/>
      <c r="Q233" s="82"/>
      <c r="R233" s="82"/>
      <c r="T233" s="78"/>
      <c r="Y233" s="82"/>
      <c r="Z233" s="82"/>
      <c r="AF233" s="82"/>
    </row>
    <row r="234" spans="1:32">
      <c r="A234" s="82">
        <v>5.475E-2</v>
      </c>
      <c r="B234" s="130">
        <v>30</v>
      </c>
      <c r="C234" s="126">
        <v>138.80765137562469</v>
      </c>
      <c r="D234" s="82">
        <f t="shared" si="7"/>
        <v>1</v>
      </c>
      <c r="E234" s="83">
        <f t="shared" si="8"/>
        <v>111.00000000000001</v>
      </c>
      <c r="F234" s="82"/>
      <c r="G234" s="83"/>
      <c r="H234" s="84"/>
      <c r="I234" s="83"/>
      <c r="N234" s="82"/>
      <c r="O234" s="82"/>
      <c r="P234" s="82"/>
      <c r="Q234" s="82"/>
      <c r="R234" s="82"/>
      <c r="T234" s="78"/>
      <c r="Y234" s="82"/>
      <c r="Z234" s="82"/>
      <c r="AF234" s="82"/>
    </row>
    <row r="235" spans="1:32">
      <c r="A235" s="82">
        <v>5.5E-2</v>
      </c>
      <c r="B235" s="130">
        <v>30</v>
      </c>
      <c r="C235" s="126">
        <v>124.74785365359683</v>
      </c>
      <c r="D235" s="82">
        <f t="shared" si="7"/>
        <v>1</v>
      </c>
      <c r="E235" s="83">
        <f t="shared" si="8"/>
        <v>111.00000000000001</v>
      </c>
      <c r="F235" s="82"/>
      <c r="G235" s="83"/>
      <c r="H235" s="84"/>
      <c r="I235" s="83"/>
      <c r="N235" s="82"/>
      <c r="O235" s="82"/>
      <c r="P235" s="82"/>
      <c r="Q235" s="82"/>
      <c r="R235" s="82"/>
      <c r="T235" s="78"/>
      <c r="Y235" s="82"/>
      <c r="Z235" s="82"/>
      <c r="AF235" s="82"/>
    </row>
    <row r="236" spans="1:32">
      <c r="A236" s="82">
        <v>5.525E-2</v>
      </c>
      <c r="B236" s="130">
        <v>30</v>
      </c>
      <c r="C236" s="126">
        <v>137.7481978191237</v>
      </c>
      <c r="D236" s="82">
        <f t="shared" si="7"/>
        <v>1</v>
      </c>
      <c r="E236" s="83">
        <f t="shared" si="8"/>
        <v>111.00000000000001</v>
      </c>
      <c r="F236" s="82"/>
      <c r="G236" s="83"/>
      <c r="H236" s="84"/>
      <c r="I236" s="83"/>
      <c r="N236" s="82"/>
      <c r="O236" s="82"/>
      <c r="P236" s="82"/>
      <c r="Q236" s="82"/>
      <c r="R236" s="82"/>
      <c r="T236" s="78"/>
      <c r="Y236" s="82"/>
      <c r="Z236" s="82"/>
      <c r="AF236" s="82"/>
    </row>
    <row r="237" spans="1:32">
      <c r="A237" s="82">
        <v>5.5500000000000001E-2</v>
      </c>
      <c r="B237" s="130">
        <v>30</v>
      </c>
      <c r="C237" s="126">
        <v>111.72450249075058</v>
      </c>
      <c r="D237" s="82">
        <f t="shared" si="7"/>
        <v>1</v>
      </c>
      <c r="E237" s="83">
        <f t="shared" si="8"/>
        <v>111.00000000000001</v>
      </c>
      <c r="F237" s="82"/>
      <c r="G237" s="83"/>
      <c r="H237" s="84"/>
      <c r="I237" s="83"/>
      <c r="N237" s="82"/>
      <c r="O237" s="82"/>
      <c r="P237" s="82"/>
      <c r="Q237" s="82"/>
      <c r="R237" s="82"/>
      <c r="T237" s="78"/>
      <c r="Y237" s="82"/>
      <c r="Z237" s="82"/>
      <c r="AF237" s="82"/>
    </row>
    <row r="238" spans="1:32">
      <c r="A238" s="82">
        <v>5.5750000000000001E-2</v>
      </c>
      <c r="B238" s="130">
        <v>30</v>
      </c>
      <c r="C238" s="126">
        <v>83.467311809115685</v>
      </c>
      <c r="D238" s="82">
        <f t="shared" si="7"/>
        <v>1</v>
      </c>
      <c r="E238" s="83">
        <f t="shared" si="8"/>
        <v>82.2512343920218</v>
      </c>
      <c r="F238" s="82"/>
      <c r="G238" s="83"/>
      <c r="H238" s="84"/>
      <c r="I238" s="83"/>
      <c r="N238" s="82"/>
      <c r="O238" s="82"/>
      <c r="P238" s="82"/>
      <c r="Q238" s="82"/>
      <c r="R238" s="82"/>
      <c r="T238" s="78"/>
      <c r="Y238" s="82"/>
      <c r="Z238" s="82"/>
      <c r="AF238" s="82"/>
    </row>
    <row r="239" spans="1:32">
      <c r="A239" s="82">
        <v>5.6000000000000001E-2</v>
      </c>
      <c r="B239" s="130">
        <v>15</v>
      </c>
      <c r="C239" s="126">
        <v>122.24997352368167</v>
      </c>
      <c r="D239" s="82">
        <f t="shared" si="7"/>
        <v>0</v>
      </c>
      <c r="E239" s="83" t="str">
        <f t="shared" si="8"/>
        <v>..</v>
      </c>
      <c r="F239" s="82"/>
      <c r="G239" s="83"/>
      <c r="H239" s="84"/>
      <c r="I239" s="83"/>
      <c r="N239" s="82"/>
      <c r="O239" s="82"/>
      <c r="P239" s="82"/>
      <c r="Q239" s="82"/>
      <c r="R239" s="82"/>
      <c r="T239" s="78"/>
      <c r="Y239" s="82"/>
      <c r="Z239" s="82"/>
      <c r="AF239" s="82"/>
    </row>
    <row r="240" spans="1:32">
      <c r="A240" s="82">
        <v>5.6250000000000001E-2</v>
      </c>
      <c r="B240" s="130">
        <v>30</v>
      </c>
      <c r="C240" s="126">
        <v>127.97044490658703</v>
      </c>
      <c r="D240" s="82">
        <f t="shared" si="7"/>
        <v>1</v>
      </c>
      <c r="E240" s="83">
        <f t="shared" si="8"/>
        <v>111.00000000000001</v>
      </c>
      <c r="F240" s="82"/>
      <c r="G240" s="83"/>
      <c r="H240" s="84"/>
      <c r="I240" s="83"/>
      <c r="N240" s="82"/>
      <c r="O240" s="82"/>
      <c r="P240" s="82"/>
      <c r="Q240" s="82"/>
      <c r="R240" s="82"/>
      <c r="T240" s="78"/>
      <c r="Y240" s="82"/>
      <c r="Z240" s="82"/>
      <c r="AF240" s="82"/>
    </row>
    <row r="241" spans="1:32">
      <c r="A241" s="82">
        <v>5.6500000000000002E-2</v>
      </c>
      <c r="B241" s="130">
        <v>15</v>
      </c>
      <c r="C241" s="126">
        <v>119.79547664632869</v>
      </c>
      <c r="D241" s="82">
        <f t="shared" si="7"/>
        <v>0</v>
      </c>
      <c r="E241" s="83" t="str">
        <f t="shared" si="8"/>
        <v>..</v>
      </c>
      <c r="F241" s="82"/>
      <c r="G241" s="83"/>
      <c r="H241" s="84"/>
      <c r="I241" s="83"/>
      <c r="N241" s="82"/>
      <c r="O241" s="82"/>
      <c r="P241" s="82"/>
      <c r="Q241" s="82"/>
      <c r="R241" s="82"/>
      <c r="T241" s="78"/>
      <c r="Y241" s="82"/>
      <c r="Z241" s="82"/>
      <c r="AF241" s="82"/>
    </row>
    <row r="242" spans="1:32">
      <c r="A242" s="82">
        <v>5.6750000000000002E-2</v>
      </c>
      <c r="B242" s="130">
        <v>15</v>
      </c>
      <c r="C242" s="126">
        <v>115.91810620191573</v>
      </c>
      <c r="D242" s="82">
        <f t="shared" si="7"/>
        <v>0</v>
      </c>
      <c r="E242" s="83" t="str">
        <f t="shared" si="8"/>
        <v>..</v>
      </c>
      <c r="F242" s="82"/>
      <c r="G242" s="83"/>
      <c r="H242" s="84"/>
      <c r="I242" s="83"/>
      <c r="N242" s="82"/>
      <c r="O242" s="82"/>
      <c r="P242" s="82"/>
      <c r="Q242" s="82"/>
      <c r="R242" s="82"/>
      <c r="T242" s="78"/>
      <c r="Y242" s="82"/>
      <c r="Z242" s="82"/>
      <c r="AF242" s="82"/>
    </row>
    <row r="243" spans="1:32">
      <c r="A243" s="82">
        <v>5.7000000000000002E-2</v>
      </c>
      <c r="B243" s="130">
        <v>15</v>
      </c>
      <c r="C243" s="126">
        <v>99.974667418722746</v>
      </c>
      <c r="D243" s="82">
        <f t="shared" si="7"/>
        <v>0</v>
      </c>
      <c r="E243" s="83" t="str">
        <f t="shared" si="8"/>
        <v>..</v>
      </c>
      <c r="F243" s="82"/>
      <c r="G243" s="83"/>
      <c r="H243" s="84"/>
      <c r="I243" s="83"/>
      <c r="N243" s="82"/>
      <c r="O243" s="82"/>
      <c r="P243" s="82"/>
      <c r="Q243" s="82"/>
      <c r="R243" s="82"/>
      <c r="T243" s="78"/>
      <c r="Y243" s="82"/>
      <c r="Z243" s="82"/>
      <c r="AF243" s="82"/>
    </row>
    <row r="244" spans="1:32">
      <c r="A244" s="82">
        <v>5.7250000000000002E-2</v>
      </c>
      <c r="B244" s="130">
        <v>30</v>
      </c>
      <c r="C244" s="126">
        <v>99.351597527011634</v>
      </c>
      <c r="D244" s="82">
        <f t="shared" si="7"/>
        <v>1</v>
      </c>
      <c r="E244" s="83">
        <f t="shared" si="8"/>
        <v>96.229405823770236</v>
      </c>
      <c r="F244" s="82"/>
      <c r="G244" s="83"/>
      <c r="H244" s="84"/>
      <c r="I244" s="83"/>
      <c r="N244" s="82"/>
      <c r="O244" s="82"/>
      <c r="P244" s="82"/>
      <c r="Q244" s="82"/>
      <c r="R244" s="82"/>
      <c r="T244" s="78"/>
      <c r="Y244" s="82"/>
      <c r="Z244" s="82"/>
      <c r="AF244" s="82"/>
    </row>
    <row r="245" spans="1:32">
      <c r="A245" s="82">
        <v>5.7500000000000002E-2</v>
      </c>
      <c r="B245" s="130">
        <v>15</v>
      </c>
      <c r="C245" s="126">
        <v>97.573421401998601</v>
      </c>
      <c r="D245" s="82">
        <f t="shared" si="7"/>
        <v>0</v>
      </c>
      <c r="E245" s="83" t="str">
        <f t="shared" si="8"/>
        <v>..</v>
      </c>
      <c r="F245" s="82"/>
      <c r="G245" s="83"/>
      <c r="H245" s="84"/>
      <c r="I245" s="83"/>
      <c r="N245" s="82"/>
      <c r="O245" s="82"/>
      <c r="P245" s="82"/>
      <c r="Q245" s="82"/>
      <c r="R245" s="82"/>
      <c r="T245" s="78"/>
      <c r="Y245" s="82"/>
      <c r="Z245" s="82"/>
      <c r="AF245" s="82"/>
    </row>
    <row r="246" spans="1:32">
      <c r="A246" s="82">
        <v>5.7750000000000003E-2</v>
      </c>
      <c r="B246" s="130">
        <v>15</v>
      </c>
      <c r="C246" s="126">
        <v>105.20498450678262</v>
      </c>
      <c r="D246" s="82">
        <f t="shared" si="7"/>
        <v>0</v>
      </c>
      <c r="E246" s="83" t="str">
        <f t="shared" si="8"/>
        <v>..</v>
      </c>
      <c r="F246" s="82"/>
      <c r="G246" s="83"/>
      <c r="H246" s="84"/>
      <c r="I246" s="83"/>
      <c r="N246" s="82"/>
      <c r="O246" s="82"/>
      <c r="P246" s="82"/>
      <c r="Q246" s="82"/>
      <c r="R246" s="82"/>
      <c r="T246" s="78"/>
      <c r="Y246" s="82"/>
      <c r="Z246" s="82"/>
      <c r="AF246" s="82"/>
    </row>
    <row r="247" spans="1:32">
      <c r="A247" s="82">
        <v>5.8000000000000003E-2</v>
      </c>
      <c r="B247" s="130">
        <v>15</v>
      </c>
      <c r="C247" s="126">
        <v>120.3388900683167</v>
      </c>
      <c r="D247" s="82">
        <f t="shared" si="7"/>
        <v>0</v>
      </c>
      <c r="E247" s="83" t="str">
        <f t="shared" si="8"/>
        <v>..</v>
      </c>
      <c r="F247" s="82"/>
      <c r="G247" s="83"/>
      <c r="H247" s="84"/>
      <c r="I247" s="83"/>
      <c r="N247" s="82"/>
      <c r="O247" s="82"/>
      <c r="P247" s="82"/>
      <c r="Q247" s="82"/>
      <c r="R247" s="82"/>
      <c r="T247" s="78"/>
      <c r="Y247" s="82"/>
      <c r="Z247" s="82"/>
      <c r="AF247" s="82"/>
    </row>
    <row r="248" spans="1:32">
      <c r="A248" s="82">
        <v>5.8250000000000003E-2</v>
      </c>
      <c r="B248" s="130">
        <v>15</v>
      </c>
      <c r="C248" s="126">
        <v>106.96742159796779</v>
      </c>
      <c r="D248" s="82">
        <f t="shared" si="7"/>
        <v>0</v>
      </c>
      <c r="E248" s="83" t="str">
        <f t="shared" si="8"/>
        <v>..</v>
      </c>
      <c r="F248" s="82"/>
      <c r="G248" s="83"/>
      <c r="H248" s="84"/>
      <c r="I248" s="83"/>
      <c r="N248" s="82"/>
      <c r="O248" s="82"/>
      <c r="P248" s="82"/>
      <c r="Q248" s="82"/>
      <c r="R248" s="82"/>
      <c r="T248" s="78"/>
      <c r="Y248" s="82"/>
      <c r="Z248" s="82"/>
      <c r="AF248" s="82"/>
    </row>
    <row r="249" spans="1:32">
      <c r="A249" s="82">
        <v>5.8500000000000003E-2</v>
      </c>
      <c r="B249" s="130">
        <v>15</v>
      </c>
      <c r="C249" s="126">
        <v>108.66617486623861</v>
      </c>
      <c r="D249" s="82">
        <f t="shared" si="7"/>
        <v>0</v>
      </c>
      <c r="E249" s="83" t="str">
        <f t="shared" si="8"/>
        <v>..</v>
      </c>
      <c r="F249" s="82"/>
      <c r="G249" s="83"/>
      <c r="H249" s="84"/>
      <c r="I249" s="83"/>
      <c r="N249" s="82"/>
      <c r="O249" s="82"/>
      <c r="P249" s="82"/>
      <c r="Q249" s="82"/>
      <c r="R249" s="82"/>
      <c r="T249" s="78"/>
      <c r="Y249" s="82"/>
      <c r="Z249" s="82"/>
      <c r="AF249" s="82"/>
    </row>
    <row r="250" spans="1:32">
      <c r="A250" s="82">
        <v>5.8749999999999997E-2</v>
      </c>
      <c r="B250" s="130">
        <v>30</v>
      </c>
      <c r="C250" s="126">
        <v>87.50376040892229</v>
      </c>
      <c r="D250" s="82">
        <f t="shared" si="7"/>
        <v>1</v>
      </c>
      <c r="E250" s="83">
        <f t="shared" si="8"/>
        <v>85.803309159851622</v>
      </c>
      <c r="F250" s="82"/>
      <c r="G250" s="83"/>
      <c r="H250" s="84"/>
      <c r="I250" s="83"/>
      <c r="N250" s="82"/>
      <c r="O250" s="82"/>
      <c r="P250" s="82"/>
      <c r="Q250" s="82"/>
      <c r="R250" s="82"/>
      <c r="T250" s="78"/>
      <c r="Y250" s="82"/>
      <c r="Z250" s="82"/>
      <c r="AF250" s="82"/>
    </row>
    <row r="251" spans="1:32">
      <c r="A251" s="82">
        <v>5.8999999999999997E-2</v>
      </c>
      <c r="B251" s="130">
        <v>30</v>
      </c>
      <c r="C251" s="126">
        <v>114.71940166347548</v>
      </c>
      <c r="D251" s="82">
        <f t="shared" si="7"/>
        <v>1</v>
      </c>
      <c r="E251" s="83">
        <f t="shared" si="8"/>
        <v>111.00000000000001</v>
      </c>
      <c r="F251" s="82"/>
      <c r="G251" s="83"/>
      <c r="H251" s="84"/>
      <c r="I251" s="83"/>
      <c r="N251" s="82"/>
      <c r="O251" s="82"/>
      <c r="P251" s="82"/>
      <c r="Q251" s="82"/>
      <c r="R251" s="82"/>
      <c r="T251" s="78"/>
      <c r="Y251" s="82"/>
      <c r="Z251" s="82"/>
      <c r="AF251" s="82"/>
    </row>
    <row r="252" spans="1:32">
      <c r="A252" s="82">
        <v>5.9249999999999997E-2</v>
      </c>
      <c r="B252" s="130">
        <v>15</v>
      </c>
      <c r="C252" s="126">
        <v>114.30038696446475</v>
      </c>
      <c r="D252" s="82">
        <f t="shared" si="7"/>
        <v>0</v>
      </c>
      <c r="E252" s="83" t="str">
        <f t="shared" si="8"/>
        <v>..</v>
      </c>
      <c r="F252" s="82"/>
      <c r="G252" s="83"/>
      <c r="H252" s="84"/>
      <c r="I252" s="83"/>
      <c r="N252" s="82"/>
      <c r="O252" s="82"/>
      <c r="P252" s="82"/>
      <c r="Q252" s="82"/>
      <c r="R252" s="82"/>
      <c r="T252" s="78"/>
      <c r="Y252" s="82"/>
      <c r="Z252" s="82"/>
      <c r="AF252" s="82"/>
    </row>
    <row r="253" spans="1:32">
      <c r="A253" s="82">
        <v>5.9499999999999997E-2</v>
      </c>
      <c r="B253" s="130">
        <v>15</v>
      </c>
      <c r="C253" s="126">
        <v>123.153654190833</v>
      </c>
      <c r="D253" s="82">
        <f t="shared" si="7"/>
        <v>0</v>
      </c>
      <c r="E253" s="83" t="str">
        <f t="shared" si="8"/>
        <v>..</v>
      </c>
      <c r="F253" s="82"/>
      <c r="G253" s="83"/>
      <c r="H253" s="84"/>
      <c r="I253" s="83"/>
      <c r="N253" s="82"/>
      <c r="O253" s="82"/>
      <c r="P253" s="82"/>
      <c r="Q253" s="82"/>
      <c r="R253" s="82"/>
      <c r="T253" s="78"/>
      <c r="Y253" s="82"/>
      <c r="Z253" s="82"/>
      <c r="AF253" s="82"/>
    </row>
    <row r="254" spans="1:32">
      <c r="A254" s="82">
        <v>5.9749999999999998E-2</v>
      </c>
      <c r="B254" s="130">
        <v>15</v>
      </c>
      <c r="C254" s="126">
        <v>98.807824886011844</v>
      </c>
      <c r="D254" s="82">
        <f t="shared" si="7"/>
        <v>0</v>
      </c>
      <c r="E254" s="83" t="str">
        <f t="shared" si="8"/>
        <v>..</v>
      </c>
      <c r="F254" s="82"/>
      <c r="G254" s="83"/>
      <c r="H254" s="84"/>
      <c r="I254" s="83"/>
      <c r="N254" s="82"/>
      <c r="O254" s="82"/>
      <c r="P254" s="82"/>
      <c r="Q254" s="82"/>
      <c r="R254" s="82"/>
      <c r="T254" s="78"/>
      <c r="Y254" s="82"/>
      <c r="Z254" s="82"/>
      <c r="AF254" s="82"/>
    </row>
    <row r="255" spans="1:32">
      <c r="A255" s="82">
        <v>0.06</v>
      </c>
      <c r="B255" s="130">
        <v>15</v>
      </c>
      <c r="C255" s="126">
        <v>109.76054027875315</v>
      </c>
      <c r="D255" s="82">
        <f t="shared" si="7"/>
        <v>0</v>
      </c>
      <c r="E255" s="83" t="str">
        <f t="shared" si="8"/>
        <v>..</v>
      </c>
      <c r="F255" s="82"/>
      <c r="G255" s="83"/>
      <c r="H255" s="84"/>
      <c r="I255" s="83"/>
      <c r="N255" s="82"/>
      <c r="O255" s="82"/>
      <c r="P255" s="82"/>
      <c r="Q255" s="82"/>
      <c r="R255" s="82"/>
      <c r="T255" s="78"/>
      <c r="Y255" s="82"/>
      <c r="Z255" s="82"/>
      <c r="AF255" s="82"/>
    </row>
    <row r="256" spans="1:32">
      <c r="A256" s="82">
        <v>6.0249999999999998E-2</v>
      </c>
      <c r="B256" s="130">
        <v>15</v>
      </c>
      <c r="C256" s="126">
        <v>110.51553905516451</v>
      </c>
      <c r="D256" s="82">
        <f t="shared" si="7"/>
        <v>0</v>
      </c>
      <c r="E256" s="83" t="str">
        <f t="shared" si="8"/>
        <v>..</v>
      </c>
      <c r="F256" s="82"/>
      <c r="G256" s="83"/>
      <c r="H256" s="84"/>
      <c r="I256" s="83"/>
      <c r="N256" s="82"/>
      <c r="O256" s="82"/>
      <c r="P256" s="82"/>
      <c r="Q256" s="82"/>
      <c r="R256" s="82"/>
      <c r="T256" s="78"/>
      <c r="Y256" s="82"/>
      <c r="Z256" s="82"/>
      <c r="AF256" s="82"/>
    </row>
    <row r="257" spans="1:32">
      <c r="A257" s="82">
        <v>6.0499999999999998E-2</v>
      </c>
      <c r="B257" s="130">
        <v>30</v>
      </c>
      <c r="C257" s="126">
        <v>118.86083040765141</v>
      </c>
      <c r="D257" s="82">
        <f t="shared" si="7"/>
        <v>1</v>
      </c>
      <c r="E257" s="83">
        <f t="shared" si="8"/>
        <v>111.00000000000001</v>
      </c>
      <c r="F257" s="82"/>
      <c r="G257" s="83"/>
      <c r="H257" s="84"/>
      <c r="I257" s="83"/>
      <c r="N257" s="82"/>
      <c r="O257" s="82"/>
      <c r="P257" s="82"/>
      <c r="Q257" s="82"/>
      <c r="R257" s="82"/>
      <c r="T257" s="78"/>
      <c r="Y257" s="82"/>
      <c r="Z257" s="82"/>
      <c r="AF257" s="82"/>
    </row>
    <row r="258" spans="1:32">
      <c r="A258" s="82">
        <v>6.0749999999999998E-2</v>
      </c>
      <c r="B258" s="130">
        <v>15</v>
      </c>
      <c r="C258" s="126">
        <v>96.703085828934576</v>
      </c>
      <c r="D258" s="82">
        <f t="shared" si="7"/>
        <v>0</v>
      </c>
      <c r="E258" s="83" t="str">
        <f t="shared" si="8"/>
        <v>..</v>
      </c>
      <c r="F258" s="82"/>
      <c r="G258" s="83"/>
      <c r="H258" s="84"/>
      <c r="I258" s="83"/>
      <c r="N258" s="82"/>
      <c r="O258" s="82"/>
      <c r="P258" s="82"/>
      <c r="Q258" s="82"/>
      <c r="R258" s="82"/>
      <c r="T258" s="78"/>
      <c r="Y258" s="82"/>
      <c r="Z258" s="82"/>
      <c r="AF258" s="82"/>
    </row>
    <row r="259" spans="1:32">
      <c r="A259" s="82">
        <v>6.0999999999999999E-2</v>
      </c>
      <c r="B259" s="130">
        <v>30</v>
      </c>
      <c r="C259" s="126">
        <v>86.600457498146113</v>
      </c>
      <c r="D259" s="82">
        <f t="shared" si="7"/>
        <v>1</v>
      </c>
      <c r="E259" s="83">
        <f t="shared" si="8"/>
        <v>85.008402598368576</v>
      </c>
      <c r="F259" s="82"/>
      <c r="G259" s="83"/>
      <c r="H259" s="84"/>
      <c r="I259" s="83"/>
      <c r="N259" s="82"/>
      <c r="O259" s="82"/>
      <c r="P259" s="82"/>
      <c r="Q259" s="82"/>
      <c r="R259" s="82"/>
      <c r="T259" s="78"/>
      <c r="Y259" s="82"/>
      <c r="Z259" s="82"/>
      <c r="AF259" s="82"/>
    </row>
    <row r="260" spans="1:32">
      <c r="A260" s="82">
        <v>6.1249999999999999E-2</v>
      </c>
      <c r="B260" s="130">
        <v>15</v>
      </c>
      <c r="C260" s="126">
        <v>117.44238409299268</v>
      </c>
      <c r="D260" s="82">
        <f t="shared" si="7"/>
        <v>0</v>
      </c>
      <c r="E260" s="83" t="str">
        <f t="shared" si="8"/>
        <v>..</v>
      </c>
      <c r="F260" s="82"/>
      <c r="G260" s="83"/>
      <c r="H260" s="84"/>
      <c r="I260" s="83"/>
      <c r="N260" s="82"/>
      <c r="O260" s="82"/>
      <c r="P260" s="82"/>
      <c r="Q260" s="82"/>
      <c r="R260" s="82"/>
      <c r="T260" s="78"/>
      <c r="Y260" s="82"/>
      <c r="Z260" s="82"/>
      <c r="AF260" s="82"/>
    </row>
    <row r="261" spans="1:32">
      <c r="A261" s="82">
        <v>6.1499999999999999E-2</v>
      </c>
      <c r="B261" s="130">
        <v>15</v>
      </c>
      <c r="C261" s="126">
        <v>106.36034560068984</v>
      </c>
      <c r="D261" s="82">
        <f t="shared" si="7"/>
        <v>0</v>
      </c>
      <c r="E261" s="83" t="str">
        <f t="shared" si="8"/>
        <v>..</v>
      </c>
      <c r="F261" s="82"/>
      <c r="G261" s="83"/>
      <c r="H261" s="84"/>
      <c r="I261" s="83"/>
      <c r="N261" s="82"/>
      <c r="O261" s="82"/>
      <c r="P261" s="82"/>
      <c r="Q261" s="82"/>
      <c r="R261" s="82"/>
      <c r="T261" s="78"/>
      <c r="Y261" s="82"/>
      <c r="Z261" s="82"/>
      <c r="AF261" s="82"/>
    </row>
    <row r="262" spans="1:32">
      <c r="A262" s="82">
        <v>6.1749999999999999E-2</v>
      </c>
      <c r="B262" s="130">
        <v>30</v>
      </c>
      <c r="C262" s="126">
        <v>90.063269497894993</v>
      </c>
      <c r="D262" s="82">
        <f t="shared" si="7"/>
        <v>1</v>
      </c>
      <c r="E262" s="83">
        <f t="shared" si="8"/>
        <v>88.055677158147589</v>
      </c>
      <c r="F262" s="82"/>
      <c r="G262" s="83"/>
      <c r="H262" s="84"/>
      <c r="I262" s="83"/>
      <c r="N262" s="82"/>
      <c r="O262" s="82"/>
      <c r="P262" s="82"/>
      <c r="Q262" s="82"/>
      <c r="R262" s="82"/>
      <c r="T262" s="78"/>
      <c r="Y262" s="82"/>
      <c r="Z262" s="82"/>
      <c r="AF262" s="82"/>
    </row>
    <row r="263" spans="1:32">
      <c r="A263" s="82">
        <v>6.2E-2</v>
      </c>
      <c r="B263" s="130">
        <v>15</v>
      </c>
      <c r="C263" s="126">
        <v>99.175625818756615</v>
      </c>
      <c r="D263" s="82">
        <f t="shared" si="7"/>
        <v>0</v>
      </c>
      <c r="E263" s="83" t="str">
        <f t="shared" si="8"/>
        <v>..</v>
      </c>
      <c r="F263" s="82"/>
      <c r="G263" s="83"/>
      <c r="H263" s="84"/>
      <c r="I263" s="83"/>
      <c r="N263" s="82"/>
      <c r="O263" s="82"/>
      <c r="P263" s="82"/>
      <c r="Q263" s="82"/>
      <c r="R263" s="82"/>
      <c r="T263" s="78"/>
      <c r="Y263" s="82"/>
      <c r="Z263" s="82"/>
      <c r="AF263" s="82"/>
    </row>
    <row r="264" spans="1:32">
      <c r="A264" s="82">
        <v>6.225E-2</v>
      </c>
      <c r="B264" s="130">
        <v>15</v>
      </c>
      <c r="C264" s="126">
        <v>122.45843737021006</v>
      </c>
      <c r="D264" s="82">
        <f t="shared" si="7"/>
        <v>0</v>
      </c>
      <c r="E264" s="83" t="str">
        <f t="shared" si="8"/>
        <v>..</v>
      </c>
      <c r="F264" s="82"/>
      <c r="G264" s="83"/>
      <c r="H264" s="84"/>
      <c r="I264" s="83"/>
      <c r="N264" s="82"/>
      <c r="O264" s="82"/>
      <c r="P264" s="82"/>
      <c r="Q264" s="82"/>
      <c r="R264" s="82"/>
      <c r="T264" s="78"/>
      <c r="Y264" s="82"/>
      <c r="Z264" s="82"/>
      <c r="AF264" s="82"/>
    </row>
    <row r="265" spans="1:32">
      <c r="A265" s="82">
        <v>6.25E-2</v>
      </c>
      <c r="B265" s="130">
        <v>30</v>
      </c>
      <c r="C265" s="126">
        <v>83.49214014507767</v>
      </c>
      <c r="D265" s="82">
        <f t="shared" si="7"/>
        <v>1</v>
      </c>
      <c r="E265" s="83">
        <f t="shared" si="8"/>
        <v>82.273083327668346</v>
      </c>
      <c r="F265" s="82"/>
      <c r="G265" s="83"/>
      <c r="H265" s="84"/>
      <c r="I265" s="83"/>
      <c r="N265" s="82"/>
      <c r="O265" s="82"/>
      <c r="P265" s="82"/>
      <c r="Q265" s="82"/>
      <c r="R265" s="82"/>
      <c r="T265" s="78"/>
      <c r="Y265" s="82"/>
      <c r="Z265" s="82"/>
      <c r="AF265" s="82"/>
    </row>
    <row r="266" spans="1:32">
      <c r="A266" s="82">
        <v>6.275E-2</v>
      </c>
      <c r="B266" s="130">
        <v>30</v>
      </c>
      <c r="C266" s="126">
        <v>100.58865926689016</v>
      </c>
      <c r="D266" s="82">
        <f t="shared" si="7"/>
        <v>1</v>
      </c>
      <c r="E266" s="83">
        <f t="shared" si="8"/>
        <v>97.318020154863348</v>
      </c>
      <c r="F266" s="82"/>
      <c r="G266" s="83"/>
      <c r="H266" s="84"/>
      <c r="I266" s="83"/>
      <c r="N266" s="82"/>
      <c r="O266" s="82"/>
      <c r="P266" s="82"/>
      <c r="Q266" s="82"/>
      <c r="R266" s="82"/>
      <c r="T266" s="78"/>
      <c r="Y266" s="82"/>
      <c r="Z266" s="82"/>
      <c r="AF266" s="82"/>
    </row>
    <row r="267" spans="1:32">
      <c r="A267" s="82">
        <v>6.3E-2</v>
      </c>
      <c r="B267" s="130">
        <v>30</v>
      </c>
      <c r="C267" s="126">
        <v>119.13056259960699</v>
      </c>
      <c r="D267" s="82">
        <f t="shared" si="7"/>
        <v>1</v>
      </c>
      <c r="E267" s="83">
        <f t="shared" si="8"/>
        <v>111.00000000000001</v>
      </c>
      <c r="F267" s="82"/>
      <c r="G267" s="83"/>
      <c r="H267" s="84"/>
      <c r="I267" s="83"/>
      <c r="N267" s="82"/>
      <c r="O267" s="82"/>
      <c r="P267" s="82"/>
      <c r="Q267" s="82"/>
      <c r="R267" s="82"/>
      <c r="T267" s="78"/>
      <c r="Y267" s="82"/>
      <c r="Z267" s="82"/>
      <c r="AF267" s="82"/>
    </row>
    <row r="268" spans="1:32">
      <c r="A268" s="82">
        <v>6.3250000000000001E-2</v>
      </c>
      <c r="B268" s="130">
        <v>15</v>
      </c>
      <c r="C268" s="126">
        <v>120.0948579161723</v>
      </c>
      <c r="D268" s="82">
        <f t="shared" si="7"/>
        <v>0</v>
      </c>
      <c r="E268" s="83" t="str">
        <f t="shared" si="8"/>
        <v>..</v>
      </c>
      <c r="F268" s="82"/>
      <c r="G268" s="83"/>
      <c r="H268" s="84"/>
      <c r="I268" s="83"/>
      <c r="N268" s="82"/>
      <c r="O268" s="82"/>
      <c r="P268" s="82"/>
      <c r="Q268" s="82"/>
      <c r="R268" s="82"/>
      <c r="T268" s="78"/>
      <c r="Y268" s="82"/>
      <c r="Z268" s="82"/>
      <c r="AF268" s="82"/>
    </row>
    <row r="269" spans="1:32">
      <c r="A269" s="82">
        <v>6.3500000000000001E-2</v>
      </c>
      <c r="B269" s="130">
        <v>15</v>
      </c>
      <c r="C269" s="126">
        <v>109.8708599377663</v>
      </c>
      <c r="D269" s="82">
        <f t="shared" si="7"/>
        <v>0</v>
      </c>
      <c r="E269" s="83" t="str">
        <f t="shared" si="8"/>
        <v>..</v>
      </c>
      <c r="F269" s="82"/>
      <c r="G269" s="83"/>
      <c r="H269" s="84"/>
      <c r="I269" s="83"/>
      <c r="N269" s="82"/>
      <c r="O269" s="82"/>
      <c r="P269" s="82"/>
      <c r="Q269" s="82"/>
      <c r="R269" s="82"/>
      <c r="T269" s="78"/>
      <c r="Y269" s="82"/>
      <c r="Z269" s="82"/>
      <c r="AF269" s="82"/>
    </row>
    <row r="270" spans="1:32">
      <c r="A270" s="82">
        <v>6.3750000000000001E-2</v>
      </c>
      <c r="B270" s="130">
        <v>30</v>
      </c>
      <c r="C270" s="126">
        <v>100.81901250258727</v>
      </c>
      <c r="D270" s="82">
        <f t="shared" si="7"/>
        <v>1</v>
      </c>
      <c r="E270" s="83">
        <f t="shared" si="8"/>
        <v>97.520731002276804</v>
      </c>
      <c r="F270" s="82"/>
      <c r="G270" s="83"/>
      <c r="H270" s="84"/>
      <c r="I270" s="83"/>
      <c r="N270" s="82"/>
      <c r="O270" s="82"/>
      <c r="P270" s="82"/>
      <c r="Q270" s="82"/>
      <c r="R270" s="82"/>
      <c r="T270" s="78"/>
      <c r="Y270" s="82"/>
      <c r="Z270" s="82"/>
      <c r="AF270" s="82"/>
    </row>
    <row r="271" spans="1:32">
      <c r="A271" s="82">
        <v>6.4000000000000001E-2</v>
      </c>
      <c r="B271" s="130">
        <v>30</v>
      </c>
      <c r="C271" s="126">
        <v>121.53820679812142</v>
      </c>
      <c r="D271" s="82">
        <f t="shared" si="7"/>
        <v>1</v>
      </c>
      <c r="E271" s="83">
        <f t="shared" si="8"/>
        <v>111.00000000000001</v>
      </c>
      <c r="F271" s="82"/>
      <c r="G271" s="83"/>
      <c r="H271" s="84"/>
      <c r="I271" s="83"/>
      <c r="N271" s="82"/>
      <c r="O271" s="82"/>
      <c r="P271" s="82"/>
      <c r="Q271" s="82"/>
      <c r="R271" s="82"/>
      <c r="T271" s="78"/>
      <c r="Y271" s="82"/>
      <c r="Z271" s="82"/>
      <c r="AF271" s="82"/>
    </row>
    <row r="272" spans="1:32">
      <c r="A272" s="82">
        <v>6.4250000000000002E-2</v>
      </c>
      <c r="B272" s="130">
        <v>15</v>
      </c>
      <c r="C272" s="126">
        <v>113.87496578089173</v>
      </c>
      <c r="D272" s="82">
        <f t="shared" ref="D272:D335" si="9">IF(VLOOKUP(B272,$B$10:$G$11,6)&gt;=0,1,0)</f>
        <v>0</v>
      </c>
      <c r="E272" s="83" t="str">
        <f t="shared" ref="E272:E335" si="10">IF(D272=0,"..", IF(C272+$C$6&gt;=$G$2,$G$2,(C272+$C$6)*(1-$C$4)))</f>
        <v>..</v>
      </c>
      <c r="F272" s="82"/>
      <c r="G272" s="83"/>
      <c r="H272" s="84"/>
      <c r="I272" s="83"/>
      <c r="N272" s="82"/>
      <c r="O272" s="82"/>
      <c r="P272" s="82"/>
      <c r="Q272" s="82"/>
      <c r="R272" s="82"/>
      <c r="T272" s="78"/>
      <c r="Y272" s="82"/>
      <c r="Z272" s="82"/>
      <c r="AF272" s="82"/>
    </row>
    <row r="273" spans="1:32">
      <c r="A273" s="82">
        <v>6.4500000000000002E-2</v>
      </c>
      <c r="B273" s="130">
        <v>15</v>
      </c>
      <c r="C273" s="126">
        <v>120.15122774621072</v>
      </c>
      <c r="D273" s="82">
        <f t="shared" si="9"/>
        <v>0</v>
      </c>
      <c r="E273" s="83" t="str">
        <f t="shared" si="10"/>
        <v>..</v>
      </c>
      <c r="F273" s="82"/>
      <c r="G273" s="83"/>
      <c r="H273" s="84"/>
      <c r="I273" s="83"/>
      <c r="N273" s="82"/>
      <c r="O273" s="82"/>
      <c r="P273" s="82"/>
      <c r="Q273" s="82"/>
      <c r="R273" s="82"/>
      <c r="T273" s="78"/>
      <c r="Y273" s="82"/>
      <c r="Z273" s="82"/>
      <c r="AF273" s="82"/>
    </row>
    <row r="274" spans="1:32">
      <c r="A274" s="82">
        <v>6.4750000000000002E-2</v>
      </c>
      <c r="B274" s="130">
        <v>30</v>
      </c>
      <c r="C274" s="126">
        <v>80.119082762580703</v>
      </c>
      <c r="D274" s="82">
        <f t="shared" si="9"/>
        <v>1</v>
      </c>
      <c r="E274" s="83">
        <f t="shared" si="10"/>
        <v>79.304792831071026</v>
      </c>
      <c r="F274" s="82"/>
      <c r="G274" s="83"/>
      <c r="H274" s="84"/>
      <c r="I274" s="83"/>
      <c r="N274" s="82"/>
      <c r="O274" s="82"/>
      <c r="P274" s="82"/>
      <c r="Q274" s="82"/>
      <c r="R274" s="82"/>
      <c r="T274" s="78"/>
      <c r="Y274" s="82"/>
      <c r="Z274" s="82"/>
      <c r="AF274" s="82"/>
    </row>
    <row r="275" spans="1:32">
      <c r="A275" s="82">
        <v>6.5000000000000002E-2</v>
      </c>
      <c r="B275" s="130">
        <v>15</v>
      </c>
      <c r="C275" s="126">
        <v>120.9426514643808</v>
      </c>
      <c r="D275" s="82">
        <f t="shared" si="9"/>
        <v>0</v>
      </c>
      <c r="E275" s="83" t="str">
        <f t="shared" si="10"/>
        <v>..</v>
      </c>
      <c r="F275" s="82"/>
      <c r="G275" s="83"/>
      <c r="H275" s="84"/>
      <c r="I275" s="83"/>
      <c r="N275" s="82"/>
      <c r="O275" s="82"/>
      <c r="P275" s="82"/>
      <c r="Q275" s="82"/>
      <c r="R275" s="82"/>
      <c r="T275" s="78"/>
      <c r="Y275" s="82"/>
      <c r="Z275" s="82"/>
      <c r="AF275" s="82"/>
    </row>
    <row r="276" spans="1:32">
      <c r="A276" s="82">
        <v>6.5250000000000002E-2</v>
      </c>
      <c r="B276" s="130">
        <v>15</v>
      </c>
      <c r="C276" s="126">
        <v>115.40085268927008</v>
      </c>
      <c r="D276" s="82">
        <f t="shared" si="9"/>
        <v>0</v>
      </c>
      <c r="E276" s="83" t="str">
        <f t="shared" si="10"/>
        <v>..</v>
      </c>
      <c r="F276" s="82"/>
      <c r="G276" s="83"/>
      <c r="H276" s="84"/>
      <c r="I276" s="83"/>
      <c r="N276" s="82"/>
      <c r="O276" s="82"/>
      <c r="P276" s="82"/>
      <c r="Q276" s="82"/>
      <c r="R276" s="82"/>
      <c r="T276" s="78"/>
      <c r="Y276" s="82"/>
      <c r="Z276" s="82"/>
      <c r="AF276" s="82"/>
    </row>
    <row r="277" spans="1:32">
      <c r="A277" s="82">
        <v>6.5500000000000003E-2</v>
      </c>
      <c r="B277" s="130">
        <v>30</v>
      </c>
      <c r="C277" s="126">
        <v>89.178614381977624</v>
      </c>
      <c r="D277" s="82">
        <f t="shared" si="9"/>
        <v>1</v>
      </c>
      <c r="E277" s="83">
        <f t="shared" si="10"/>
        <v>87.277180656140317</v>
      </c>
      <c r="F277" s="82"/>
      <c r="G277" s="83"/>
      <c r="H277" s="84"/>
      <c r="I277" s="83"/>
      <c r="N277" s="82"/>
      <c r="O277" s="82"/>
      <c r="P277" s="82"/>
      <c r="Q277" s="82"/>
      <c r="R277" s="82"/>
      <c r="T277" s="78"/>
      <c r="Y277" s="82"/>
      <c r="Z277" s="82"/>
      <c r="AF277" s="82"/>
    </row>
    <row r="278" spans="1:32">
      <c r="A278" s="82">
        <v>6.5750000000000003E-2</v>
      </c>
      <c r="B278" s="130">
        <v>30</v>
      </c>
      <c r="C278" s="126">
        <v>86.21438160848939</v>
      </c>
      <c r="D278" s="82">
        <f t="shared" si="9"/>
        <v>1</v>
      </c>
      <c r="E278" s="83">
        <f t="shared" si="10"/>
        <v>84.668655815470657</v>
      </c>
      <c r="F278" s="82"/>
      <c r="G278" s="83"/>
      <c r="H278" s="84"/>
      <c r="I278" s="83"/>
      <c r="N278" s="82"/>
      <c r="O278" s="82"/>
      <c r="P278" s="82"/>
      <c r="Q278" s="82"/>
      <c r="R278" s="82"/>
      <c r="T278" s="78"/>
      <c r="Y278" s="82"/>
      <c r="Z278" s="82"/>
      <c r="AF278" s="82"/>
    </row>
    <row r="279" spans="1:32">
      <c r="A279" s="82">
        <v>6.6000000000000003E-2</v>
      </c>
      <c r="B279" s="130">
        <v>15</v>
      </c>
      <c r="C279" s="126">
        <v>122.60886064657467</v>
      </c>
      <c r="D279" s="82">
        <f t="shared" si="9"/>
        <v>0</v>
      </c>
      <c r="E279" s="83" t="str">
        <f t="shared" si="10"/>
        <v>..</v>
      </c>
      <c r="F279" s="82"/>
      <c r="G279" s="83"/>
      <c r="H279" s="84"/>
      <c r="I279" s="83"/>
      <c r="N279" s="82"/>
      <c r="O279" s="82"/>
      <c r="P279" s="82"/>
      <c r="Q279" s="82"/>
      <c r="R279" s="82"/>
      <c r="T279" s="78"/>
      <c r="Y279" s="82"/>
      <c r="Z279" s="82"/>
      <c r="AF279" s="82"/>
    </row>
    <row r="280" spans="1:32">
      <c r="A280" s="82">
        <v>6.6250000000000003E-2</v>
      </c>
      <c r="B280" s="130">
        <v>15</v>
      </c>
      <c r="C280" s="126">
        <v>99.765943080503618</v>
      </c>
      <c r="D280" s="82">
        <f t="shared" si="9"/>
        <v>0</v>
      </c>
      <c r="E280" s="83" t="str">
        <f t="shared" si="10"/>
        <v>..</v>
      </c>
      <c r="F280" s="82"/>
      <c r="G280" s="83"/>
      <c r="H280" s="84"/>
      <c r="I280" s="83"/>
      <c r="N280" s="82"/>
      <c r="O280" s="82"/>
      <c r="P280" s="82"/>
      <c r="Q280" s="82"/>
      <c r="R280" s="82"/>
      <c r="T280" s="78"/>
      <c r="Y280" s="82"/>
      <c r="Z280" s="82"/>
      <c r="AF280" s="82"/>
    </row>
    <row r="281" spans="1:32">
      <c r="A281" s="82">
        <v>6.6500000000000004E-2</v>
      </c>
      <c r="B281" s="130">
        <v>15</v>
      </c>
      <c r="C281" s="126">
        <v>98.921594430649677</v>
      </c>
      <c r="D281" s="82">
        <f t="shared" si="9"/>
        <v>0</v>
      </c>
      <c r="E281" s="83" t="str">
        <f t="shared" si="10"/>
        <v>..</v>
      </c>
      <c r="F281" s="82"/>
      <c r="G281" s="83"/>
      <c r="H281" s="84"/>
      <c r="I281" s="83"/>
      <c r="N281" s="82"/>
      <c r="O281" s="82"/>
      <c r="P281" s="82"/>
      <c r="Q281" s="82"/>
      <c r="R281" s="82"/>
      <c r="T281" s="78"/>
      <c r="Y281" s="82"/>
      <c r="Z281" s="82"/>
      <c r="AF281" s="82"/>
    </row>
    <row r="282" spans="1:32">
      <c r="A282" s="82">
        <v>6.6750000000000004E-2</v>
      </c>
      <c r="B282" s="130">
        <v>15</v>
      </c>
      <c r="C282" s="126">
        <v>101.23346851511852</v>
      </c>
      <c r="D282" s="82">
        <f t="shared" si="9"/>
        <v>0</v>
      </c>
      <c r="E282" s="83" t="str">
        <f t="shared" si="10"/>
        <v>..</v>
      </c>
      <c r="F282" s="82"/>
      <c r="G282" s="83"/>
      <c r="H282" s="84"/>
      <c r="I282" s="83"/>
      <c r="N282" s="82"/>
      <c r="O282" s="82"/>
      <c r="P282" s="82"/>
      <c r="Q282" s="82"/>
      <c r="R282" s="82"/>
      <c r="T282" s="78"/>
      <c r="Y282" s="82"/>
      <c r="Z282" s="82"/>
      <c r="AF282" s="82"/>
    </row>
    <row r="283" spans="1:32">
      <c r="A283" s="82">
        <v>6.7000000000000004E-2</v>
      </c>
      <c r="B283" s="130">
        <v>30</v>
      </c>
      <c r="C283" s="126">
        <v>128.30427838937746</v>
      </c>
      <c r="D283" s="82">
        <f t="shared" si="9"/>
        <v>1</v>
      </c>
      <c r="E283" s="83">
        <f t="shared" si="10"/>
        <v>111.00000000000001</v>
      </c>
      <c r="F283" s="82"/>
      <c r="G283" s="83"/>
      <c r="H283" s="84"/>
      <c r="I283" s="83"/>
      <c r="N283" s="82"/>
      <c r="O283" s="82"/>
      <c r="P283" s="82"/>
      <c r="Q283" s="82"/>
      <c r="R283" s="82"/>
      <c r="T283" s="78"/>
      <c r="Y283" s="82"/>
      <c r="Z283" s="82"/>
      <c r="AF283" s="82"/>
    </row>
    <row r="284" spans="1:32">
      <c r="A284" s="82">
        <v>6.7250000000000004E-2</v>
      </c>
      <c r="B284" s="130">
        <v>30</v>
      </c>
      <c r="C284" s="126">
        <v>114.60426393735726</v>
      </c>
      <c r="D284" s="82">
        <f t="shared" si="9"/>
        <v>1</v>
      </c>
      <c r="E284" s="83">
        <f t="shared" si="10"/>
        <v>111.00000000000001</v>
      </c>
      <c r="F284" s="82"/>
      <c r="G284" s="83"/>
      <c r="H284" s="84"/>
      <c r="I284" s="83"/>
      <c r="N284" s="82"/>
      <c r="O284" s="82"/>
      <c r="P284" s="82"/>
      <c r="Q284" s="82"/>
      <c r="R284" s="82"/>
      <c r="T284" s="78"/>
      <c r="Y284" s="82"/>
      <c r="Z284" s="82"/>
      <c r="AF284" s="82"/>
    </row>
    <row r="285" spans="1:32">
      <c r="A285" s="82">
        <v>6.7500000000000004E-2</v>
      </c>
      <c r="B285" s="130">
        <v>30</v>
      </c>
      <c r="C285" s="126">
        <v>89.808582592123571</v>
      </c>
      <c r="D285" s="82">
        <f t="shared" si="9"/>
        <v>1</v>
      </c>
      <c r="E285" s="83">
        <f t="shared" si="10"/>
        <v>87.831552681068743</v>
      </c>
      <c r="F285" s="82"/>
      <c r="G285" s="83"/>
      <c r="H285" s="84"/>
      <c r="I285" s="83"/>
      <c r="N285" s="82"/>
      <c r="O285" s="82"/>
      <c r="P285" s="82"/>
      <c r="Q285" s="82"/>
      <c r="R285" s="82"/>
      <c r="T285" s="78"/>
      <c r="Y285" s="82"/>
      <c r="Z285" s="82"/>
      <c r="AF285" s="82"/>
    </row>
    <row r="286" spans="1:32">
      <c r="A286" s="82">
        <v>6.7750000000000005E-2</v>
      </c>
      <c r="B286" s="130">
        <v>15</v>
      </c>
      <c r="C286" s="126">
        <v>111.16481422616549</v>
      </c>
      <c r="D286" s="82">
        <f t="shared" si="9"/>
        <v>0</v>
      </c>
      <c r="E286" s="83" t="str">
        <f t="shared" si="10"/>
        <v>..</v>
      </c>
      <c r="F286" s="82"/>
      <c r="G286" s="83"/>
      <c r="H286" s="84"/>
      <c r="I286" s="83"/>
      <c r="N286" s="82"/>
      <c r="O286" s="82"/>
      <c r="P286" s="82"/>
      <c r="Q286" s="82"/>
      <c r="R286" s="82"/>
      <c r="T286" s="78"/>
      <c r="Y286" s="82"/>
      <c r="Z286" s="82"/>
      <c r="AF286" s="82"/>
    </row>
    <row r="287" spans="1:32">
      <c r="A287" s="82">
        <v>6.8000000000000005E-2</v>
      </c>
      <c r="B287" s="130">
        <v>30</v>
      </c>
      <c r="C287" s="126">
        <v>83.790582704065258</v>
      </c>
      <c r="D287" s="82">
        <f t="shared" si="9"/>
        <v>1</v>
      </c>
      <c r="E287" s="83">
        <f t="shared" si="10"/>
        <v>82.535712779577423</v>
      </c>
      <c r="F287" s="82"/>
      <c r="G287" s="83"/>
      <c r="H287" s="84"/>
      <c r="I287" s="83"/>
      <c r="N287" s="82"/>
      <c r="O287" s="82"/>
      <c r="P287" s="82"/>
      <c r="Q287" s="82"/>
      <c r="R287" s="82"/>
      <c r="T287" s="78"/>
      <c r="Y287" s="82"/>
      <c r="Z287" s="82"/>
      <c r="AF287" s="82"/>
    </row>
    <row r="288" spans="1:32">
      <c r="A288" s="82">
        <v>6.8250000000000005E-2</v>
      </c>
      <c r="B288" s="130">
        <v>30</v>
      </c>
      <c r="C288" s="126">
        <v>132.31600485438682</v>
      </c>
      <c r="D288" s="82">
        <f t="shared" si="9"/>
        <v>1</v>
      </c>
      <c r="E288" s="83">
        <f t="shared" si="10"/>
        <v>111.00000000000001</v>
      </c>
      <c r="F288" s="82"/>
      <c r="G288" s="83"/>
      <c r="H288" s="84"/>
      <c r="I288" s="83"/>
      <c r="N288" s="82"/>
      <c r="O288" s="82"/>
      <c r="P288" s="82"/>
      <c r="Q288" s="82"/>
      <c r="R288" s="82"/>
      <c r="T288" s="78"/>
      <c r="Y288" s="82"/>
      <c r="Z288" s="82"/>
      <c r="AF288" s="82"/>
    </row>
    <row r="289" spans="1:32">
      <c r="A289" s="82">
        <v>6.8500000000000005E-2</v>
      </c>
      <c r="B289" s="130">
        <v>30</v>
      </c>
      <c r="C289" s="126">
        <v>98.890751222476354</v>
      </c>
      <c r="D289" s="82">
        <f t="shared" si="9"/>
        <v>1</v>
      </c>
      <c r="E289" s="83">
        <f t="shared" si="10"/>
        <v>95.823861075779192</v>
      </c>
      <c r="F289" s="82"/>
      <c r="G289" s="83"/>
      <c r="H289" s="84"/>
      <c r="I289" s="83"/>
      <c r="N289" s="82"/>
      <c r="O289" s="82"/>
      <c r="P289" s="82"/>
      <c r="Q289" s="82"/>
      <c r="R289" s="82"/>
      <c r="T289" s="78"/>
      <c r="Y289" s="82"/>
      <c r="Z289" s="82"/>
      <c r="AF289" s="82"/>
    </row>
    <row r="290" spans="1:32">
      <c r="A290" s="82">
        <v>6.8750000000000006E-2</v>
      </c>
      <c r="B290" s="130">
        <v>15</v>
      </c>
      <c r="C290" s="126">
        <v>113.86429576840803</v>
      </c>
      <c r="D290" s="82">
        <f t="shared" si="9"/>
        <v>0</v>
      </c>
      <c r="E290" s="83" t="str">
        <f t="shared" si="10"/>
        <v>..</v>
      </c>
      <c r="F290" s="82"/>
      <c r="G290" s="83"/>
      <c r="H290" s="84"/>
      <c r="I290" s="83"/>
      <c r="N290" s="82"/>
      <c r="O290" s="82"/>
      <c r="P290" s="82"/>
      <c r="Q290" s="82"/>
      <c r="R290" s="82"/>
      <c r="T290" s="78"/>
      <c r="Y290" s="82"/>
      <c r="Z290" s="82"/>
      <c r="AF290" s="82"/>
    </row>
    <row r="291" spans="1:32">
      <c r="A291" s="82">
        <v>6.9000000000000006E-2</v>
      </c>
      <c r="B291" s="130">
        <v>30</v>
      </c>
      <c r="C291" s="126">
        <v>92.774162841822346</v>
      </c>
      <c r="D291" s="82">
        <f t="shared" si="9"/>
        <v>1</v>
      </c>
      <c r="E291" s="83">
        <f t="shared" si="10"/>
        <v>90.441263300803669</v>
      </c>
      <c r="F291" s="82"/>
      <c r="G291" s="83"/>
      <c r="H291" s="84"/>
      <c r="I291" s="83"/>
      <c r="N291" s="82"/>
      <c r="O291" s="82"/>
      <c r="P291" s="82"/>
      <c r="Q291" s="82"/>
      <c r="R291" s="82"/>
      <c r="T291" s="78"/>
      <c r="Y291" s="82"/>
      <c r="Z291" s="82"/>
      <c r="AF291" s="82"/>
    </row>
    <row r="292" spans="1:32">
      <c r="A292" s="82">
        <v>6.9250000000000006E-2</v>
      </c>
      <c r="B292" s="130">
        <v>30</v>
      </c>
      <c r="C292" s="126">
        <v>85.995349772053572</v>
      </c>
      <c r="D292" s="82">
        <f t="shared" si="9"/>
        <v>1</v>
      </c>
      <c r="E292" s="83">
        <f t="shared" si="10"/>
        <v>84.475907799407139</v>
      </c>
      <c r="F292" s="82"/>
      <c r="G292" s="83"/>
      <c r="H292" s="84"/>
      <c r="I292" s="83"/>
      <c r="N292" s="82"/>
      <c r="O292" s="82"/>
      <c r="P292" s="82"/>
      <c r="Q292" s="82"/>
      <c r="R292" s="82"/>
      <c r="T292" s="78"/>
      <c r="Y292" s="82"/>
      <c r="Z292" s="82"/>
      <c r="AF292" s="82"/>
    </row>
    <row r="293" spans="1:32">
      <c r="A293" s="82">
        <v>6.9500000000000006E-2</v>
      </c>
      <c r="B293" s="130">
        <v>15</v>
      </c>
      <c r="C293" s="126">
        <v>110.53859334459628</v>
      </c>
      <c r="D293" s="82">
        <f t="shared" si="9"/>
        <v>0</v>
      </c>
      <c r="E293" s="83" t="str">
        <f t="shared" si="10"/>
        <v>..</v>
      </c>
      <c r="F293" s="82"/>
      <c r="G293" s="83"/>
      <c r="H293" s="84"/>
      <c r="I293" s="83"/>
      <c r="N293" s="82"/>
      <c r="O293" s="82"/>
      <c r="P293" s="82"/>
      <c r="Q293" s="82"/>
      <c r="R293" s="82"/>
      <c r="T293" s="78"/>
      <c r="Y293" s="82"/>
      <c r="Z293" s="82"/>
      <c r="AF293" s="82"/>
    </row>
    <row r="294" spans="1:32">
      <c r="A294" s="82">
        <v>6.9750000000000006E-2</v>
      </c>
      <c r="B294" s="130">
        <v>30</v>
      </c>
      <c r="C294" s="126">
        <v>92.414435343105779</v>
      </c>
      <c r="D294" s="82">
        <f t="shared" si="9"/>
        <v>1</v>
      </c>
      <c r="E294" s="83">
        <f t="shared" si="10"/>
        <v>90.124703101933093</v>
      </c>
      <c r="F294" s="82"/>
      <c r="G294" s="83"/>
      <c r="H294" s="84"/>
      <c r="I294" s="83"/>
      <c r="N294" s="82"/>
      <c r="O294" s="82"/>
      <c r="P294" s="82"/>
      <c r="Q294" s="82"/>
      <c r="R294" s="82"/>
      <c r="T294" s="78"/>
      <c r="Y294" s="82"/>
      <c r="Z294" s="82"/>
      <c r="AF294" s="82"/>
    </row>
    <row r="295" spans="1:32">
      <c r="A295" s="82">
        <v>7.0000000000000007E-2</v>
      </c>
      <c r="B295" s="130">
        <v>15</v>
      </c>
      <c r="C295" s="126">
        <v>96.526220735272076</v>
      </c>
      <c r="D295" s="82">
        <f t="shared" si="9"/>
        <v>0</v>
      </c>
      <c r="E295" s="83" t="str">
        <f t="shared" si="10"/>
        <v>..</v>
      </c>
      <c r="F295" s="82"/>
      <c r="G295" s="83"/>
      <c r="H295" s="84"/>
      <c r="I295" s="83"/>
      <c r="N295" s="82"/>
      <c r="O295" s="82"/>
      <c r="P295" s="82"/>
      <c r="Q295" s="82"/>
      <c r="R295" s="82"/>
      <c r="T295" s="78"/>
      <c r="Y295" s="82"/>
      <c r="Z295" s="82"/>
      <c r="AF295" s="82"/>
    </row>
    <row r="296" spans="1:32">
      <c r="A296" s="82">
        <v>7.0250000000000007E-2</v>
      </c>
      <c r="B296" s="130">
        <v>30</v>
      </c>
      <c r="C296" s="126">
        <v>100.5937016407882</v>
      </c>
      <c r="D296" s="82">
        <f t="shared" si="9"/>
        <v>1</v>
      </c>
      <c r="E296" s="83">
        <f t="shared" si="10"/>
        <v>97.322457443893612</v>
      </c>
      <c r="F296" s="82"/>
      <c r="G296" s="83"/>
      <c r="H296" s="84"/>
      <c r="I296" s="83"/>
      <c r="N296" s="82"/>
      <c r="O296" s="82"/>
      <c r="P296" s="82"/>
      <c r="Q296" s="82"/>
      <c r="R296" s="82"/>
      <c r="T296" s="78"/>
      <c r="Y296" s="82"/>
      <c r="Z296" s="82"/>
      <c r="AF296" s="82"/>
    </row>
    <row r="297" spans="1:32">
      <c r="A297" s="82">
        <v>7.0499999999999993E-2</v>
      </c>
      <c r="B297" s="130">
        <v>30</v>
      </c>
      <c r="C297" s="126">
        <v>103.5992912063498</v>
      </c>
      <c r="D297" s="82">
        <f t="shared" si="9"/>
        <v>1</v>
      </c>
      <c r="E297" s="83">
        <f t="shared" si="10"/>
        <v>111.00000000000001</v>
      </c>
      <c r="F297" s="82"/>
      <c r="G297" s="83"/>
      <c r="H297" s="84"/>
      <c r="I297" s="83"/>
      <c r="N297" s="82"/>
      <c r="O297" s="82"/>
      <c r="P297" s="82"/>
      <c r="Q297" s="82"/>
      <c r="R297" s="82"/>
      <c r="T297" s="78"/>
      <c r="Y297" s="82"/>
      <c r="Z297" s="82"/>
      <c r="AF297" s="82"/>
    </row>
    <row r="298" spans="1:32">
      <c r="A298" s="82">
        <v>7.0749999999999993E-2</v>
      </c>
      <c r="B298" s="130">
        <v>30</v>
      </c>
      <c r="C298" s="126">
        <v>111.30590010333417</v>
      </c>
      <c r="D298" s="82">
        <f t="shared" si="9"/>
        <v>1</v>
      </c>
      <c r="E298" s="83">
        <f t="shared" si="10"/>
        <v>111.00000000000001</v>
      </c>
      <c r="F298" s="82"/>
      <c r="G298" s="83"/>
      <c r="H298" s="84"/>
      <c r="I298" s="83"/>
      <c r="N298" s="82"/>
      <c r="O298" s="82"/>
      <c r="P298" s="82"/>
      <c r="Q298" s="82"/>
      <c r="R298" s="82"/>
      <c r="T298" s="78"/>
      <c r="Y298" s="82"/>
      <c r="Z298" s="82"/>
      <c r="AF298" s="82"/>
    </row>
    <row r="299" spans="1:32">
      <c r="A299" s="82">
        <v>7.0999999999999994E-2</v>
      </c>
      <c r="B299" s="130">
        <v>15</v>
      </c>
      <c r="C299" s="126">
        <v>107.89853572351886</v>
      </c>
      <c r="D299" s="82">
        <f t="shared" si="9"/>
        <v>0</v>
      </c>
      <c r="E299" s="83" t="str">
        <f t="shared" si="10"/>
        <v>..</v>
      </c>
      <c r="F299" s="82"/>
      <c r="G299" s="83"/>
      <c r="H299" s="84"/>
      <c r="I299" s="83"/>
      <c r="N299" s="82"/>
      <c r="O299" s="82"/>
      <c r="P299" s="82"/>
      <c r="Q299" s="82"/>
      <c r="R299" s="82"/>
      <c r="T299" s="78"/>
      <c r="Y299" s="82"/>
      <c r="Z299" s="82"/>
      <c r="AF299" s="82"/>
    </row>
    <row r="300" spans="1:32">
      <c r="A300" s="82">
        <v>7.1249999999999994E-2</v>
      </c>
      <c r="B300" s="130">
        <v>30</v>
      </c>
      <c r="C300" s="126">
        <v>99.218598385322849</v>
      </c>
      <c r="D300" s="82">
        <f t="shared" si="9"/>
        <v>1</v>
      </c>
      <c r="E300" s="83">
        <f t="shared" si="10"/>
        <v>96.11236657908411</v>
      </c>
      <c r="F300" s="82"/>
      <c r="G300" s="83"/>
      <c r="H300" s="84"/>
      <c r="I300" s="83"/>
      <c r="N300" s="82"/>
      <c r="O300" s="82"/>
      <c r="P300" s="82"/>
      <c r="Q300" s="82"/>
      <c r="R300" s="82"/>
      <c r="T300" s="78"/>
      <c r="Y300" s="82"/>
      <c r="Z300" s="82"/>
      <c r="AF300" s="82"/>
    </row>
    <row r="301" spans="1:32">
      <c r="A301" s="82">
        <v>7.1499999999999994E-2</v>
      </c>
      <c r="B301" s="130">
        <v>30</v>
      </c>
      <c r="C301" s="126">
        <v>114.3328097430488</v>
      </c>
      <c r="D301" s="82">
        <f t="shared" si="9"/>
        <v>1</v>
      </c>
      <c r="E301" s="83">
        <f t="shared" si="10"/>
        <v>111.00000000000001</v>
      </c>
      <c r="F301" s="82"/>
      <c r="G301" s="83"/>
      <c r="H301" s="84"/>
      <c r="I301" s="83"/>
      <c r="N301" s="82"/>
      <c r="O301" s="82"/>
      <c r="P301" s="82"/>
      <c r="Q301" s="82"/>
      <c r="R301" s="82"/>
      <c r="T301" s="78"/>
      <c r="Y301" s="82"/>
      <c r="Z301" s="82"/>
      <c r="AF301" s="82"/>
    </row>
    <row r="302" spans="1:32">
      <c r="A302" s="82">
        <v>7.1749999999999994E-2</v>
      </c>
      <c r="B302" s="130">
        <v>30</v>
      </c>
      <c r="C302" s="126">
        <v>112.66408177977507</v>
      </c>
      <c r="D302" s="82">
        <f t="shared" si="9"/>
        <v>1</v>
      </c>
      <c r="E302" s="83">
        <f t="shared" si="10"/>
        <v>111.00000000000001</v>
      </c>
      <c r="F302" s="82"/>
      <c r="G302" s="83"/>
      <c r="H302" s="84"/>
      <c r="I302" s="83"/>
      <c r="N302" s="82"/>
      <c r="O302" s="82"/>
      <c r="P302" s="82"/>
      <c r="Q302" s="82"/>
      <c r="R302" s="82"/>
      <c r="T302" s="78"/>
      <c r="Y302" s="82"/>
      <c r="Z302" s="82"/>
      <c r="AF302" s="82"/>
    </row>
    <row r="303" spans="1:32">
      <c r="A303" s="82">
        <v>7.1999999999999995E-2</v>
      </c>
      <c r="B303" s="130">
        <v>30</v>
      </c>
      <c r="C303" s="126">
        <v>139.77809336159703</v>
      </c>
      <c r="D303" s="82">
        <f t="shared" si="9"/>
        <v>1</v>
      </c>
      <c r="E303" s="83">
        <f t="shared" si="10"/>
        <v>111.00000000000001</v>
      </c>
      <c r="F303" s="82"/>
      <c r="G303" s="83"/>
      <c r="H303" s="84"/>
      <c r="I303" s="83"/>
      <c r="N303" s="82"/>
      <c r="O303" s="82"/>
      <c r="P303" s="82"/>
      <c r="Q303" s="82"/>
      <c r="R303" s="82"/>
      <c r="T303" s="78"/>
      <c r="Y303" s="82"/>
      <c r="Z303" s="82"/>
      <c r="AF303" s="82"/>
    </row>
    <row r="304" spans="1:32">
      <c r="A304" s="82">
        <v>7.2249999999999995E-2</v>
      </c>
      <c r="B304" s="130">
        <v>30</v>
      </c>
      <c r="C304" s="126">
        <v>132.01971865100842</v>
      </c>
      <c r="D304" s="82">
        <f t="shared" si="9"/>
        <v>1</v>
      </c>
      <c r="E304" s="83">
        <f t="shared" si="10"/>
        <v>111.00000000000001</v>
      </c>
      <c r="F304" s="82"/>
      <c r="G304" s="83"/>
      <c r="H304" s="84"/>
      <c r="I304" s="83"/>
      <c r="N304" s="82"/>
      <c r="O304" s="82"/>
      <c r="P304" s="82"/>
      <c r="Q304" s="82"/>
      <c r="R304" s="82"/>
      <c r="T304" s="78"/>
      <c r="Y304" s="82"/>
      <c r="Z304" s="82"/>
      <c r="AF304" s="82"/>
    </row>
    <row r="305" spans="1:32">
      <c r="A305" s="82">
        <v>7.2499999999999995E-2</v>
      </c>
      <c r="B305" s="130">
        <v>15</v>
      </c>
      <c r="C305" s="126">
        <v>104.15137767180214</v>
      </c>
      <c r="D305" s="82">
        <f t="shared" si="9"/>
        <v>0</v>
      </c>
      <c r="E305" s="83" t="str">
        <f t="shared" si="10"/>
        <v>..</v>
      </c>
      <c r="F305" s="82"/>
      <c r="G305" s="83"/>
      <c r="H305" s="84"/>
      <c r="I305" s="83"/>
      <c r="N305" s="82"/>
      <c r="O305" s="82"/>
      <c r="P305" s="82"/>
      <c r="Q305" s="82"/>
      <c r="R305" s="82"/>
      <c r="T305" s="78"/>
      <c r="Y305" s="82"/>
      <c r="Z305" s="82"/>
      <c r="AF305" s="82"/>
    </row>
    <row r="306" spans="1:32">
      <c r="A306" s="82">
        <v>7.2749999999999995E-2</v>
      </c>
      <c r="B306" s="130">
        <v>15</v>
      </c>
      <c r="C306" s="126">
        <v>123.65887071522776</v>
      </c>
      <c r="D306" s="82">
        <f t="shared" si="9"/>
        <v>0</v>
      </c>
      <c r="E306" s="83" t="str">
        <f t="shared" si="10"/>
        <v>..</v>
      </c>
      <c r="F306" s="82"/>
      <c r="G306" s="83"/>
      <c r="H306" s="84"/>
      <c r="I306" s="83"/>
      <c r="N306" s="82"/>
      <c r="O306" s="82"/>
      <c r="P306" s="82"/>
      <c r="Q306" s="82"/>
      <c r="R306" s="82"/>
      <c r="T306" s="78"/>
      <c r="Y306" s="82"/>
      <c r="Z306" s="82"/>
      <c r="AF306" s="82"/>
    </row>
    <row r="307" spans="1:32">
      <c r="A307" s="82">
        <v>7.2999999999999995E-2</v>
      </c>
      <c r="B307" s="130">
        <v>30</v>
      </c>
      <c r="C307" s="126">
        <v>81.156409414660573</v>
      </c>
      <c r="D307" s="82">
        <f t="shared" si="9"/>
        <v>1</v>
      </c>
      <c r="E307" s="83">
        <f t="shared" si="10"/>
        <v>80.217640284901307</v>
      </c>
      <c r="F307" s="82"/>
      <c r="G307" s="83"/>
      <c r="H307" s="84"/>
      <c r="I307" s="83"/>
      <c r="N307" s="82"/>
      <c r="O307" s="82"/>
      <c r="P307" s="82"/>
      <c r="Q307" s="82"/>
      <c r="R307" s="82"/>
      <c r="T307" s="78"/>
      <c r="Y307" s="82"/>
      <c r="Z307" s="82"/>
      <c r="AF307" s="82"/>
    </row>
    <row r="308" spans="1:32">
      <c r="A308" s="82">
        <v>7.3249999999999996E-2</v>
      </c>
      <c r="B308" s="130">
        <v>15</v>
      </c>
      <c r="C308" s="126">
        <v>113.8146629766502</v>
      </c>
      <c r="D308" s="82">
        <f t="shared" si="9"/>
        <v>0</v>
      </c>
      <c r="E308" s="83" t="str">
        <f t="shared" si="10"/>
        <v>..</v>
      </c>
      <c r="F308" s="82"/>
      <c r="G308" s="83"/>
      <c r="H308" s="84"/>
      <c r="I308" s="83"/>
      <c r="N308" s="82"/>
      <c r="O308" s="82"/>
      <c r="P308" s="82"/>
      <c r="Q308" s="82"/>
      <c r="R308" s="82"/>
      <c r="T308" s="78"/>
      <c r="Y308" s="82"/>
      <c r="Z308" s="82"/>
      <c r="AF308" s="82"/>
    </row>
    <row r="309" spans="1:32">
      <c r="A309" s="82">
        <v>7.3499999999999996E-2</v>
      </c>
      <c r="B309" s="130">
        <v>15</v>
      </c>
      <c r="C309" s="126">
        <v>112.28635946040124</v>
      </c>
      <c r="D309" s="82">
        <f t="shared" si="9"/>
        <v>0</v>
      </c>
      <c r="E309" s="83" t="str">
        <f t="shared" si="10"/>
        <v>..</v>
      </c>
      <c r="F309" s="82"/>
      <c r="G309" s="83"/>
      <c r="H309" s="84"/>
      <c r="I309" s="83"/>
      <c r="N309" s="82"/>
      <c r="O309" s="82"/>
      <c r="P309" s="82"/>
      <c r="Q309" s="82"/>
      <c r="R309" s="82"/>
      <c r="T309" s="78"/>
      <c r="Y309" s="82"/>
      <c r="Z309" s="82"/>
      <c r="AF309" s="82"/>
    </row>
    <row r="310" spans="1:32">
      <c r="A310" s="82">
        <v>7.3749999999999996E-2</v>
      </c>
      <c r="B310" s="130">
        <v>15</v>
      </c>
      <c r="C310" s="126">
        <v>120.84845730943226</v>
      </c>
      <c r="D310" s="82">
        <f t="shared" si="9"/>
        <v>0</v>
      </c>
      <c r="E310" s="83" t="str">
        <f t="shared" si="10"/>
        <v>..</v>
      </c>
      <c r="F310" s="82"/>
      <c r="G310" s="83"/>
      <c r="H310" s="84"/>
      <c r="I310" s="83"/>
      <c r="N310" s="82"/>
      <c r="O310" s="82"/>
      <c r="P310" s="82"/>
      <c r="Q310" s="82"/>
      <c r="R310" s="82"/>
      <c r="T310" s="78"/>
      <c r="Y310" s="82"/>
      <c r="Z310" s="82"/>
      <c r="AF310" s="82"/>
    </row>
    <row r="311" spans="1:32">
      <c r="A311" s="82">
        <v>7.3999999999999996E-2</v>
      </c>
      <c r="B311" s="130">
        <v>15</v>
      </c>
      <c r="C311" s="126">
        <v>100.70014695532723</v>
      </c>
      <c r="D311" s="82">
        <f t="shared" si="9"/>
        <v>0</v>
      </c>
      <c r="E311" s="83" t="str">
        <f t="shared" si="10"/>
        <v>..</v>
      </c>
      <c r="F311" s="82"/>
      <c r="G311" s="83"/>
      <c r="H311" s="84"/>
      <c r="I311" s="83"/>
      <c r="N311" s="82"/>
      <c r="O311" s="82"/>
      <c r="P311" s="82"/>
      <c r="Q311" s="82"/>
      <c r="R311" s="82"/>
      <c r="T311" s="78"/>
      <c r="Y311" s="82"/>
      <c r="Z311" s="82"/>
      <c r="AF311" s="82"/>
    </row>
    <row r="312" spans="1:32">
      <c r="A312" s="82">
        <v>7.4249999999999997E-2</v>
      </c>
      <c r="B312" s="130">
        <v>30</v>
      </c>
      <c r="C312" s="126">
        <v>118.36975869471412</v>
      </c>
      <c r="D312" s="82">
        <f t="shared" si="9"/>
        <v>1</v>
      </c>
      <c r="E312" s="83">
        <f t="shared" si="10"/>
        <v>111.00000000000001</v>
      </c>
      <c r="F312" s="82"/>
      <c r="G312" s="83"/>
      <c r="H312" s="84"/>
      <c r="I312" s="83"/>
      <c r="N312" s="82"/>
      <c r="O312" s="82"/>
      <c r="P312" s="82"/>
      <c r="Q312" s="82"/>
      <c r="R312" s="82"/>
      <c r="T312" s="78"/>
      <c r="Y312" s="82"/>
      <c r="Z312" s="82"/>
      <c r="AF312" s="82"/>
    </row>
    <row r="313" spans="1:32">
      <c r="A313" s="82">
        <v>7.4499999999999997E-2</v>
      </c>
      <c r="B313" s="130">
        <v>15</v>
      </c>
      <c r="C313" s="126">
        <v>109.66425775076611</v>
      </c>
      <c r="D313" s="82">
        <f t="shared" si="9"/>
        <v>0</v>
      </c>
      <c r="E313" s="83" t="str">
        <f t="shared" si="10"/>
        <v>..</v>
      </c>
      <c r="F313" s="82"/>
      <c r="G313" s="83"/>
      <c r="H313" s="84"/>
      <c r="I313" s="83"/>
      <c r="N313" s="82"/>
      <c r="O313" s="82"/>
      <c r="P313" s="82"/>
      <c r="Q313" s="82"/>
      <c r="R313" s="82"/>
      <c r="T313" s="78"/>
      <c r="Y313" s="82"/>
      <c r="Z313" s="82"/>
      <c r="AF313" s="82"/>
    </row>
    <row r="314" spans="1:32">
      <c r="A314" s="82">
        <v>7.4749999999999997E-2</v>
      </c>
      <c r="B314" s="130">
        <v>15</v>
      </c>
      <c r="C314" s="126">
        <v>121.55528777785239</v>
      </c>
      <c r="D314" s="82">
        <f t="shared" si="9"/>
        <v>0</v>
      </c>
      <c r="E314" s="83" t="str">
        <f t="shared" si="10"/>
        <v>..</v>
      </c>
      <c r="F314" s="82"/>
      <c r="G314" s="83"/>
      <c r="H314" s="84"/>
      <c r="I314" s="83"/>
      <c r="N314" s="82"/>
      <c r="O314" s="82"/>
      <c r="P314" s="82"/>
      <c r="Q314" s="82"/>
      <c r="R314" s="82"/>
      <c r="T314" s="78"/>
      <c r="Y314" s="82"/>
      <c r="Z314" s="82"/>
      <c r="AF314" s="82"/>
    </row>
    <row r="315" spans="1:32">
      <c r="A315" s="82">
        <v>7.4999999999999997E-2</v>
      </c>
      <c r="B315" s="130">
        <v>30</v>
      </c>
      <c r="C315" s="126">
        <v>99.453362264413727</v>
      </c>
      <c r="D315" s="82">
        <f t="shared" si="9"/>
        <v>1</v>
      </c>
      <c r="E315" s="83">
        <f t="shared" si="10"/>
        <v>96.318958792684086</v>
      </c>
      <c r="F315" s="82"/>
      <c r="G315" s="83"/>
      <c r="H315" s="84"/>
      <c r="I315" s="83"/>
      <c r="N315" s="82"/>
      <c r="O315" s="82"/>
      <c r="P315" s="82"/>
      <c r="Q315" s="82"/>
      <c r="R315" s="82"/>
      <c r="T315" s="78"/>
      <c r="Y315" s="82"/>
      <c r="Z315" s="82"/>
      <c r="AF315" s="82"/>
    </row>
    <row r="316" spans="1:32">
      <c r="A316" s="82">
        <v>7.5249999999999997E-2</v>
      </c>
      <c r="B316" s="130">
        <v>30</v>
      </c>
      <c r="C316" s="126">
        <v>102.31662439791936</v>
      </c>
      <c r="D316" s="82">
        <f t="shared" si="9"/>
        <v>1</v>
      </c>
      <c r="E316" s="83">
        <f t="shared" si="10"/>
        <v>111.00000000000001</v>
      </c>
      <c r="F316" s="82"/>
      <c r="G316" s="83"/>
      <c r="H316" s="84"/>
      <c r="I316" s="83"/>
      <c r="N316" s="82"/>
      <c r="O316" s="82"/>
      <c r="P316" s="82"/>
      <c r="Q316" s="82"/>
      <c r="R316" s="82"/>
      <c r="T316" s="78"/>
      <c r="Y316" s="82"/>
      <c r="Z316" s="82"/>
      <c r="AF316" s="82"/>
    </row>
    <row r="317" spans="1:32">
      <c r="A317" s="82">
        <v>7.5499999999999998E-2</v>
      </c>
      <c r="B317" s="130">
        <v>30</v>
      </c>
      <c r="C317" s="126">
        <v>95.115356341050841</v>
      </c>
      <c r="D317" s="82">
        <f t="shared" si="9"/>
        <v>1</v>
      </c>
      <c r="E317" s="83">
        <f t="shared" si="10"/>
        <v>92.501513580124737</v>
      </c>
      <c r="F317" s="82"/>
      <c r="G317" s="83"/>
      <c r="H317" s="84"/>
      <c r="I317" s="83"/>
      <c r="N317" s="82"/>
      <c r="O317" s="82"/>
      <c r="P317" s="82"/>
      <c r="Q317" s="82"/>
      <c r="R317" s="82"/>
      <c r="T317" s="78"/>
      <c r="Y317" s="82"/>
      <c r="Z317" s="82"/>
      <c r="AF317" s="82"/>
    </row>
    <row r="318" spans="1:32">
      <c r="A318" s="82">
        <v>7.5749999999999998E-2</v>
      </c>
      <c r="B318" s="130">
        <v>30</v>
      </c>
      <c r="C318" s="126">
        <v>88.44933352132982</v>
      </c>
      <c r="D318" s="82">
        <f t="shared" si="9"/>
        <v>1</v>
      </c>
      <c r="E318" s="83">
        <f t="shared" si="10"/>
        <v>86.635413498770248</v>
      </c>
      <c r="F318" s="82"/>
      <c r="G318" s="83"/>
      <c r="H318" s="84"/>
      <c r="I318" s="83"/>
      <c r="N318" s="82"/>
      <c r="O318" s="82"/>
      <c r="P318" s="82"/>
      <c r="Q318" s="82"/>
      <c r="R318" s="82"/>
      <c r="T318" s="78"/>
      <c r="Y318" s="82"/>
      <c r="Z318" s="82"/>
      <c r="AF318" s="82"/>
    </row>
    <row r="319" spans="1:32">
      <c r="A319" s="82">
        <v>7.5999999999999998E-2</v>
      </c>
      <c r="B319" s="130">
        <v>15</v>
      </c>
      <c r="C319" s="126">
        <v>103.15079404852528</v>
      </c>
      <c r="D319" s="82">
        <f t="shared" si="9"/>
        <v>0</v>
      </c>
      <c r="E319" s="83" t="str">
        <f t="shared" si="10"/>
        <v>..</v>
      </c>
      <c r="F319" s="82"/>
      <c r="G319" s="83"/>
      <c r="H319" s="84"/>
      <c r="I319" s="83"/>
      <c r="N319" s="82"/>
      <c r="O319" s="82"/>
      <c r="P319" s="82"/>
      <c r="Q319" s="82"/>
      <c r="R319" s="82"/>
      <c r="T319" s="78"/>
      <c r="Y319" s="82"/>
      <c r="Z319" s="82"/>
      <c r="AF319" s="82"/>
    </row>
    <row r="320" spans="1:32">
      <c r="A320" s="82">
        <v>7.6249999999999998E-2</v>
      </c>
      <c r="B320" s="130">
        <v>15</v>
      </c>
      <c r="C320" s="126">
        <v>115.55321245507837</v>
      </c>
      <c r="D320" s="82">
        <f t="shared" si="9"/>
        <v>0</v>
      </c>
      <c r="E320" s="83" t="str">
        <f t="shared" si="10"/>
        <v>..</v>
      </c>
      <c r="F320" s="82"/>
      <c r="G320" s="83"/>
      <c r="H320" s="84"/>
      <c r="I320" s="83"/>
      <c r="N320" s="82"/>
      <c r="O320" s="82"/>
      <c r="P320" s="82"/>
      <c r="Q320" s="82"/>
      <c r="R320" s="82"/>
      <c r="T320" s="78"/>
      <c r="Y320" s="82"/>
      <c r="Z320" s="82"/>
      <c r="AF320" s="82"/>
    </row>
    <row r="321" spans="1:32">
      <c r="A321" s="82">
        <v>7.6499999999999999E-2</v>
      </c>
      <c r="B321" s="130">
        <v>15</v>
      </c>
      <c r="C321" s="126">
        <v>120.03698186329079</v>
      </c>
      <c r="D321" s="82">
        <f t="shared" si="9"/>
        <v>0</v>
      </c>
      <c r="E321" s="83" t="str">
        <f t="shared" si="10"/>
        <v>..</v>
      </c>
      <c r="F321" s="82"/>
      <c r="G321" s="83"/>
      <c r="H321" s="84"/>
      <c r="I321" s="83"/>
      <c r="N321" s="82"/>
      <c r="O321" s="82"/>
      <c r="P321" s="82"/>
      <c r="Q321" s="82"/>
      <c r="R321" s="82"/>
      <c r="T321" s="78"/>
      <c r="Y321" s="82"/>
      <c r="Z321" s="82"/>
      <c r="AF321" s="82"/>
    </row>
    <row r="322" spans="1:32">
      <c r="A322" s="82">
        <v>7.6749999999999999E-2</v>
      </c>
      <c r="B322" s="130">
        <v>15</v>
      </c>
      <c r="C322" s="126">
        <v>108.32021570745204</v>
      </c>
      <c r="D322" s="82">
        <f t="shared" si="9"/>
        <v>0</v>
      </c>
      <c r="E322" s="83" t="str">
        <f t="shared" si="10"/>
        <v>..</v>
      </c>
      <c r="F322" s="82"/>
      <c r="G322" s="83"/>
      <c r="H322" s="84"/>
      <c r="I322" s="83"/>
      <c r="N322" s="82"/>
      <c r="O322" s="82"/>
      <c r="P322" s="82"/>
      <c r="Q322" s="82"/>
      <c r="R322" s="82"/>
      <c r="T322" s="78"/>
      <c r="Y322" s="82"/>
      <c r="Z322" s="82"/>
      <c r="AF322" s="82"/>
    </row>
    <row r="323" spans="1:32">
      <c r="A323" s="82">
        <v>7.6999999999999999E-2</v>
      </c>
      <c r="B323" s="130">
        <v>30</v>
      </c>
      <c r="C323" s="126">
        <v>132.16073861528707</v>
      </c>
      <c r="D323" s="82">
        <f t="shared" si="9"/>
        <v>1</v>
      </c>
      <c r="E323" s="83">
        <f t="shared" si="10"/>
        <v>111.00000000000001</v>
      </c>
      <c r="F323" s="82"/>
      <c r="G323" s="83"/>
      <c r="H323" s="84"/>
      <c r="I323" s="83"/>
      <c r="N323" s="82"/>
      <c r="O323" s="82"/>
      <c r="P323" s="82"/>
      <c r="Q323" s="82"/>
      <c r="R323" s="82"/>
      <c r="T323" s="78"/>
      <c r="Y323" s="82"/>
      <c r="Z323" s="82"/>
      <c r="AF323" s="82"/>
    </row>
    <row r="324" spans="1:32">
      <c r="A324" s="82">
        <v>7.7249999999999999E-2</v>
      </c>
      <c r="B324" s="130">
        <v>15</v>
      </c>
      <c r="C324" s="126">
        <v>102.14926009755106</v>
      </c>
      <c r="D324" s="82">
        <f t="shared" si="9"/>
        <v>0</v>
      </c>
      <c r="E324" s="83" t="str">
        <f t="shared" si="10"/>
        <v>..</v>
      </c>
      <c r="F324" s="82"/>
      <c r="G324" s="83"/>
      <c r="H324" s="84"/>
      <c r="I324" s="83"/>
      <c r="N324" s="82"/>
      <c r="O324" s="82"/>
      <c r="P324" s="82"/>
      <c r="Q324" s="82"/>
      <c r="R324" s="82"/>
      <c r="T324" s="78"/>
      <c r="Y324" s="82"/>
      <c r="Z324" s="82"/>
      <c r="AF324" s="82"/>
    </row>
    <row r="325" spans="1:32">
      <c r="A325" s="82">
        <v>7.7499999999999999E-2</v>
      </c>
      <c r="B325" s="130">
        <v>30</v>
      </c>
      <c r="C325" s="126">
        <v>129.28031142418294</v>
      </c>
      <c r="D325" s="82">
        <f t="shared" si="9"/>
        <v>1</v>
      </c>
      <c r="E325" s="83">
        <f t="shared" si="10"/>
        <v>111.00000000000001</v>
      </c>
      <c r="F325" s="82"/>
      <c r="G325" s="83"/>
      <c r="H325" s="84"/>
      <c r="I325" s="83"/>
      <c r="N325" s="82"/>
      <c r="O325" s="82"/>
      <c r="P325" s="82"/>
      <c r="Q325" s="82"/>
      <c r="R325" s="82"/>
      <c r="T325" s="78"/>
      <c r="Y325" s="82"/>
      <c r="Z325" s="82"/>
      <c r="AF325" s="82"/>
    </row>
    <row r="326" spans="1:32">
      <c r="A326" s="82">
        <v>7.775E-2</v>
      </c>
      <c r="B326" s="130">
        <v>30</v>
      </c>
      <c r="C326" s="126">
        <v>136.02213921041539</v>
      </c>
      <c r="D326" s="82">
        <f t="shared" si="9"/>
        <v>1</v>
      </c>
      <c r="E326" s="83">
        <f t="shared" si="10"/>
        <v>111.00000000000001</v>
      </c>
      <c r="F326" s="82"/>
      <c r="G326" s="83"/>
      <c r="H326" s="84"/>
      <c r="I326" s="83"/>
      <c r="N326" s="82"/>
      <c r="O326" s="82"/>
      <c r="P326" s="82"/>
      <c r="Q326" s="82"/>
      <c r="R326" s="82"/>
      <c r="T326" s="78"/>
      <c r="Y326" s="82"/>
      <c r="Z326" s="82"/>
      <c r="AF326" s="82"/>
    </row>
    <row r="327" spans="1:32">
      <c r="A327" s="82">
        <v>7.8E-2</v>
      </c>
      <c r="B327" s="130">
        <v>30</v>
      </c>
      <c r="C327" s="126">
        <v>122.07286494837641</v>
      </c>
      <c r="D327" s="82">
        <f t="shared" si="9"/>
        <v>1</v>
      </c>
      <c r="E327" s="83">
        <f t="shared" si="10"/>
        <v>111.00000000000001</v>
      </c>
      <c r="F327" s="82"/>
      <c r="G327" s="83"/>
      <c r="H327" s="84"/>
      <c r="I327" s="83"/>
      <c r="N327" s="82"/>
      <c r="O327" s="82"/>
      <c r="P327" s="82"/>
      <c r="Q327" s="82"/>
      <c r="R327" s="82"/>
      <c r="T327" s="78"/>
      <c r="Y327" s="82"/>
      <c r="Z327" s="82"/>
      <c r="AF327" s="82"/>
    </row>
    <row r="328" spans="1:32">
      <c r="A328" s="82">
        <v>7.825E-2</v>
      </c>
      <c r="B328" s="130">
        <v>15</v>
      </c>
      <c r="C328" s="126">
        <v>97.109385087580733</v>
      </c>
      <c r="D328" s="82">
        <f t="shared" si="9"/>
        <v>0</v>
      </c>
      <c r="E328" s="83" t="str">
        <f t="shared" si="10"/>
        <v>..</v>
      </c>
      <c r="F328" s="82"/>
      <c r="G328" s="83"/>
      <c r="H328" s="84"/>
      <c r="I328" s="83"/>
      <c r="N328" s="82"/>
      <c r="O328" s="82"/>
      <c r="P328" s="82"/>
      <c r="Q328" s="82"/>
      <c r="R328" s="82"/>
      <c r="T328" s="78"/>
      <c r="Y328" s="82"/>
      <c r="Z328" s="82"/>
      <c r="AF328" s="82"/>
    </row>
    <row r="329" spans="1:32">
      <c r="A329" s="82">
        <v>7.85E-2</v>
      </c>
      <c r="B329" s="130">
        <v>15</v>
      </c>
      <c r="C329" s="126">
        <v>99.611760776681862</v>
      </c>
      <c r="D329" s="82">
        <f t="shared" si="9"/>
        <v>0</v>
      </c>
      <c r="E329" s="83" t="str">
        <f t="shared" si="10"/>
        <v>..</v>
      </c>
      <c r="F329" s="82"/>
      <c r="G329" s="83"/>
      <c r="H329" s="84"/>
      <c r="I329" s="83"/>
      <c r="N329" s="82"/>
      <c r="O329" s="82"/>
      <c r="P329" s="82"/>
      <c r="Q329" s="82"/>
      <c r="R329" s="82"/>
      <c r="T329" s="78"/>
      <c r="Y329" s="82"/>
      <c r="Z329" s="82"/>
      <c r="AF329" s="82"/>
    </row>
    <row r="330" spans="1:32">
      <c r="A330" s="82">
        <v>7.8750000000000001E-2</v>
      </c>
      <c r="B330" s="130">
        <v>15</v>
      </c>
      <c r="C330" s="126">
        <v>111.70835944848102</v>
      </c>
      <c r="D330" s="82">
        <f t="shared" si="9"/>
        <v>0</v>
      </c>
      <c r="E330" s="83" t="str">
        <f t="shared" si="10"/>
        <v>..</v>
      </c>
      <c r="F330" s="82"/>
      <c r="G330" s="83"/>
      <c r="H330" s="84"/>
      <c r="I330" s="83"/>
      <c r="N330" s="82"/>
      <c r="O330" s="82"/>
      <c r="P330" s="82"/>
      <c r="Q330" s="82"/>
      <c r="R330" s="82"/>
      <c r="T330" s="78"/>
      <c r="Y330" s="82"/>
      <c r="Z330" s="82"/>
      <c r="AF330" s="82"/>
    </row>
    <row r="331" spans="1:32">
      <c r="A331" s="82">
        <v>7.9000000000000001E-2</v>
      </c>
      <c r="B331" s="130">
        <v>15</v>
      </c>
      <c r="C331" s="126">
        <v>115.88749232270925</v>
      </c>
      <c r="D331" s="82">
        <f t="shared" si="9"/>
        <v>0</v>
      </c>
      <c r="E331" s="83" t="str">
        <f t="shared" si="10"/>
        <v>..</v>
      </c>
      <c r="F331" s="82"/>
      <c r="G331" s="83"/>
      <c r="H331" s="84"/>
      <c r="I331" s="83"/>
      <c r="N331" s="82"/>
      <c r="O331" s="82"/>
      <c r="P331" s="82"/>
      <c r="Q331" s="82"/>
      <c r="R331" s="82"/>
      <c r="T331" s="78"/>
      <c r="Y331" s="82"/>
      <c r="Z331" s="82"/>
      <c r="AF331" s="82"/>
    </row>
    <row r="332" spans="1:32">
      <c r="A332" s="82">
        <v>7.9250000000000001E-2</v>
      </c>
      <c r="B332" s="130">
        <v>30</v>
      </c>
      <c r="C332" s="126">
        <v>114.69477430024909</v>
      </c>
      <c r="D332" s="82">
        <f t="shared" si="9"/>
        <v>1</v>
      </c>
      <c r="E332" s="83">
        <f t="shared" si="10"/>
        <v>111.00000000000001</v>
      </c>
      <c r="F332" s="82"/>
      <c r="G332" s="83"/>
      <c r="H332" s="84"/>
      <c r="I332" s="83"/>
      <c r="N332" s="82"/>
      <c r="O332" s="82"/>
      <c r="P332" s="82"/>
      <c r="Q332" s="82"/>
      <c r="R332" s="82"/>
      <c r="T332" s="78"/>
      <c r="Y332" s="82"/>
      <c r="Z332" s="82"/>
      <c r="AF332" s="82"/>
    </row>
    <row r="333" spans="1:32">
      <c r="A333" s="82">
        <v>7.9500000000000001E-2</v>
      </c>
      <c r="B333" s="130">
        <v>30</v>
      </c>
      <c r="C333" s="126">
        <v>81.924179663730186</v>
      </c>
      <c r="D333" s="82">
        <f t="shared" si="9"/>
        <v>1</v>
      </c>
      <c r="E333" s="83">
        <f t="shared" si="10"/>
        <v>80.893278104082569</v>
      </c>
      <c r="F333" s="82"/>
      <c r="G333" s="83"/>
      <c r="H333" s="84"/>
      <c r="I333" s="83"/>
      <c r="N333" s="82"/>
      <c r="O333" s="82"/>
      <c r="P333" s="82"/>
      <c r="Q333" s="82"/>
      <c r="R333" s="82"/>
      <c r="T333" s="78"/>
      <c r="Y333" s="82"/>
      <c r="Z333" s="82"/>
      <c r="AF333" s="82"/>
    </row>
    <row r="334" spans="1:32">
      <c r="A334" s="82">
        <v>7.9750000000000001E-2</v>
      </c>
      <c r="B334" s="130">
        <v>15</v>
      </c>
      <c r="C334" s="126">
        <v>105.11981964461634</v>
      </c>
      <c r="D334" s="82">
        <f t="shared" si="9"/>
        <v>0</v>
      </c>
      <c r="E334" s="83" t="str">
        <f t="shared" si="10"/>
        <v>..</v>
      </c>
      <c r="F334" s="82"/>
      <c r="G334" s="83"/>
      <c r="H334" s="84"/>
      <c r="I334" s="83"/>
      <c r="N334" s="82"/>
      <c r="O334" s="82"/>
      <c r="P334" s="82"/>
      <c r="Q334" s="82"/>
      <c r="R334" s="82"/>
      <c r="T334" s="78"/>
      <c r="Y334" s="82"/>
      <c r="Z334" s="82"/>
      <c r="AF334" s="82"/>
    </row>
    <row r="335" spans="1:32">
      <c r="A335" s="82">
        <v>0.08</v>
      </c>
      <c r="B335" s="130">
        <v>15</v>
      </c>
      <c r="C335" s="126">
        <v>98.244371041605689</v>
      </c>
      <c r="D335" s="82">
        <f t="shared" si="9"/>
        <v>0</v>
      </c>
      <c r="E335" s="83" t="str">
        <f t="shared" si="10"/>
        <v>..</v>
      </c>
      <c r="F335" s="82"/>
      <c r="G335" s="83"/>
      <c r="H335" s="84"/>
      <c r="I335" s="83"/>
      <c r="N335" s="82"/>
      <c r="O335" s="82"/>
      <c r="P335" s="82"/>
      <c r="Q335" s="82"/>
      <c r="R335" s="82"/>
      <c r="T335" s="78"/>
      <c r="Y335" s="82"/>
      <c r="Z335" s="82"/>
      <c r="AF335" s="82"/>
    </row>
    <row r="336" spans="1:32">
      <c r="A336" s="82">
        <v>8.0250000000000002E-2</v>
      </c>
      <c r="B336" s="130">
        <v>15</v>
      </c>
      <c r="C336" s="126">
        <v>119.33040595455984</v>
      </c>
      <c r="D336" s="82">
        <f t="shared" ref="D336:D399" si="11">IF(VLOOKUP(B336,$B$10:$G$11,6)&gt;=0,1,0)</f>
        <v>0</v>
      </c>
      <c r="E336" s="83" t="str">
        <f t="shared" ref="E336:E399" si="12">IF(D336=0,"..", IF(C336+$C$6&gt;=$G$2,$G$2,(C336+$C$6)*(1-$C$4)))</f>
        <v>..</v>
      </c>
      <c r="F336" s="82"/>
      <c r="G336" s="83"/>
      <c r="H336" s="84"/>
      <c r="I336" s="83"/>
      <c r="N336" s="82"/>
      <c r="O336" s="82"/>
      <c r="P336" s="82"/>
      <c r="Q336" s="82"/>
      <c r="R336" s="82"/>
      <c r="T336" s="78"/>
      <c r="Y336" s="82"/>
      <c r="Z336" s="82"/>
      <c r="AF336" s="82"/>
    </row>
    <row r="337" spans="1:32">
      <c r="A337" s="82">
        <v>8.0500000000000002E-2</v>
      </c>
      <c r="B337" s="130">
        <v>30</v>
      </c>
      <c r="C337" s="126">
        <v>109.79284908333713</v>
      </c>
      <c r="D337" s="82">
        <f t="shared" si="11"/>
        <v>1</v>
      </c>
      <c r="E337" s="83">
        <f t="shared" si="12"/>
        <v>111.00000000000001</v>
      </c>
      <c r="F337" s="82"/>
      <c r="G337" s="83"/>
      <c r="H337" s="84"/>
      <c r="I337" s="83"/>
      <c r="N337" s="82"/>
      <c r="O337" s="82"/>
      <c r="P337" s="82"/>
      <c r="Q337" s="82"/>
      <c r="R337" s="82"/>
      <c r="T337" s="78"/>
      <c r="Y337" s="82"/>
      <c r="Z337" s="82"/>
      <c r="AF337" s="82"/>
    </row>
    <row r="338" spans="1:32">
      <c r="A338" s="82">
        <v>8.0750000000000002E-2</v>
      </c>
      <c r="B338" s="130">
        <v>30</v>
      </c>
      <c r="C338" s="126">
        <v>128.3526176170665</v>
      </c>
      <c r="D338" s="82">
        <f t="shared" si="11"/>
        <v>1</v>
      </c>
      <c r="E338" s="83">
        <f t="shared" si="12"/>
        <v>111.00000000000001</v>
      </c>
      <c r="F338" s="82"/>
      <c r="G338" s="83"/>
      <c r="H338" s="84"/>
      <c r="I338" s="83"/>
      <c r="N338" s="82"/>
      <c r="O338" s="82"/>
      <c r="P338" s="82"/>
      <c r="Q338" s="82"/>
      <c r="R338" s="82"/>
      <c r="T338" s="78"/>
      <c r="Y338" s="82"/>
      <c r="Z338" s="82"/>
      <c r="AF338" s="82"/>
    </row>
    <row r="339" spans="1:32">
      <c r="A339" s="82">
        <v>8.1000000000000003E-2</v>
      </c>
      <c r="B339" s="130">
        <v>30</v>
      </c>
      <c r="C339" s="126">
        <v>112.59419316466992</v>
      </c>
      <c r="D339" s="82">
        <f t="shared" si="11"/>
        <v>1</v>
      </c>
      <c r="E339" s="83">
        <f t="shared" si="12"/>
        <v>111.00000000000001</v>
      </c>
      <c r="F339" s="82"/>
      <c r="G339" s="83"/>
      <c r="H339" s="84"/>
      <c r="I339" s="83"/>
      <c r="N339" s="82"/>
      <c r="O339" s="82"/>
      <c r="P339" s="82"/>
      <c r="Q339" s="82"/>
      <c r="R339" s="82"/>
      <c r="T339" s="78"/>
      <c r="Y339" s="82"/>
      <c r="Z339" s="82"/>
      <c r="AF339" s="82"/>
    </row>
    <row r="340" spans="1:32">
      <c r="A340" s="82">
        <v>8.1250000000000003E-2</v>
      </c>
      <c r="B340" s="130">
        <v>15</v>
      </c>
      <c r="C340" s="126">
        <v>107.00680505539253</v>
      </c>
      <c r="D340" s="82">
        <f t="shared" si="11"/>
        <v>0</v>
      </c>
      <c r="E340" s="83" t="str">
        <f t="shared" si="12"/>
        <v>..</v>
      </c>
      <c r="F340" s="82"/>
      <c r="G340" s="83"/>
      <c r="H340" s="84"/>
      <c r="I340" s="83"/>
      <c r="N340" s="82"/>
      <c r="O340" s="82"/>
      <c r="P340" s="82"/>
      <c r="Q340" s="82"/>
      <c r="R340" s="82"/>
      <c r="T340" s="78"/>
      <c r="Y340" s="82"/>
      <c r="Z340" s="82"/>
      <c r="AF340" s="82"/>
    </row>
    <row r="341" spans="1:32">
      <c r="A341" s="82">
        <v>8.1500000000000003E-2</v>
      </c>
      <c r="B341" s="130">
        <v>15</v>
      </c>
      <c r="C341" s="126">
        <v>98.85313910946158</v>
      </c>
      <c r="D341" s="82">
        <f t="shared" si="11"/>
        <v>0</v>
      </c>
      <c r="E341" s="83" t="str">
        <f t="shared" si="12"/>
        <v>..</v>
      </c>
      <c r="F341" s="82"/>
      <c r="G341" s="83"/>
      <c r="H341" s="84"/>
      <c r="I341" s="83"/>
      <c r="N341" s="82"/>
      <c r="O341" s="82"/>
      <c r="P341" s="82"/>
      <c r="Q341" s="82"/>
      <c r="R341" s="82"/>
      <c r="T341" s="78"/>
      <c r="Y341" s="82"/>
      <c r="Z341" s="82"/>
      <c r="AF341" s="82"/>
    </row>
    <row r="342" spans="1:32">
      <c r="A342" s="82">
        <v>8.1750000000000003E-2</v>
      </c>
      <c r="B342" s="130">
        <v>15</v>
      </c>
      <c r="C342" s="126">
        <v>123.26138585661688</v>
      </c>
      <c r="D342" s="82">
        <f t="shared" si="11"/>
        <v>0</v>
      </c>
      <c r="E342" s="83" t="str">
        <f t="shared" si="12"/>
        <v>..</v>
      </c>
      <c r="F342" s="82"/>
      <c r="G342" s="83"/>
      <c r="H342" s="84"/>
      <c r="I342" s="83"/>
      <c r="N342" s="82"/>
      <c r="O342" s="82"/>
      <c r="P342" s="82"/>
      <c r="Q342" s="82"/>
      <c r="R342" s="82"/>
      <c r="T342" s="78"/>
      <c r="Y342" s="82"/>
      <c r="Z342" s="82"/>
      <c r="AF342" s="82"/>
    </row>
    <row r="343" spans="1:32">
      <c r="A343" s="82">
        <v>8.2000000000000003E-2</v>
      </c>
      <c r="B343" s="130">
        <v>15</v>
      </c>
      <c r="C343" s="126">
        <v>102.88713104147564</v>
      </c>
      <c r="D343" s="82">
        <f t="shared" si="11"/>
        <v>0</v>
      </c>
      <c r="E343" s="83" t="str">
        <f t="shared" si="12"/>
        <v>..</v>
      </c>
      <c r="F343" s="82"/>
      <c r="G343" s="83"/>
      <c r="H343" s="84"/>
      <c r="I343" s="83"/>
      <c r="N343" s="82"/>
      <c r="O343" s="82"/>
      <c r="P343" s="82"/>
      <c r="Q343" s="82"/>
      <c r="R343" s="82"/>
      <c r="T343" s="78"/>
      <c r="Y343" s="82"/>
      <c r="Z343" s="82"/>
      <c r="AF343" s="82"/>
    </row>
    <row r="344" spans="1:32">
      <c r="A344" s="82">
        <v>8.2250000000000004E-2</v>
      </c>
      <c r="B344" s="130">
        <v>15</v>
      </c>
      <c r="C344" s="126">
        <v>113.04629948650127</v>
      </c>
      <c r="D344" s="82">
        <f t="shared" si="11"/>
        <v>0</v>
      </c>
      <c r="E344" s="83" t="str">
        <f t="shared" si="12"/>
        <v>..</v>
      </c>
      <c r="F344" s="82"/>
      <c r="G344" s="83"/>
      <c r="H344" s="84"/>
      <c r="I344" s="83"/>
      <c r="N344" s="82"/>
      <c r="O344" s="82"/>
      <c r="P344" s="82"/>
      <c r="Q344" s="82"/>
      <c r="R344" s="82"/>
      <c r="T344" s="78"/>
      <c r="Y344" s="82"/>
      <c r="Z344" s="82"/>
      <c r="AF344" s="82"/>
    </row>
    <row r="345" spans="1:32">
      <c r="A345" s="82">
        <v>8.2500000000000004E-2</v>
      </c>
      <c r="B345" s="130">
        <v>15</v>
      </c>
      <c r="C345" s="126">
        <v>114.4630489872815</v>
      </c>
      <c r="D345" s="82">
        <f t="shared" si="11"/>
        <v>0</v>
      </c>
      <c r="E345" s="83" t="str">
        <f t="shared" si="12"/>
        <v>..</v>
      </c>
      <c r="F345" s="82"/>
      <c r="G345" s="83"/>
      <c r="H345" s="84"/>
      <c r="I345" s="83"/>
      <c r="N345" s="82"/>
      <c r="O345" s="82"/>
      <c r="P345" s="82"/>
      <c r="Q345" s="82"/>
      <c r="R345" s="82"/>
      <c r="T345" s="78"/>
      <c r="Y345" s="82"/>
      <c r="Z345" s="82"/>
      <c r="AF345" s="82"/>
    </row>
    <row r="346" spans="1:32">
      <c r="A346" s="82">
        <v>8.2750000000000004E-2</v>
      </c>
      <c r="B346" s="130">
        <v>15</v>
      </c>
      <c r="C346" s="126">
        <v>98.856459189498025</v>
      </c>
      <c r="D346" s="82">
        <f t="shared" si="11"/>
        <v>0</v>
      </c>
      <c r="E346" s="83" t="str">
        <f t="shared" si="12"/>
        <v>..</v>
      </c>
      <c r="F346" s="82"/>
      <c r="G346" s="83"/>
      <c r="H346" s="84"/>
      <c r="I346" s="83"/>
      <c r="N346" s="82"/>
      <c r="O346" s="82"/>
      <c r="P346" s="82"/>
      <c r="Q346" s="82"/>
      <c r="R346" s="82"/>
      <c r="T346" s="78"/>
      <c r="Y346" s="82"/>
      <c r="Z346" s="82"/>
      <c r="AF346" s="82"/>
    </row>
    <row r="347" spans="1:32">
      <c r="A347" s="82">
        <v>8.3000000000000004E-2</v>
      </c>
      <c r="B347" s="130">
        <v>30</v>
      </c>
      <c r="C347" s="126">
        <v>129.81055073600703</v>
      </c>
      <c r="D347" s="82">
        <f t="shared" si="11"/>
        <v>1</v>
      </c>
      <c r="E347" s="83">
        <f t="shared" si="12"/>
        <v>111.00000000000001</v>
      </c>
      <c r="F347" s="82"/>
      <c r="G347" s="83"/>
      <c r="H347" s="84"/>
      <c r="I347" s="83"/>
      <c r="N347" s="82"/>
      <c r="O347" s="82"/>
      <c r="P347" s="82"/>
      <c r="Q347" s="82"/>
      <c r="R347" s="82"/>
      <c r="T347" s="78"/>
      <c r="Y347" s="82"/>
      <c r="Z347" s="82"/>
      <c r="AF347" s="82"/>
    </row>
    <row r="348" spans="1:32">
      <c r="A348" s="82">
        <v>8.3250000000000005E-2</v>
      </c>
      <c r="B348" s="130">
        <v>15</v>
      </c>
      <c r="C348" s="126">
        <v>117.99285558407988</v>
      </c>
      <c r="D348" s="82">
        <f t="shared" si="11"/>
        <v>0</v>
      </c>
      <c r="E348" s="83" t="str">
        <f t="shared" si="12"/>
        <v>..</v>
      </c>
      <c r="F348" s="82"/>
      <c r="G348" s="83"/>
      <c r="H348" s="84"/>
      <c r="I348" s="83"/>
      <c r="N348" s="82"/>
      <c r="O348" s="82"/>
      <c r="P348" s="82"/>
      <c r="Q348" s="82"/>
      <c r="R348" s="82"/>
      <c r="T348" s="78"/>
      <c r="Y348" s="82"/>
      <c r="Z348" s="82"/>
      <c r="AF348" s="82"/>
    </row>
    <row r="349" spans="1:32">
      <c r="A349" s="82">
        <v>8.3500000000000005E-2</v>
      </c>
      <c r="B349" s="130">
        <v>15</v>
      </c>
      <c r="C349" s="126">
        <v>111.7110651754614</v>
      </c>
      <c r="D349" s="82">
        <f t="shared" si="11"/>
        <v>0</v>
      </c>
      <c r="E349" s="83" t="str">
        <f t="shared" si="12"/>
        <v>..</v>
      </c>
      <c r="F349" s="82"/>
      <c r="G349" s="83"/>
      <c r="H349" s="84"/>
      <c r="I349" s="83"/>
      <c r="N349" s="82"/>
      <c r="O349" s="82"/>
      <c r="P349" s="82"/>
      <c r="Q349" s="82"/>
      <c r="R349" s="82"/>
      <c r="T349" s="78"/>
      <c r="Y349" s="82"/>
      <c r="Z349" s="82"/>
      <c r="AF349" s="82"/>
    </row>
    <row r="350" spans="1:32">
      <c r="A350" s="82">
        <v>8.3750000000000005E-2</v>
      </c>
      <c r="B350" s="130">
        <v>30</v>
      </c>
      <c r="C350" s="126">
        <v>137.46535850991543</v>
      </c>
      <c r="D350" s="82">
        <f t="shared" si="11"/>
        <v>1</v>
      </c>
      <c r="E350" s="83">
        <f t="shared" si="12"/>
        <v>111.00000000000001</v>
      </c>
      <c r="F350" s="82"/>
      <c r="G350" s="83"/>
      <c r="H350" s="84"/>
      <c r="I350" s="83"/>
      <c r="N350" s="82"/>
      <c r="O350" s="82"/>
      <c r="P350" s="82"/>
      <c r="Q350" s="82"/>
      <c r="R350" s="82"/>
      <c r="T350" s="78"/>
      <c r="Y350" s="82"/>
      <c r="Z350" s="82"/>
      <c r="AF350" s="82"/>
    </row>
    <row r="351" spans="1:32">
      <c r="A351" s="82">
        <v>8.4000000000000005E-2</v>
      </c>
      <c r="B351" s="130">
        <v>30</v>
      </c>
      <c r="C351" s="126">
        <v>91.030329402711715</v>
      </c>
      <c r="D351" s="82">
        <f t="shared" si="11"/>
        <v>1</v>
      </c>
      <c r="E351" s="83">
        <f t="shared" si="12"/>
        <v>88.906689874386316</v>
      </c>
      <c r="F351" s="82"/>
      <c r="G351" s="83"/>
      <c r="H351" s="84"/>
      <c r="I351" s="83"/>
      <c r="N351" s="82"/>
      <c r="O351" s="82"/>
      <c r="P351" s="82"/>
      <c r="Q351" s="82"/>
      <c r="R351" s="82"/>
      <c r="T351" s="78"/>
      <c r="Y351" s="82"/>
      <c r="Z351" s="82"/>
      <c r="AF351" s="82"/>
    </row>
    <row r="352" spans="1:32">
      <c r="A352" s="82">
        <v>8.4250000000000005E-2</v>
      </c>
      <c r="B352" s="130">
        <v>15</v>
      </c>
      <c r="C352" s="126">
        <v>109.05043596464307</v>
      </c>
      <c r="D352" s="82">
        <f t="shared" si="11"/>
        <v>0</v>
      </c>
      <c r="E352" s="83" t="str">
        <f t="shared" si="12"/>
        <v>..</v>
      </c>
      <c r="F352" s="82"/>
      <c r="G352" s="83"/>
      <c r="H352" s="84"/>
      <c r="I352" s="83"/>
      <c r="N352" s="82"/>
      <c r="O352" s="82"/>
      <c r="P352" s="82"/>
      <c r="Q352" s="82"/>
      <c r="R352" s="82"/>
      <c r="T352" s="78"/>
      <c r="Y352" s="82"/>
      <c r="Z352" s="82"/>
      <c r="AF352" s="82"/>
    </row>
    <row r="353" spans="1:32">
      <c r="A353" s="82">
        <v>8.4500000000000006E-2</v>
      </c>
      <c r="B353" s="130">
        <v>15</v>
      </c>
      <c r="C353" s="126">
        <v>121.59232804740611</v>
      </c>
      <c r="D353" s="82">
        <f t="shared" si="11"/>
        <v>0</v>
      </c>
      <c r="E353" s="83" t="str">
        <f t="shared" si="12"/>
        <v>..</v>
      </c>
      <c r="F353" s="82"/>
      <c r="G353" s="83"/>
      <c r="H353" s="84"/>
      <c r="I353" s="83"/>
      <c r="N353" s="82"/>
      <c r="O353" s="82"/>
      <c r="P353" s="82"/>
      <c r="Q353" s="82"/>
      <c r="R353" s="82"/>
      <c r="T353" s="78"/>
      <c r="Y353" s="82"/>
      <c r="Z353" s="82"/>
      <c r="AF353" s="82"/>
    </row>
    <row r="354" spans="1:32">
      <c r="A354" s="82">
        <v>8.4750000000000006E-2</v>
      </c>
      <c r="B354" s="130">
        <v>30</v>
      </c>
      <c r="C354" s="126">
        <v>116.96442198578271</v>
      </c>
      <c r="D354" s="82">
        <f t="shared" si="11"/>
        <v>1</v>
      </c>
      <c r="E354" s="83">
        <f t="shared" si="12"/>
        <v>111.00000000000001</v>
      </c>
      <c r="F354" s="82"/>
      <c r="G354" s="83"/>
      <c r="H354" s="84"/>
      <c r="I354" s="83"/>
      <c r="N354" s="82"/>
      <c r="O354" s="82"/>
      <c r="P354" s="82"/>
      <c r="Q354" s="82"/>
      <c r="R354" s="82"/>
      <c r="T354" s="78"/>
      <c r="Y354" s="82"/>
      <c r="Z354" s="82"/>
      <c r="AF354" s="82"/>
    </row>
    <row r="355" spans="1:32">
      <c r="A355" s="82">
        <v>8.5000000000000006E-2</v>
      </c>
      <c r="B355" s="130">
        <v>30</v>
      </c>
      <c r="C355" s="126">
        <v>83.142070712923811</v>
      </c>
      <c r="D355" s="82">
        <f t="shared" si="11"/>
        <v>1</v>
      </c>
      <c r="E355" s="83">
        <f t="shared" si="12"/>
        <v>81.965022227372955</v>
      </c>
      <c r="F355" s="82"/>
      <c r="G355" s="83"/>
      <c r="H355" s="84"/>
      <c r="I355" s="83"/>
      <c r="N355" s="82"/>
      <c r="O355" s="82"/>
      <c r="P355" s="82"/>
      <c r="Q355" s="82"/>
      <c r="R355" s="82"/>
      <c r="T355" s="78"/>
      <c r="Y355" s="82"/>
      <c r="Z355" s="82"/>
      <c r="AF355" s="82"/>
    </row>
    <row r="356" spans="1:32">
      <c r="A356" s="82">
        <v>8.5250000000000006E-2</v>
      </c>
      <c r="B356" s="130">
        <v>15</v>
      </c>
      <c r="C356" s="126">
        <v>116.48853523754018</v>
      </c>
      <c r="D356" s="82">
        <f t="shared" si="11"/>
        <v>0</v>
      </c>
      <c r="E356" s="83" t="str">
        <f t="shared" si="12"/>
        <v>..</v>
      </c>
      <c r="F356" s="82"/>
      <c r="G356" s="83"/>
      <c r="H356" s="84"/>
      <c r="I356" s="83"/>
      <c r="N356" s="82"/>
      <c r="O356" s="82"/>
      <c r="P356" s="82"/>
      <c r="Q356" s="82"/>
      <c r="R356" s="82"/>
      <c r="T356" s="78"/>
      <c r="Y356" s="82"/>
      <c r="Z356" s="82"/>
      <c r="AF356" s="82"/>
    </row>
    <row r="357" spans="1:32">
      <c r="A357" s="82">
        <v>8.5500000000000007E-2</v>
      </c>
      <c r="B357" s="130">
        <v>15</v>
      </c>
      <c r="C357" s="126">
        <v>96.183863086114258</v>
      </c>
      <c r="D357" s="82">
        <f t="shared" si="11"/>
        <v>0</v>
      </c>
      <c r="E357" s="83" t="str">
        <f t="shared" si="12"/>
        <v>..</v>
      </c>
      <c r="F357" s="82"/>
      <c r="G357" s="83"/>
      <c r="H357" s="84"/>
      <c r="I357" s="83"/>
      <c r="N357" s="82"/>
      <c r="O357" s="82"/>
      <c r="P357" s="82"/>
      <c r="Q357" s="82"/>
      <c r="R357" s="82"/>
      <c r="T357" s="78"/>
      <c r="Y357" s="82"/>
      <c r="Z357" s="82"/>
      <c r="AF357" s="82"/>
    </row>
    <row r="358" spans="1:32">
      <c r="A358" s="82">
        <v>8.5750000000000007E-2</v>
      </c>
      <c r="B358" s="130">
        <v>15</v>
      </c>
      <c r="C358" s="126">
        <v>121.35013810219306</v>
      </c>
      <c r="D358" s="82">
        <f t="shared" si="11"/>
        <v>0</v>
      </c>
      <c r="E358" s="83" t="str">
        <f t="shared" si="12"/>
        <v>..</v>
      </c>
      <c r="F358" s="82"/>
      <c r="G358" s="83"/>
      <c r="H358" s="84"/>
      <c r="I358" s="83"/>
      <c r="N358" s="82"/>
      <c r="O358" s="82"/>
      <c r="P358" s="82"/>
      <c r="Q358" s="82"/>
      <c r="R358" s="82"/>
      <c r="T358" s="78"/>
      <c r="Y358" s="82"/>
      <c r="Z358" s="82"/>
      <c r="AF358" s="82"/>
    </row>
    <row r="359" spans="1:32">
      <c r="A359" s="82">
        <v>8.5999999999999993E-2</v>
      </c>
      <c r="B359" s="130">
        <v>15</v>
      </c>
      <c r="C359" s="126">
        <v>104.24516731356414</v>
      </c>
      <c r="D359" s="82">
        <f t="shared" si="11"/>
        <v>0</v>
      </c>
      <c r="E359" s="83" t="str">
        <f t="shared" si="12"/>
        <v>..</v>
      </c>
      <c r="F359" s="82"/>
      <c r="G359" s="83"/>
      <c r="H359" s="84"/>
      <c r="I359" s="83"/>
      <c r="N359" s="82"/>
      <c r="O359" s="82"/>
      <c r="P359" s="82"/>
      <c r="Q359" s="82"/>
      <c r="R359" s="82"/>
      <c r="T359" s="78"/>
      <c r="Y359" s="82"/>
      <c r="Z359" s="82"/>
      <c r="AF359" s="82"/>
    </row>
    <row r="360" spans="1:32">
      <c r="A360" s="82">
        <v>8.6249999999999993E-2</v>
      </c>
      <c r="B360" s="130">
        <v>30</v>
      </c>
      <c r="C360" s="126">
        <v>99.675441374384135</v>
      </c>
      <c r="D360" s="82">
        <f t="shared" si="11"/>
        <v>1</v>
      </c>
      <c r="E360" s="83">
        <f t="shared" si="12"/>
        <v>96.514388409458036</v>
      </c>
      <c r="F360" s="82"/>
      <c r="G360" s="83"/>
      <c r="H360" s="84"/>
      <c r="I360" s="83"/>
      <c r="N360" s="82"/>
      <c r="O360" s="82"/>
      <c r="P360" s="82"/>
      <c r="Q360" s="82"/>
      <c r="R360" s="82"/>
      <c r="T360" s="78"/>
      <c r="Y360" s="82"/>
      <c r="Z360" s="82"/>
      <c r="AF360" s="82"/>
    </row>
    <row r="361" spans="1:32">
      <c r="A361" s="82">
        <v>8.6499999999999994E-2</v>
      </c>
      <c r="B361" s="130">
        <v>30</v>
      </c>
      <c r="C361" s="126">
        <v>107.68323482456861</v>
      </c>
      <c r="D361" s="82">
        <f t="shared" si="11"/>
        <v>1</v>
      </c>
      <c r="E361" s="83">
        <f t="shared" si="12"/>
        <v>111.00000000000001</v>
      </c>
      <c r="F361" s="82"/>
      <c r="G361" s="83"/>
      <c r="H361" s="84"/>
      <c r="I361" s="83"/>
      <c r="N361" s="82"/>
      <c r="O361" s="82"/>
      <c r="P361" s="82"/>
      <c r="Q361" s="82"/>
      <c r="R361" s="82"/>
      <c r="T361" s="78"/>
      <c r="Y361" s="82"/>
      <c r="Z361" s="82"/>
      <c r="AF361" s="82"/>
    </row>
    <row r="362" spans="1:32">
      <c r="A362" s="82">
        <v>8.6749999999999994E-2</v>
      </c>
      <c r="B362" s="130">
        <v>15</v>
      </c>
      <c r="C362" s="126">
        <v>119.28114252446743</v>
      </c>
      <c r="D362" s="82">
        <f t="shared" si="11"/>
        <v>0</v>
      </c>
      <c r="E362" s="83" t="str">
        <f t="shared" si="12"/>
        <v>..</v>
      </c>
      <c r="F362" s="82"/>
      <c r="G362" s="83"/>
      <c r="H362" s="84"/>
      <c r="I362" s="83"/>
      <c r="N362" s="82"/>
      <c r="O362" s="82"/>
      <c r="P362" s="82"/>
      <c r="Q362" s="82"/>
      <c r="R362" s="82"/>
      <c r="T362" s="78"/>
      <c r="Y362" s="82"/>
      <c r="Z362" s="82"/>
      <c r="AF362" s="82"/>
    </row>
    <row r="363" spans="1:32">
      <c r="A363" s="82">
        <v>8.6999999999999994E-2</v>
      </c>
      <c r="B363" s="130">
        <v>15</v>
      </c>
      <c r="C363" s="126">
        <v>106.10566871392855</v>
      </c>
      <c r="D363" s="82">
        <f t="shared" si="11"/>
        <v>0</v>
      </c>
      <c r="E363" s="83" t="str">
        <f t="shared" si="12"/>
        <v>..</v>
      </c>
      <c r="F363" s="82"/>
      <c r="G363" s="83"/>
      <c r="H363" s="84"/>
      <c r="I363" s="83"/>
      <c r="N363" s="82"/>
      <c r="O363" s="82"/>
      <c r="P363" s="82"/>
      <c r="Q363" s="82"/>
      <c r="R363" s="82"/>
      <c r="T363" s="78"/>
      <c r="Y363" s="82"/>
      <c r="Z363" s="82"/>
      <c r="AF363" s="82"/>
    </row>
    <row r="364" spans="1:32">
      <c r="A364" s="82">
        <v>8.7249999999999994E-2</v>
      </c>
      <c r="B364" s="130">
        <v>30</v>
      </c>
      <c r="C364" s="126">
        <v>93.613669457264535</v>
      </c>
      <c r="D364" s="82">
        <f t="shared" si="11"/>
        <v>1</v>
      </c>
      <c r="E364" s="83">
        <f t="shared" si="12"/>
        <v>91.180029122392796</v>
      </c>
      <c r="F364" s="82"/>
      <c r="G364" s="83"/>
      <c r="H364" s="84"/>
      <c r="I364" s="83"/>
      <c r="N364" s="82"/>
      <c r="O364" s="82"/>
      <c r="P364" s="82"/>
      <c r="Q364" s="82"/>
      <c r="R364" s="82"/>
      <c r="T364" s="78"/>
      <c r="Y364" s="82"/>
      <c r="Z364" s="82"/>
      <c r="AF364" s="82"/>
    </row>
    <row r="365" spans="1:32">
      <c r="A365" s="82">
        <v>8.7499999999999994E-2</v>
      </c>
      <c r="B365" s="130">
        <v>30</v>
      </c>
      <c r="C365" s="126">
        <v>86.933366355209813</v>
      </c>
      <c r="D365" s="82">
        <f t="shared" si="11"/>
        <v>1</v>
      </c>
      <c r="E365" s="83">
        <f t="shared" si="12"/>
        <v>85.301362392584636</v>
      </c>
      <c r="F365" s="82"/>
      <c r="G365" s="83"/>
      <c r="H365" s="84"/>
      <c r="I365" s="83"/>
      <c r="N365" s="82"/>
      <c r="O365" s="82"/>
      <c r="P365" s="82"/>
      <c r="Q365" s="82"/>
      <c r="R365" s="82"/>
      <c r="T365" s="78"/>
      <c r="Y365" s="82"/>
      <c r="Z365" s="82"/>
      <c r="AF365" s="82"/>
    </row>
    <row r="366" spans="1:32">
      <c r="A366" s="82">
        <v>8.7749999999999995E-2</v>
      </c>
      <c r="B366" s="130">
        <v>15</v>
      </c>
      <c r="C366" s="126">
        <v>120.33781720923074</v>
      </c>
      <c r="D366" s="82">
        <f t="shared" si="11"/>
        <v>0</v>
      </c>
      <c r="E366" s="83" t="str">
        <f t="shared" si="12"/>
        <v>..</v>
      </c>
      <c r="F366" s="82"/>
      <c r="G366" s="83"/>
      <c r="H366" s="84"/>
      <c r="I366" s="83"/>
      <c r="N366" s="82"/>
      <c r="O366" s="82"/>
      <c r="P366" s="82"/>
      <c r="Q366" s="82"/>
      <c r="R366" s="82"/>
      <c r="T366" s="78"/>
      <c r="Y366" s="82"/>
      <c r="Z366" s="82"/>
      <c r="AF366" s="82"/>
    </row>
    <row r="367" spans="1:32">
      <c r="A367" s="82">
        <v>8.7999999999999995E-2</v>
      </c>
      <c r="B367" s="130">
        <v>15</v>
      </c>
      <c r="C367" s="126">
        <v>108.64235715482297</v>
      </c>
      <c r="D367" s="82">
        <f t="shared" si="11"/>
        <v>0</v>
      </c>
      <c r="E367" s="83" t="str">
        <f t="shared" si="12"/>
        <v>..</v>
      </c>
      <c r="F367" s="82"/>
      <c r="G367" s="83"/>
      <c r="H367" s="84"/>
      <c r="I367" s="83"/>
      <c r="N367" s="82"/>
      <c r="O367" s="82"/>
      <c r="P367" s="82"/>
      <c r="Q367" s="82"/>
      <c r="R367" s="82"/>
      <c r="T367" s="78"/>
      <c r="Y367" s="82"/>
      <c r="Z367" s="82"/>
      <c r="AF367" s="82"/>
    </row>
    <row r="368" spans="1:32">
      <c r="A368" s="82">
        <v>8.8249999999999995E-2</v>
      </c>
      <c r="B368" s="130">
        <v>15</v>
      </c>
      <c r="C368" s="126">
        <v>112.15964751812521</v>
      </c>
      <c r="D368" s="82">
        <f t="shared" si="11"/>
        <v>0</v>
      </c>
      <c r="E368" s="83" t="str">
        <f t="shared" si="12"/>
        <v>..</v>
      </c>
      <c r="F368" s="82"/>
      <c r="G368" s="83"/>
      <c r="H368" s="84"/>
      <c r="I368" s="83"/>
      <c r="N368" s="82"/>
      <c r="O368" s="82"/>
      <c r="P368" s="82"/>
      <c r="Q368" s="82"/>
      <c r="R368" s="82"/>
      <c r="T368" s="78"/>
      <c r="Y368" s="82"/>
      <c r="Z368" s="82"/>
      <c r="AF368" s="82"/>
    </row>
    <row r="369" spans="1:32">
      <c r="A369" s="82">
        <v>8.8499999999999995E-2</v>
      </c>
      <c r="B369" s="130">
        <v>30</v>
      </c>
      <c r="C369" s="126">
        <v>89.433939319680931</v>
      </c>
      <c r="D369" s="82">
        <f t="shared" si="11"/>
        <v>1</v>
      </c>
      <c r="E369" s="83">
        <f t="shared" si="12"/>
        <v>87.501866601319222</v>
      </c>
      <c r="F369" s="82"/>
      <c r="G369" s="83"/>
      <c r="H369" s="84"/>
      <c r="I369" s="83"/>
      <c r="N369" s="82"/>
      <c r="O369" s="82"/>
      <c r="P369" s="82"/>
      <c r="Q369" s="82"/>
      <c r="R369" s="82"/>
      <c r="T369" s="78"/>
      <c r="Y369" s="82"/>
      <c r="Z369" s="82"/>
      <c r="AF369" s="82"/>
    </row>
    <row r="370" spans="1:32">
      <c r="A370" s="82">
        <v>8.8749999999999996E-2</v>
      </c>
      <c r="B370" s="130">
        <v>30</v>
      </c>
      <c r="C370" s="126">
        <v>83.861602622159737</v>
      </c>
      <c r="D370" s="82">
        <f t="shared" si="11"/>
        <v>1</v>
      </c>
      <c r="E370" s="83">
        <f t="shared" si="12"/>
        <v>82.598210307500565</v>
      </c>
      <c r="F370" s="82"/>
      <c r="G370" s="83"/>
      <c r="H370" s="84"/>
      <c r="I370" s="83"/>
      <c r="N370" s="82"/>
      <c r="O370" s="82"/>
      <c r="P370" s="82"/>
      <c r="Q370" s="82"/>
      <c r="R370" s="82"/>
      <c r="T370" s="78"/>
      <c r="Y370" s="82"/>
      <c r="Z370" s="82"/>
      <c r="AF370" s="82"/>
    </row>
    <row r="371" spans="1:32">
      <c r="A371" s="82">
        <v>8.8999999999999996E-2</v>
      </c>
      <c r="B371" s="130">
        <v>15</v>
      </c>
      <c r="C371" s="126">
        <v>102.03810334542058</v>
      </c>
      <c r="D371" s="82">
        <f t="shared" si="11"/>
        <v>0</v>
      </c>
      <c r="E371" s="83" t="str">
        <f t="shared" si="12"/>
        <v>..</v>
      </c>
      <c r="F371" s="82"/>
      <c r="G371" s="83"/>
      <c r="H371" s="84"/>
      <c r="I371" s="83"/>
      <c r="N371" s="82"/>
      <c r="O371" s="82"/>
      <c r="P371" s="82"/>
      <c r="Q371" s="82"/>
      <c r="R371" s="82"/>
      <c r="T371" s="78"/>
      <c r="Y371" s="82"/>
      <c r="Z371" s="82"/>
      <c r="AF371" s="82"/>
    </row>
    <row r="372" spans="1:32">
      <c r="A372" s="82">
        <v>8.9249999999999996E-2</v>
      </c>
      <c r="B372" s="130">
        <v>15</v>
      </c>
      <c r="C372" s="126">
        <v>114.35428600269388</v>
      </c>
      <c r="D372" s="82">
        <f t="shared" si="11"/>
        <v>0</v>
      </c>
      <c r="E372" s="83" t="str">
        <f t="shared" si="12"/>
        <v>..</v>
      </c>
      <c r="F372" s="82"/>
      <c r="G372" s="83"/>
      <c r="H372" s="84"/>
      <c r="I372" s="83"/>
      <c r="N372" s="82"/>
      <c r="O372" s="82"/>
      <c r="P372" s="82"/>
      <c r="Q372" s="82"/>
      <c r="R372" s="82"/>
      <c r="T372" s="78"/>
      <c r="Y372" s="82"/>
      <c r="Z372" s="82"/>
      <c r="AF372" s="82"/>
    </row>
    <row r="373" spans="1:32">
      <c r="A373" s="82">
        <v>8.9499999999999996E-2</v>
      </c>
      <c r="B373" s="130">
        <v>30</v>
      </c>
      <c r="C373" s="126">
        <v>135.64488990960228</v>
      </c>
      <c r="D373" s="82">
        <f t="shared" si="11"/>
        <v>1</v>
      </c>
      <c r="E373" s="83">
        <f t="shared" si="12"/>
        <v>111.00000000000001</v>
      </c>
      <c r="F373" s="82"/>
      <c r="G373" s="83"/>
      <c r="H373" s="84"/>
      <c r="I373" s="83"/>
      <c r="N373" s="82"/>
      <c r="O373" s="82"/>
      <c r="P373" s="82"/>
      <c r="Q373" s="82"/>
      <c r="R373" s="82"/>
      <c r="T373" s="78"/>
      <c r="Y373" s="82"/>
      <c r="Z373" s="82"/>
      <c r="AF373" s="82"/>
    </row>
    <row r="374" spans="1:32">
      <c r="A374" s="82">
        <v>8.9749999999999996E-2</v>
      </c>
      <c r="B374" s="130">
        <v>15</v>
      </c>
      <c r="C374" s="126">
        <v>100.10879426746141</v>
      </c>
      <c r="D374" s="82">
        <f t="shared" si="11"/>
        <v>0</v>
      </c>
      <c r="E374" s="83" t="str">
        <f t="shared" si="12"/>
        <v>..</v>
      </c>
      <c r="F374" s="82"/>
      <c r="G374" s="83"/>
      <c r="H374" s="84"/>
      <c r="I374" s="83"/>
      <c r="N374" s="82"/>
      <c r="O374" s="82"/>
      <c r="P374" s="82"/>
      <c r="Q374" s="82"/>
      <c r="R374" s="82"/>
      <c r="T374" s="78"/>
      <c r="Y374" s="82"/>
      <c r="Z374" s="82"/>
      <c r="AF374" s="82"/>
    </row>
    <row r="375" spans="1:32">
      <c r="A375" s="82">
        <v>0.09</v>
      </c>
      <c r="B375" s="130">
        <v>15</v>
      </c>
      <c r="C375" s="126">
        <v>110.18544732951615</v>
      </c>
      <c r="D375" s="82">
        <f t="shared" si="11"/>
        <v>0</v>
      </c>
      <c r="E375" s="83" t="str">
        <f t="shared" si="12"/>
        <v>..</v>
      </c>
      <c r="F375" s="82"/>
      <c r="G375" s="83"/>
      <c r="H375" s="84"/>
      <c r="I375" s="83"/>
      <c r="N375" s="82"/>
      <c r="O375" s="82"/>
      <c r="P375" s="82"/>
      <c r="Q375" s="82"/>
      <c r="R375" s="82"/>
      <c r="T375" s="78"/>
      <c r="Y375" s="82"/>
      <c r="Z375" s="82"/>
      <c r="AF375" s="82"/>
    </row>
    <row r="376" spans="1:32">
      <c r="A376" s="82">
        <v>9.0249999999999997E-2</v>
      </c>
      <c r="B376" s="130">
        <v>15</v>
      </c>
      <c r="C376" s="126">
        <v>123.64357618156718</v>
      </c>
      <c r="D376" s="82">
        <f t="shared" si="11"/>
        <v>0</v>
      </c>
      <c r="E376" s="83" t="str">
        <f t="shared" si="12"/>
        <v>..</v>
      </c>
      <c r="F376" s="82"/>
      <c r="G376" s="83"/>
      <c r="H376" s="84"/>
      <c r="I376" s="83"/>
      <c r="N376" s="82"/>
      <c r="O376" s="82"/>
      <c r="P376" s="82"/>
      <c r="Q376" s="82"/>
      <c r="R376" s="82"/>
      <c r="T376" s="78"/>
      <c r="Y376" s="82"/>
      <c r="Z376" s="82"/>
      <c r="AF376" s="82"/>
    </row>
    <row r="377" spans="1:32">
      <c r="A377" s="82">
        <v>9.0499999999999997E-2</v>
      </c>
      <c r="B377" s="130">
        <v>30</v>
      </c>
      <c r="C377" s="126">
        <v>100.10869808092946</v>
      </c>
      <c r="D377" s="82">
        <f t="shared" si="11"/>
        <v>1</v>
      </c>
      <c r="E377" s="83">
        <f t="shared" si="12"/>
        <v>96.895654311217925</v>
      </c>
      <c r="F377" s="82"/>
      <c r="G377" s="83"/>
      <c r="H377" s="84"/>
      <c r="I377" s="83"/>
      <c r="N377" s="82"/>
      <c r="O377" s="82"/>
      <c r="P377" s="82"/>
      <c r="Q377" s="82"/>
      <c r="R377" s="82"/>
      <c r="T377" s="78"/>
      <c r="Y377" s="82"/>
      <c r="Z377" s="82"/>
      <c r="AF377" s="82"/>
    </row>
    <row r="378" spans="1:32">
      <c r="A378" s="82">
        <v>9.0749999999999997E-2</v>
      </c>
      <c r="B378" s="130">
        <v>30</v>
      </c>
      <c r="C378" s="126">
        <v>136.90798403182538</v>
      </c>
      <c r="D378" s="82">
        <f t="shared" si="11"/>
        <v>1</v>
      </c>
      <c r="E378" s="83">
        <f t="shared" si="12"/>
        <v>111.00000000000001</v>
      </c>
      <c r="F378" s="82"/>
      <c r="G378" s="83"/>
      <c r="H378" s="84"/>
      <c r="I378" s="83"/>
      <c r="N378" s="82"/>
      <c r="O378" s="82"/>
      <c r="P378" s="82"/>
      <c r="Q378" s="82"/>
      <c r="R378" s="82"/>
      <c r="T378" s="78"/>
      <c r="Y378" s="82"/>
      <c r="Z378" s="82"/>
      <c r="AF378" s="82"/>
    </row>
    <row r="379" spans="1:32">
      <c r="A379" s="82">
        <v>9.0999999999999998E-2</v>
      </c>
      <c r="B379" s="130">
        <v>15</v>
      </c>
      <c r="C379" s="126">
        <v>120.79603868908222</v>
      </c>
      <c r="D379" s="82">
        <f t="shared" si="11"/>
        <v>0</v>
      </c>
      <c r="E379" s="83" t="str">
        <f t="shared" si="12"/>
        <v>..</v>
      </c>
      <c r="F379" s="82"/>
      <c r="G379" s="83"/>
      <c r="H379" s="84"/>
      <c r="I379" s="83"/>
      <c r="N379" s="82"/>
      <c r="O379" s="82"/>
      <c r="P379" s="82"/>
      <c r="Q379" s="82"/>
      <c r="R379" s="82"/>
      <c r="T379" s="78"/>
      <c r="Y379" s="82"/>
      <c r="Z379" s="82"/>
      <c r="AF379" s="82"/>
    </row>
    <row r="380" spans="1:32">
      <c r="A380" s="82">
        <v>9.1249999999999998E-2</v>
      </c>
      <c r="B380" s="130">
        <v>15</v>
      </c>
      <c r="C380" s="126">
        <v>110.33749118336206</v>
      </c>
      <c r="D380" s="82">
        <f t="shared" si="11"/>
        <v>0</v>
      </c>
      <c r="E380" s="83" t="str">
        <f t="shared" si="12"/>
        <v>..</v>
      </c>
      <c r="F380" s="82"/>
      <c r="G380" s="83"/>
      <c r="H380" s="84"/>
      <c r="I380" s="83"/>
      <c r="N380" s="82"/>
      <c r="O380" s="82"/>
      <c r="P380" s="82"/>
      <c r="Q380" s="82"/>
      <c r="R380" s="82"/>
      <c r="T380" s="78"/>
      <c r="Y380" s="82"/>
      <c r="Z380" s="82"/>
      <c r="AF380" s="82"/>
    </row>
    <row r="381" spans="1:32">
      <c r="A381" s="82">
        <v>9.1499999999999998E-2</v>
      </c>
      <c r="B381" s="130">
        <v>15</v>
      </c>
      <c r="C381" s="126">
        <v>96.744649050585792</v>
      </c>
      <c r="D381" s="82">
        <f t="shared" si="11"/>
        <v>0</v>
      </c>
      <c r="E381" s="83" t="str">
        <f t="shared" si="12"/>
        <v>..</v>
      </c>
      <c r="F381" s="82"/>
      <c r="G381" s="83"/>
      <c r="H381" s="84"/>
      <c r="I381" s="83"/>
      <c r="N381" s="82"/>
      <c r="O381" s="82"/>
      <c r="P381" s="82"/>
      <c r="Q381" s="82"/>
      <c r="R381" s="82"/>
      <c r="T381" s="78"/>
      <c r="Y381" s="82"/>
      <c r="Z381" s="82"/>
      <c r="AF381" s="82"/>
    </row>
    <row r="382" spans="1:32">
      <c r="A382" s="82">
        <v>9.1749999999999998E-2</v>
      </c>
      <c r="B382" s="130">
        <v>30</v>
      </c>
      <c r="C382" s="126">
        <v>83.156606165802359</v>
      </c>
      <c r="D382" s="82">
        <f t="shared" si="11"/>
        <v>1</v>
      </c>
      <c r="E382" s="83">
        <f t="shared" si="12"/>
        <v>81.977813425906078</v>
      </c>
      <c r="F382" s="82"/>
      <c r="G382" s="83"/>
      <c r="H382" s="84"/>
      <c r="I382" s="83"/>
      <c r="N382" s="82"/>
      <c r="O382" s="82"/>
      <c r="P382" s="82"/>
      <c r="Q382" s="82"/>
      <c r="R382" s="82"/>
      <c r="T382" s="78"/>
      <c r="Y382" s="82"/>
      <c r="Z382" s="82"/>
      <c r="AF382" s="82"/>
    </row>
    <row r="383" spans="1:32">
      <c r="A383" s="82">
        <v>9.1999999999999998E-2</v>
      </c>
      <c r="B383" s="130">
        <v>30</v>
      </c>
      <c r="C383" s="126">
        <v>130.2288127307491</v>
      </c>
      <c r="D383" s="82">
        <f t="shared" si="11"/>
        <v>1</v>
      </c>
      <c r="E383" s="83">
        <f t="shared" si="12"/>
        <v>111.00000000000001</v>
      </c>
      <c r="F383" s="82"/>
      <c r="G383" s="83"/>
      <c r="H383" s="84"/>
      <c r="I383" s="83"/>
      <c r="N383" s="82"/>
      <c r="O383" s="82"/>
      <c r="P383" s="82"/>
      <c r="Q383" s="82"/>
      <c r="R383" s="82"/>
      <c r="T383" s="78"/>
      <c r="Y383" s="82"/>
      <c r="Z383" s="82"/>
      <c r="AF383" s="82"/>
    </row>
    <row r="384" spans="1:32">
      <c r="A384" s="82">
        <v>9.2249999999999999E-2</v>
      </c>
      <c r="B384" s="130">
        <v>15</v>
      </c>
      <c r="C384" s="126">
        <v>98.556307932833747</v>
      </c>
      <c r="D384" s="82">
        <f t="shared" si="11"/>
        <v>0</v>
      </c>
      <c r="E384" s="83" t="str">
        <f t="shared" si="12"/>
        <v>..</v>
      </c>
      <c r="F384" s="82"/>
      <c r="G384" s="83"/>
      <c r="H384" s="84"/>
      <c r="I384" s="83"/>
      <c r="N384" s="82"/>
      <c r="O384" s="82"/>
      <c r="P384" s="82"/>
      <c r="Q384" s="82"/>
      <c r="R384" s="82"/>
      <c r="T384" s="78"/>
      <c r="Y384" s="82"/>
      <c r="Z384" s="82"/>
      <c r="AF384" s="82"/>
    </row>
    <row r="385" spans="1:32">
      <c r="A385" s="82">
        <v>9.2499999999999999E-2</v>
      </c>
      <c r="B385" s="130">
        <v>15</v>
      </c>
      <c r="C385" s="126">
        <v>100.40808262325321</v>
      </c>
      <c r="D385" s="82">
        <f t="shared" si="11"/>
        <v>0</v>
      </c>
      <c r="E385" s="83" t="str">
        <f t="shared" si="12"/>
        <v>..</v>
      </c>
      <c r="F385" s="82"/>
      <c r="G385" s="83"/>
      <c r="H385" s="84"/>
      <c r="I385" s="83"/>
      <c r="N385" s="82"/>
      <c r="O385" s="82"/>
      <c r="P385" s="82"/>
      <c r="Q385" s="82"/>
      <c r="R385" s="82"/>
      <c r="T385" s="78"/>
      <c r="Y385" s="82"/>
      <c r="Z385" s="82"/>
      <c r="AF385" s="82"/>
    </row>
    <row r="386" spans="1:32">
      <c r="A386" s="82">
        <v>9.2749999999999999E-2</v>
      </c>
      <c r="B386" s="130">
        <v>15</v>
      </c>
      <c r="C386" s="126">
        <v>116.4480442550101</v>
      </c>
      <c r="D386" s="82">
        <f t="shared" si="11"/>
        <v>0</v>
      </c>
      <c r="E386" s="83" t="str">
        <f t="shared" si="12"/>
        <v>..</v>
      </c>
      <c r="F386" s="82"/>
      <c r="G386" s="83"/>
      <c r="H386" s="84"/>
      <c r="I386" s="83"/>
      <c r="N386" s="82"/>
      <c r="O386" s="82"/>
      <c r="P386" s="82"/>
      <c r="Q386" s="82"/>
      <c r="R386" s="82"/>
      <c r="T386" s="78"/>
      <c r="Y386" s="82"/>
      <c r="Z386" s="82"/>
      <c r="AF386" s="82"/>
    </row>
    <row r="387" spans="1:32">
      <c r="A387" s="82">
        <v>9.2999999999999999E-2</v>
      </c>
      <c r="B387" s="130">
        <v>15</v>
      </c>
      <c r="C387" s="126">
        <v>99.430262089355651</v>
      </c>
      <c r="D387" s="82">
        <f t="shared" si="11"/>
        <v>0</v>
      </c>
      <c r="E387" s="83" t="str">
        <f t="shared" si="12"/>
        <v>..</v>
      </c>
      <c r="F387" s="82"/>
      <c r="G387" s="83"/>
      <c r="H387" s="84"/>
      <c r="I387" s="83"/>
      <c r="N387" s="82"/>
      <c r="O387" s="82"/>
      <c r="P387" s="82"/>
      <c r="Q387" s="82"/>
      <c r="R387" s="82"/>
      <c r="T387" s="78"/>
      <c r="Y387" s="82"/>
      <c r="Z387" s="82"/>
      <c r="AF387" s="82"/>
    </row>
    <row r="388" spans="1:32">
      <c r="A388" s="82">
        <v>9.325E-2</v>
      </c>
      <c r="B388" s="130">
        <v>15</v>
      </c>
      <c r="C388" s="126">
        <v>110.66430617991651</v>
      </c>
      <c r="D388" s="82">
        <f t="shared" si="11"/>
        <v>0</v>
      </c>
      <c r="E388" s="83" t="str">
        <f t="shared" si="12"/>
        <v>..</v>
      </c>
      <c r="F388" s="82"/>
      <c r="G388" s="83"/>
      <c r="H388" s="84"/>
      <c r="I388" s="83"/>
      <c r="N388" s="82"/>
      <c r="O388" s="82"/>
      <c r="P388" s="82"/>
      <c r="Q388" s="82"/>
      <c r="R388" s="82"/>
      <c r="T388" s="78"/>
      <c r="Y388" s="82"/>
      <c r="Z388" s="82"/>
      <c r="AF388" s="82"/>
    </row>
    <row r="389" spans="1:32">
      <c r="A389" s="82">
        <v>9.35E-2</v>
      </c>
      <c r="B389" s="130">
        <v>30</v>
      </c>
      <c r="C389" s="126">
        <v>95.42310792010295</v>
      </c>
      <c r="D389" s="82">
        <f t="shared" si="11"/>
        <v>1</v>
      </c>
      <c r="E389" s="83">
        <f t="shared" si="12"/>
        <v>92.77233496969059</v>
      </c>
      <c r="F389" s="82"/>
      <c r="G389" s="83"/>
      <c r="H389" s="84"/>
      <c r="I389" s="83"/>
      <c r="N389" s="82"/>
      <c r="O389" s="82"/>
      <c r="P389" s="82"/>
      <c r="Q389" s="82"/>
      <c r="R389" s="82"/>
      <c r="T389" s="78"/>
      <c r="Y389" s="82"/>
      <c r="Z389" s="82"/>
      <c r="AF389" s="82"/>
    </row>
    <row r="390" spans="1:32">
      <c r="A390" s="82">
        <v>9.375E-2</v>
      </c>
      <c r="B390" s="130">
        <v>15</v>
      </c>
      <c r="C390" s="126">
        <v>96.255767522507611</v>
      </c>
      <c r="D390" s="82">
        <f t="shared" si="11"/>
        <v>0</v>
      </c>
      <c r="E390" s="83" t="str">
        <f t="shared" si="12"/>
        <v>..</v>
      </c>
      <c r="F390" s="82"/>
      <c r="G390" s="83"/>
      <c r="H390" s="84"/>
      <c r="I390" s="83"/>
      <c r="N390" s="82"/>
      <c r="O390" s="82"/>
      <c r="P390" s="82"/>
      <c r="Q390" s="82"/>
      <c r="R390" s="82"/>
      <c r="T390" s="78"/>
      <c r="Y390" s="82"/>
      <c r="Z390" s="82"/>
      <c r="AF390" s="82"/>
    </row>
    <row r="391" spans="1:32">
      <c r="A391" s="82">
        <v>9.4E-2</v>
      </c>
      <c r="B391" s="130">
        <v>30</v>
      </c>
      <c r="C391" s="126">
        <v>117.24589041926676</v>
      </c>
      <c r="D391" s="82">
        <f t="shared" si="11"/>
        <v>1</v>
      </c>
      <c r="E391" s="83">
        <f t="shared" si="12"/>
        <v>111.00000000000001</v>
      </c>
      <c r="F391" s="82"/>
      <c r="G391" s="83"/>
      <c r="H391" s="84"/>
      <c r="I391" s="83"/>
      <c r="N391" s="82"/>
      <c r="O391" s="82"/>
      <c r="P391" s="82"/>
      <c r="Q391" s="82"/>
      <c r="R391" s="82"/>
      <c r="T391" s="78"/>
      <c r="Y391" s="82"/>
      <c r="Z391" s="82"/>
      <c r="AF391" s="82"/>
    </row>
    <row r="392" spans="1:32">
      <c r="A392" s="82">
        <v>9.425E-2</v>
      </c>
      <c r="B392" s="130">
        <v>30</v>
      </c>
      <c r="C392" s="126">
        <v>87.129620398176598</v>
      </c>
      <c r="D392" s="82">
        <f t="shared" si="11"/>
        <v>1</v>
      </c>
      <c r="E392" s="83">
        <f t="shared" si="12"/>
        <v>85.474065950395413</v>
      </c>
      <c r="F392" s="82"/>
      <c r="G392" s="83"/>
      <c r="H392" s="84"/>
      <c r="I392" s="83"/>
      <c r="N392" s="82"/>
      <c r="O392" s="82"/>
      <c r="P392" s="82"/>
      <c r="Q392" s="82"/>
      <c r="R392" s="82"/>
      <c r="T392" s="78"/>
      <c r="Y392" s="82"/>
      <c r="Z392" s="82"/>
      <c r="AF392" s="82"/>
    </row>
    <row r="393" spans="1:32">
      <c r="A393" s="82">
        <v>9.4500000000000001E-2</v>
      </c>
      <c r="B393" s="130">
        <v>15</v>
      </c>
      <c r="C393" s="126">
        <v>123.89908981033739</v>
      </c>
      <c r="D393" s="82">
        <f t="shared" si="11"/>
        <v>0</v>
      </c>
      <c r="E393" s="83" t="str">
        <f t="shared" si="12"/>
        <v>..</v>
      </c>
      <c r="F393" s="82"/>
      <c r="G393" s="83"/>
      <c r="H393" s="84"/>
      <c r="I393" s="83"/>
      <c r="N393" s="82"/>
      <c r="O393" s="82"/>
      <c r="P393" s="82"/>
      <c r="Q393" s="82"/>
      <c r="R393" s="82"/>
      <c r="T393" s="78"/>
      <c r="Y393" s="82"/>
      <c r="Z393" s="82"/>
      <c r="AF393" s="82"/>
    </row>
    <row r="394" spans="1:32">
      <c r="A394" s="82">
        <v>9.4750000000000001E-2</v>
      </c>
      <c r="B394" s="130">
        <v>15</v>
      </c>
      <c r="C394" s="126">
        <v>114.49948055737032</v>
      </c>
      <c r="D394" s="82">
        <f t="shared" si="11"/>
        <v>0</v>
      </c>
      <c r="E394" s="83" t="str">
        <f t="shared" si="12"/>
        <v>..</v>
      </c>
      <c r="F394" s="82"/>
      <c r="G394" s="83"/>
      <c r="H394" s="84"/>
      <c r="I394" s="83"/>
      <c r="N394" s="82"/>
      <c r="O394" s="82"/>
      <c r="P394" s="82"/>
      <c r="Q394" s="82"/>
      <c r="R394" s="82"/>
      <c r="T394" s="78"/>
      <c r="Y394" s="82"/>
      <c r="Z394" s="82"/>
      <c r="AF394" s="82"/>
    </row>
    <row r="395" spans="1:32">
      <c r="A395" s="82">
        <v>9.5000000000000001E-2</v>
      </c>
      <c r="B395" s="130">
        <v>15</v>
      </c>
      <c r="C395" s="126">
        <v>112.85523860109726</v>
      </c>
      <c r="D395" s="82">
        <f t="shared" si="11"/>
        <v>0</v>
      </c>
      <c r="E395" s="83" t="str">
        <f t="shared" si="12"/>
        <v>..</v>
      </c>
      <c r="F395" s="82"/>
      <c r="G395" s="83"/>
      <c r="H395" s="84"/>
      <c r="I395" s="83"/>
      <c r="N395" s="82"/>
      <c r="O395" s="82"/>
      <c r="P395" s="82"/>
      <c r="Q395" s="82"/>
      <c r="R395" s="82"/>
      <c r="T395" s="78"/>
      <c r="Y395" s="82"/>
      <c r="Z395" s="82"/>
      <c r="AF395" s="82"/>
    </row>
    <row r="396" spans="1:32">
      <c r="A396" s="82">
        <v>9.5250000000000001E-2</v>
      </c>
      <c r="B396" s="130">
        <v>15</v>
      </c>
      <c r="C396" s="126">
        <v>110.24210057084112</v>
      </c>
      <c r="D396" s="82">
        <f t="shared" si="11"/>
        <v>0</v>
      </c>
      <c r="E396" s="83" t="str">
        <f t="shared" si="12"/>
        <v>..</v>
      </c>
      <c r="F396" s="82"/>
      <c r="G396" s="83"/>
      <c r="H396" s="84"/>
      <c r="I396" s="83"/>
      <c r="N396" s="82"/>
      <c r="O396" s="82"/>
      <c r="P396" s="82"/>
      <c r="Q396" s="82"/>
      <c r="R396" s="82"/>
      <c r="T396" s="78"/>
      <c r="Y396" s="82"/>
      <c r="Z396" s="82"/>
      <c r="AF396" s="82"/>
    </row>
    <row r="397" spans="1:32">
      <c r="A397" s="82">
        <v>9.5500000000000002E-2</v>
      </c>
      <c r="B397" s="130">
        <v>30</v>
      </c>
      <c r="C397" s="126">
        <v>116.73243905111661</v>
      </c>
      <c r="D397" s="82">
        <f t="shared" si="11"/>
        <v>1</v>
      </c>
      <c r="E397" s="83">
        <f t="shared" si="12"/>
        <v>111.00000000000001</v>
      </c>
      <c r="F397" s="82"/>
      <c r="G397" s="83"/>
      <c r="H397" s="84"/>
      <c r="I397" s="83"/>
      <c r="N397" s="82"/>
      <c r="O397" s="82"/>
      <c r="P397" s="82"/>
      <c r="Q397" s="82"/>
      <c r="R397" s="82"/>
      <c r="T397" s="78"/>
      <c r="Y397" s="82"/>
      <c r="Z397" s="82"/>
      <c r="AF397" s="82"/>
    </row>
    <row r="398" spans="1:32">
      <c r="A398" s="82">
        <v>9.5750000000000002E-2</v>
      </c>
      <c r="B398" s="130">
        <v>30</v>
      </c>
      <c r="C398" s="126">
        <v>124.76956056164829</v>
      </c>
      <c r="D398" s="82">
        <f t="shared" si="11"/>
        <v>1</v>
      </c>
      <c r="E398" s="83">
        <f t="shared" si="12"/>
        <v>111.00000000000001</v>
      </c>
      <c r="F398" s="82"/>
      <c r="G398" s="83"/>
      <c r="H398" s="84"/>
      <c r="I398" s="83"/>
      <c r="N398" s="82"/>
      <c r="O398" s="82"/>
      <c r="P398" s="82"/>
      <c r="Q398" s="82"/>
      <c r="R398" s="82"/>
      <c r="T398" s="78"/>
      <c r="Y398" s="82"/>
      <c r="Z398" s="82"/>
      <c r="AF398" s="82"/>
    </row>
    <row r="399" spans="1:32">
      <c r="A399" s="82">
        <v>9.6000000000000002E-2</v>
      </c>
      <c r="B399" s="130">
        <v>15</v>
      </c>
      <c r="C399" s="126">
        <v>113.50239928387836</v>
      </c>
      <c r="D399" s="82">
        <f t="shared" si="11"/>
        <v>0</v>
      </c>
      <c r="E399" s="83" t="str">
        <f t="shared" si="12"/>
        <v>..</v>
      </c>
      <c r="F399" s="82"/>
      <c r="G399" s="83"/>
      <c r="H399" s="84"/>
      <c r="I399" s="83"/>
      <c r="N399" s="82"/>
      <c r="O399" s="82"/>
      <c r="P399" s="82"/>
      <c r="Q399" s="82"/>
      <c r="R399" s="82"/>
      <c r="T399" s="78"/>
      <c r="Y399" s="82"/>
      <c r="Z399" s="82"/>
      <c r="AF399" s="82"/>
    </row>
    <row r="400" spans="1:32">
      <c r="A400" s="82">
        <v>9.6250000000000002E-2</v>
      </c>
      <c r="B400" s="130">
        <v>30</v>
      </c>
      <c r="C400" s="126">
        <v>84.398761815555488</v>
      </c>
      <c r="D400" s="82">
        <f t="shared" ref="D400:D463" si="13">IF(VLOOKUP(B400,$B$10:$G$11,6)&gt;=0,1,0)</f>
        <v>1</v>
      </c>
      <c r="E400" s="83">
        <f t="shared" ref="E400:E463" si="14">IF(D400=0,"..", IF(C400+$C$6&gt;=$G$2,$G$2,(C400+$C$6)*(1-$C$4)))</f>
        <v>83.070910397688834</v>
      </c>
      <c r="F400" s="82"/>
      <c r="G400" s="83"/>
      <c r="H400" s="84"/>
      <c r="I400" s="83"/>
      <c r="N400" s="82"/>
      <c r="O400" s="82"/>
      <c r="P400" s="82"/>
      <c r="Q400" s="82"/>
      <c r="R400" s="82"/>
      <c r="T400" s="78"/>
      <c r="Y400" s="82"/>
      <c r="Z400" s="82"/>
      <c r="AF400" s="82"/>
    </row>
    <row r="401" spans="1:32">
      <c r="A401" s="82">
        <v>9.6500000000000002E-2</v>
      </c>
      <c r="B401" s="130">
        <v>15</v>
      </c>
      <c r="C401" s="126">
        <v>107.53291081141857</v>
      </c>
      <c r="D401" s="82">
        <f t="shared" si="13"/>
        <v>0</v>
      </c>
      <c r="E401" s="83" t="str">
        <f t="shared" si="14"/>
        <v>..</v>
      </c>
      <c r="F401" s="82"/>
      <c r="G401" s="83"/>
      <c r="H401" s="84"/>
      <c r="I401" s="83"/>
      <c r="N401" s="82"/>
      <c r="O401" s="82"/>
      <c r="P401" s="82"/>
      <c r="Q401" s="82"/>
      <c r="R401" s="82"/>
      <c r="T401" s="78"/>
      <c r="Y401" s="82"/>
      <c r="Z401" s="82"/>
      <c r="AF401" s="82"/>
    </row>
    <row r="402" spans="1:32">
      <c r="A402" s="82">
        <v>9.6750000000000003E-2</v>
      </c>
      <c r="B402" s="130">
        <v>15</v>
      </c>
      <c r="C402" s="126">
        <v>116.11877026860321</v>
      </c>
      <c r="D402" s="82">
        <f t="shared" si="13"/>
        <v>0</v>
      </c>
      <c r="E402" s="83" t="str">
        <f t="shared" si="14"/>
        <v>..</v>
      </c>
      <c r="F402" s="82"/>
      <c r="G402" s="83"/>
      <c r="H402" s="84"/>
      <c r="I402" s="83"/>
      <c r="N402" s="82"/>
      <c r="O402" s="82"/>
      <c r="P402" s="82"/>
      <c r="Q402" s="82"/>
      <c r="R402" s="82"/>
      <c r="T402" s="78"/>
      <c r="Y402" s="82"/>
      <c r="Z402" s="82"/>
      <c r="AF402" s="82"/>
    </row>
    <row r="403" spans="1:32">
      <c r="A403" s="82">
        <v>9.7000000000000003E-2</v>
      </c>
      <c r="B403" s="130">
        <v>15</v>
      </c>
      <c r="C403" s="126">
        <v>120.88976887689435</v>
      </c>
      <c r="D403" s="82">
        <f t="shared" si="13"/>
        <v>0</v>
      </c>
      <c r="E403" s="83" t="str">
        <f t="shared" si="14"/>
        <v>..</v>
      </c>
      <c r="F403" s="82"/>
      <c r="G403" s="83"/>
      <c r="H403" s="84"/>
      <c r="I403" s="83"/>
      <c r="N403" s="82"/>
      <c r="O403" s="82"/>
      <c r="P403" s="82"/>
      <c r="Q403" s="82"/>
      <c r="R403" s="82"/>
      <c r="T403" s="78"/>
      <c r="Y403" s="82"/>
      <c r="Z403" s="82"/>
      <c r="AF403" s="82"/>
    </row>
    <row r="404" spans="1:32">
      <c r="A404" s="82">
        <v>9.7250000000000003E-2</v>
      </c>
      <c r="B404" s="130">
        <v>15</v>
      </c>
      <c r="C404" s="126">
        <v>110.31085508122715</v>
      </c>
      <c r="D404" s="82">
        <f t="shared" si="13"/>
        <v>0</v>
      </c>
      <c r="E404" s="83" t="str">
        <f t="shared" si="14"/>
        <v>..</v>
      </c>
      <c r="F404" s="82"/>
      <c r="G404" s="83"/>
      <c r="H404" s="84"/>
      <c r="I404" s="83"/>
      <c r="N404" s="82"/>
      <c r="O404" s="82"/>
      <c r="P404" s="82"/>
      <c r="Q404" s="82"/>
      <c r="R404" s="82"/>
      <c r="T404" s="78"/>
      <c r="Y404" s="82"/>
      <c r="Z404" s="82"/>
      <c r="AF404" s="82"/>
    </row>
    <row r="405" spans="1:32">
      <c r="A405" s="82">
        <v>9.7500000000000003E-2</v>
      </c>
      <c r="B405" s="130">
        <v>15</v>
      </c>
      <c r="C405" s="126">
        <v>108.76438590201624</v>
      </c>
      <c r="D405" s="82">
        <f t="shared" si="13"/>
        <v>0</v>
      </c>
      <c r="E405" s="83" t="str">
        <f t="shared" si="14"/>
        <v>..</v>
      </c>
      <c r="F405" s="82"/>
      <c r="G405" s="83"/>
      <c r="H405" s="84"/>
      <c r="I405" s="83"/>
      <c r="N405" s="82"/>
      <c r="O405" s="82"/>
      <c r="P405" s="82"/>
      <c r="Q405" s="82"/>
      <c r="R405" s="82"/>
      <c r="T405" s="78"/>
      <c r="Y405" s="82"/>
      <c r="Z405" s="82"/>
      <c r="AF405" s="82"/>
    </row>
    <row r="406" spans="1:32">
      <c r="A406" s="82">
        <v>9.7750000000000004E-2</v>
      </c>
      <c r="B406" s="130">
        <v>15</v>
      </c>
      <c r="C406" s="126">
        <v>119.05854558361472</v>
      </c>
      <c r="D406" s="82">
        <f t="shared" si="13"/>
        <v>0</v>
      </c>
      <c r="E406" s="83" t="str">
        <f t="shared" si="14"/>
        <v>..</v>
      </c>
      <c r="F406" s="82"/>
      <c r="G406" s="83"/>
      <c r="H406" s="84"/>
      <c r="I406" s="83"/>
      <c r="N406" s="82"/>
      <c r="O406" s="82"/>
      <c r="P406" s="82"/>
      <c r="Q406" s="82"/>
      <c r="R406" s="82"/>
      <c r="T406" s="78"/>
      <c r="Y406" s="82"/>
      <c r="Z406" s="82"/>
      <c r="AF406" s="82"/>
    </row>
    <row r="407" spans="1:32">
      <c r="A407" s="82">
        <v>9.8000000000000004E-2</v>
      </c>
      <c r="B407" s="130">
        <v>15</v>
      </c>
      <c r="C407" s="126">
        <v>110.2019479778138</v>
      </c>
      <c r="D407" s="82">
        <f t="shared" si="13"/>
        <v>0</v>
      </c>
      <c r="E407" s="83" t="str">
        <f t="shared" si="14"/>
        <v>..</v>
      </c>
      <c r="F407" s="82"/>
      <c r="G407" s="83"/>
      <c r="H407" s="84"/>
      <c r="I407" s="83"/>
      <c r="N407" s="82"/>
      <c r="O407" s="82"/>
      <c r="P407" s="82"/>
      <c r="Q407" s="82"/>
      <c r="R407" s="82"/>
      <c r="T407" s="78"/>
      <c r="Y407" s="82"/>
      <c r="Z407" s="82"/>
      <c r="AF407" s="82"/>
    </row>
    <row r="408" spans="1:32">
      <c r="A408" s="82">
        <v>9.8250000000000004E-2</v>
      </c>
      <c r="B408" s="130">
        <v>30</v>
      </c>
      <c r="C408" s="126">
        <v>85.344183671661639</v>
      </c>
      <c r="D408" s="82">
        <f t="shared" si="13"/>
        <v>1</v>
      </c>
      <c r="E408" s="83">
        <f t="shared" si="14"/>
        <v>83.902881631062243</v>
      </c>
      <c r="F408" s="82"/>
      <c r="G408" s="83"/>
      <c r="H408" s="84"/>
      <c r="I408" s="83"/>
      <c r="N408" s="82"/>
      <c r="O408" s="82"/>
      <c r="P408" s="82"/>
      <c r="Q408" s="82"/>
      <c r="R408" s="82"/>
      <c r="T408" s="78"/>
      <c r="Y408" s="82"/>
      <c r="Z408" s="82"/>
      <c r="AF408" s="82"/>
    </row>
    <row r="409" spans="1:32">
      <c r="A409" s="82">
        <v>9.8500000000000004E-2</v>
      </c>
      <c r="B409" s="130">
        <v>30</v>
      </c>
      <c r="C409" s="126">
        <v>115.42561942943082</v>
      </c>
      <c r="D409" s="82">
        <f t="shared" si="13"/>
        <v>1</v>
      </c>
      <c r="E409" s="83">
        <f t="shared" si="14"/>
        <v>111.00000000000001</v>
      </c>
      <c r="F409" s="82"/>
      <c r="G409" s="83"/>
      <c r="H409" s="84"/>
      <c r="I409" s="83"/>
      <c r="N409" s="82"/>
      <c r="O409" s="82"/>
      <c r="P409" s="82"/>
      <c r="Q409" s="82"/>
      <c r="R409" s="82"/>
      <c r="T409" s="78"/>
      <c r="Y409" s="82"/>
      <c r="Z409" s="82"/>
      <c r="AF409" s="82"/>
    </row>
    <row r="410" spans="1:32">
      <c r="A410" s="82">
        <v>9.8750000000000004E-2</v>
      </c>
      <c r="B410" s="130">
        <v>30</v>
      </c>
      <c r="C410" s="126">
        <v>121.40132362953347</v>
      </c>
      <c r="D410" s="82">
        <f t="shared" si="13"/>
        <v>1</v>
      </c>
      <c r="E410" s="83">
        <f t="shared" si="14"/>
        <v>111.00000000000001</v>
      </c>
      <c r="F410" s="82"/>
      <c r="G410" s="83"/>
      <c r="H410" s="84"/>
      <c r="I410" s="83"/>
      <c r="N410" s="82"/>
      <c r="O410" s="82"/>
      <c r="P410" s="82"/>
      <c r="Q410" s="82"/>
      <c r="R410" s="82"/>
      <c r="T410" s="78"/>
      <c r="Y410" s="82"/>
      <c r="Z410" s="82"/>
      <c r="AF410" s="82"/>
    </row>
    <row r="411" spans="1:32">
      <c r="A411" s="82">
        <v>9.9000000000000005E-2</v>
      </c>
      <c r="B411" s="130">
        <v>30</v>
      </c>
      <c r="C411" s="126">
        <v>103.57466869351488</v>
      </c>
      <c r="D411" s="82">
        <f t="shared" si="13"/>
        <v>1</v>
      </c>
      <c r="E411" s="83">
        <f t="shared" si="14"/>
        <v>111.00000000000001</v>
      </c>
      <c r="F411" s="82"/>
      <c r="G411" s="83"/>
      <c r="H411" s="84"/>
      <c r="I411" s="83"/>
      <c r="N411" s="82"/>
      <c r="O411" s="82"/>
      <c r="P411" s="82"/>
      <c r="Q411" s="82"/>
      <c r="R411" s="82"/>
      <c r="T411" s="78"/>
      <c r="Y411" s="82"/>
      <c r="Z411" s="82"/>
      <c r="AF411" s="82"/>
    </row>
    <row r="412" spans="1:32">
      <c r="A412" s="82">
        <v>9.9250000000000005E-2</v>
      </c>
      <c r="B412" s="130">
        <v>15</v>
      </c>
      <c r="C412" s="126">
        <v>105.21804877961678</v>
      </c>
      <c r="D412" s="82">
        <f t="shared" si="13"/>
        <v>0</v>
      </c>
      <c r="E412" s="83" t="str">
        <f t="shared" si="14"/>
        <v>..</v>
      </c>
      <c r="F412" s="82"/>
      <c r="G412" s="83"/>
      <c r="H412" s="84"/>
      <c r="I412" s="83"/>
      <c r="N412" s="82"/>
      <c r="O412" s="82"/>
      <c r="P412" s="82"/>
      <c r="Q412" s="82"/>
      <c r="R412" s="82"/>
      <c r="T412" s="78"/>
      <c r="Y412" s="82"/>
      <c r="Z412" s="82"/>
      <c r="AF412" s="82"/>
    </row>
    <row r="413" spans="1:32">
      <c r="A413" s="82">
        <v>9.9500000000000005E-2</v>
      </c>
      <c r="B413" s="130">
        <v>30</v>
      </c>
      <c r="C413" s="126">
        <v>121.60526983436597</v>
      </c>
      <c r="D413" s="82">
        <f t="shared" si="13"/>
        <v>1</v>
      </c>
      <c r="E413" s="83">
        <f t="shared" si="14"/>
        <v>111.00000000000001</v>
      </c>
      <c r="F413" s="82"/>
      <c r="G413" s="83"/>
      <c r="H413" s="84"/>
      <c r="I413" s="83"/>
      <c r="N413" s="82"/>
      <c r="O413" s="82"/>
      <c r="P413" s="82"/>
      <c r="Q413" s="82"/>
      <c r="R413" s="82"/>
      <c r="T413" s="78"/>
      <c r="Y413" s="82"/>
      <c r="Z413" s="82"/>
      <c r="AF413" s="82"/>
    </row>
    <row r="414" spans="1:32">
      <c r="A414" s="82">
        <v>9.9750000000000005E-2</v>
      </c>
      <c r="B414" s="130">
        <v>15</v>
      </c>
      <c r="C414" s="126">
        <v>112.79707782790496</v>
      </c>
      <c r="D414" s="82">
        <f t="shared" si="13"/>
        <v>0</v>
      </c>
      <c r="E414" s="83" t="str">
        <f t="shared" si="14"/>
        <v>..</v>
      </c>
      <c r="F414" s="82"/>
      <c r="G414" s="83"/>
      <c r="H414" s="84"/>
      <c r="I414" s="83"/>
      <c r="N414" s="82"/>
      <c r="O414" s="82"/>
      <c r="P414" s="82"/>
      <c r="Q414" s="82"/>
      <c r="R414" s="82"/>
      <c r="T414" s="78"/>
      <c r="Y414" s="82"/>
      <c r="Z414" s="82"/>
      <c r="AF414" s="82"/>
    </row>
    <row r="415" spans="1:32">
      <c r="A415" s="82">
        <v>0.1</v>
      </c>
      <c r="B415" s="130">
        <v>30</v>
      </c>
      <c r="C415" s="126">
        <v>81.252915812654791</v>
      </c>
      <c r="D415" s="82">
        <f t="shared" si="13"/>
        <v>1</v>
      </c>
      <c r="E415" s="83">
        <f t="shared" si="14"/>
        <v>80.302565915136213</v>
      </c>
      <c r="F415" s="82"/>
      <c r="G415" s="83"/>
      <c r="H415" s="84"/>
      <c r="I415" s="83"/>
      <c r="N415" s="82"/>
      <c r="O415" s="82"/>
      <c r="P415" s="82"/>
      <c r="Q415" s="82"/>
      <c r="R415" s="82"/>
      <c r="T415" s="78"/>
      <c r="Y415" s="82"/>
      <c r="Z415" s="82"/>
      <c r="AF415" s="82"/>
    </row>
    <row r="416" spans="1:32">
      <c r="A416" s="82">
        <v>0.10025000000000001</v>
      </c>
      <c r="B416" s="130">
        <v>30</v>
      </c>
      <c r="C416" s="126">
        <v>125.12905002731669</v>
      </c>
      <c r="D416" s="82">
        <f t="shared" si="13"/>
        <v>1</v>
      </c>
      <c r="E416" s="83">
        <f t="shared" si="14"/>
        <v>111.00000000000001</v>
      </c>
      <c r="F416" s="82"/>
      <c r="G416" s="83"/>
      <c r="H416" s="84"/>
      <c r="I416" s="83"/>
      <c r="N416" s="82"/>
      <c r="O416" s="82"/>
      <c r="P416" s="82"/>
      <c r="Q416" s="82"/>
      <c r="R416" s="82"/>
      <c r="T416" s="78"/>
      <c r="Y416" s="82"/>
      <c r="Z416" s="82"/>
      <c r="AF416" s="82"/>
    </row>
    <row r="417" spans="1:32">
      <c r="A417" s="82">
        <v>0.10050000000000001</v>
      </c>
      <c r="B417" s="130">
        <v>15</v>
      </c>
      <c r="C417" s="126">
        <v>122.6956939364036</v>
      </c>
      <c r="D417" s="82">
        <f t="shared" si="13"/>
        <v>0</v>
      </c>
      <c r="E417" s="83" t="str">
        <f t="shared" si="14"/>
        <v>..</v>
      </c>
      <c r="F417" s="82"/>
      <c r="G417" s="83"/>
      <c r="H417" s="84"/>
      <c r="I417" s="83"/>
      <c r="N417" s="82"/>
      <c r="O417" s="82"/>
      <c r="P417" s="82"/>
      <c r="Q417" s="82"/>
      <c r="R417" s="82"/>
      <c r="T417" s="78"/>
      <c r="Y417" s="82"/>
      <c r="Z417" s="82"/>
      <c r="AF417" s="82"/>
    </row>
    <row r="418" spans="1:32">
      <c r="A418" s="82">
        <v>0.10075000000000001</v>
      </c>
      <c r="B418" s="130">
        <v>30</v>
      </c>
      <c r="C418" s="126">
        <v>98.157858750624996</v>
      </c>
      <c r="D418" s="82">
        <f t="shared" si="13"/>
        <v>1</v>
      </c>
      <c r="E418" s="83">
        <f t="shared" si="14"/>
        <v>95.178915700549993</v>
      </c>
      <c r="F418" s="82"/>
      <c r="G418" s="83"/>
      <c r="H418" s="84"/>
      <c r="I418" s="83"/>
      <c r="N418" s="82"/>
      <c r="O418" s="82"/>
      <c r="P418" s="82"/>
      <c r="Q418" s="82"/>
      <c r="R418" s="82"/>
      <c r="T418" s="78"/>
      <c r="Y418" s="82"/>
      <c r="Z418" s="82"/>
      <c r="AF418" s="82"/>
    </row>
    <row r="419" spans="1:32">
      <c r="A419" s="82">
        <v>0.10100000000000001</v>
      </c>
      <c r="B419" s="130">
        <v>15</v>
      </c>
      <c r="C419" s="126">
        <v>98.152780620449548</v>
      </c>
      <c r="D419" s="82">
        <f t="shared" si="13"/>
        <v>0</v>
      </c>
      <c r="E419" s="83" t="str">
        <f t="shared" si="14"/>
        <v>..</v>
      </c>
      <c r="F419" s="82"/>
      <c r="G419" s="83"/>
      <c r="H419" s="84"/>
      <c r="I419" s="83"/>
      <c r="N419" s="82"/>
      <c r="O419" s="82"/>
      <c r="P419" s="82"/>
      <c r="Q419" s="82"/>
      <c r="R419" s="82"/>
      <c r="T419" s="78"/>
      <c r="Y419" s="82"/>
      <c r="Z419" s="82"/>
      <c r="AF419" s="82"/>
    </row>
    <row r="420" spans="1:32">
      <c r="A420" s="82">
        <v>0.10125000000000001</v>
      </c>
      <c r="B420" s="130">
        <v>15</v>
      </c>
      <c r="C420" s="126">
        <v>114.35552224753698</v>
      </c>
      <c r="D420" s="82">
        <f t="shared" si="13"/>
        <v>0</v>
      </c>
      <c r="E420" s="83" t="str">
        <f t="shared" si="14"/>
        <v>..</v>
      </c>
      <c r="F420" s="82"/>
      <c r="G420" s="83"/>
      <c r="H420" s="84"/>
      <c r="I420" s="83"/>
      <c r="N420" s="82"/>
      <c r="O420" s="82"/>
      <c r="P420" s="82"/>
      <c r="Q420" s="82"/>
      <c r="R420" s="82"/>
      <c r="T420" s="78"/>
      <c r="Y420" s="82"/>
      <c r="Z420" s="82"/>
      <c r="AF420" s="82"/>
    </row>
    <row r="421" spans="1:32">
      <c r="A421" s="82">
        <v>0.10150000000000001</v>
      </c>
      <c r="B421" s="130">
        <v>15</v>
      </c>
      <c r="C421" s="126">
        <v>116.06783453257174</v>
      </c>
      <c r="D421" s="82">
        <f t="shared" si="13"/>
        <v>0</v>
      </c>
      <c r="E421" s="83" t="str">
        <f t="shared" si="14"/>
        <v>..</v>
      </c>
      <c r="F421" s="82"/>
      <c r="G421" s="83"/>
      <c r="H421" s="84"/>
      <c r="I421" s="83"/>
      <c r="N421" s="82"/>
      <c r="O421" s="82"/>
      <c r="P421" s="82"/>
      <c r="Q421" s="82"/>
      <c r="R421" s="82"/>
      <c r="T421" s="78"/>
      <c r="Y421" s="82"/>
      <c r="Z421" s="82"/>
      <c r="AF421" s="82"/>
    </row>
    <row r="422" spans="1:32">
      <c r="A422" s="82">
        <v>0.10174999999999999</v>
      </c>
      <c r="B422" s="130">
        <v>30</v>
      </c>
      <c r="C422" s="126">
        <v>88.64643558061411</v>
      </c>
      <c r="D422" s="82">
        <f t="shared" si="13"/>
        <v>1</v>
      </c>
      <c r="E422" s="83">
        <f t="shared" si="14"/>
        <v>86.808863310940424</v>
      </c>
      <c r="F422" s="82"/>
      <c r="G422" s="83"/>
      <c r="H422" s="84"/>
      <c r="I422" s="83"/>
      <c r="N422" s="82"/>
      <c r="O422" s="82"/>
      <c r="P422" s="82"/>
      <c r="Q422" s="82"/>
      <c r="R422" s="82"/>
      <c r="T422" s="78"/>
      <c r="Y422" s="82"/>
      <c r="Z422" s="82"/>
      <c r="AF422" s="82"/>
    </row>
    <row r="423" spans="1:32">
      <c r="A423" s="82">
        <v>0.10199999999999999</v>
      </c>
      <c r="B423" s="130">
        <v>15</v>
      </c>
      <c r="C423" s="126">
        <v>99.181364928145001</v>
      </c>
      <c r="D423" s="82">
        <f t="shared" si="13"/>
        <v>0</v>
      </c>
      <c r="E423" s="83" t="str">
        <f t="shared" si="14"/>
        <v>..</v>
      </c>
      <c r="F423" s="82"/>
      <c r="G423" s="83"/>
      <c r="H423" s="84"/>
      <c r="I423" s="83"/>
      <c r="N423" s="82"/>
      <c r="O423" s="82"/>
      <c r="P423" s="82"/>
      <c r="Q423" s="82"/>
      <c r="R423" s="82"/>
      <c r="T423" s="78"/>
      <c r="Y423" s="82"/>
      <c r="Z423" s="82"/>
      <c r="AF423" s="82"/>
    </row>
    <row r="424" spans="1:32">
      <c r="A424" s="82">
        <v>0.10224999999999999</v>
      </c>
      <c r="B424" s="130">
        <v>15</v>
      </c>
      <c r="C424" s="126">
        <v>109.9577563214477</v>
      </c>
      <c r="D424" s="82">
        <f t="shared" si="13"/>
        <v>0</v>
      </c>
      <c r="E424" s="83" t="str">
        <f t="shared" si="14"/>
        <v>..</v>
      </c>
      <c r="F424" s="82"/>
      <c r="G424" s="83"/>
      <c r="H424" s="84"/>
      <c r="I424" s="83"/>
      <c r="N424" s="82"/>
      <c r="O424" s="82"/>
      <c r="P424" s="82"/>
      <c r="Q424" s="82"/>
      <c r="R424" s="82"/>
      <c r="T424" s="78"/>
      <c r="Y424" s="82"/>
      <c r="Z424" s="82"/>
      <c r="AF424" s="82"/>
    </row>
    <row r="425" spans="1:32">
      <c r="A425" s="82">
        <v>0.10249999999999999</v>
      </c>
      <c r="B425" s="130">
        <v>15</v>
      </c>
      <c r="C425" s="126">
        <v>115.941424545315</v>
      </c>
      <c r="D425" s="82">
        <f t="shared" si="13"/>
        <v>0</v>
      </c>
      <c r="E425" s="83" t="str">
        <f t="shared" si="14"/>
        <v>..</v>
      </c>
      <c r="F425" s="82"/>
      <c r="G425" s="83"/>
      <c r="H425" s="84"/>
      <c r="I425" s="83"/>
      <c r="N425" s="82"/>
      <c r="O425" s="82"/>
      <c r="P425" s="82"/>
      <c r="Q425" s="82"/>
      <c r="R425" s="82"/>
      <c r="T425" s="78"/>
      <c r="Y425" s="82"/>
      <c r="Z425" s="82"/>
      <c r="AF425" s="82"/>
    </row>
    <row r="426" spans="1:32">
      <c r="A426" s="82">
        <v>0.10274999999999999</v>
      </c>
      <c r="B426" s="130">
        <v>30</v>
      </c>
      <c r="C426" s="126">
        <v>96.427989460294114</v>
      </c>
      <c r="D426" s="82">
        <f t="shared" si="13"/>
        <v>1</v>
      </c>
      <c r="E426" s="83">
        <f t="shared" si="14"/>
        <v>93.656630725058818</v>
      </c>
      <c r="F426" s="82"/>
      <c r="G426" s="83"/>
      <c r="H426" s="84"/>
      <c r="I426" s="83"/>
      <c r="N426" s="82"/>
      <c r="O426" s="82"/>
      <c r="P426" s="82"/>
      <c r="Q426" s="82"/>
      <c r="R426" s="82"/>
      <c r="T426" s="78"/>
      <c r="Y426" s="82"/>
      <c r="Z426" s="82"/>
      <c r="AF426" s="82"/>
    </row>
    <row r="427" spans="1:32">
      <c r="A427" s="82">
        <v>0.10299999999999999</v>
      </c>
      <c r="B427" s="130">
        <v>30</v>
      </c>
      <c r="C427" s="126">
        <v>138.84026587131811</v>
      </c>
      <c r="D427" s="82">
        <f t="shared" si="13"/>
        <v>1</v>
      </c>
      <c r="E427" s="83">
        <f t="shared" si="14"/>
        <v>111.00000000000001</v>
      </c>
      <c r="F427" s="82"/>
      <c r="G427" s="83"/>
      <c r="H427" s="84"/>
      <c r="I427" s="83"/>
      <c r="N427" s="82"/>
      <c r="O427" s="82"/>
      <c r="P427" s="82"/>
      <c r="Q427" s="82"/>
      <c r="R427" s="82"/>
      <c r="T427" s="78"/>
      <c r="Y427" s="82"/>
      <c r="Z427" s="82"/>
      <c r="AF427" s="82"/>
    </row>
    <row r="428" spans="1:32">
      <c r="A428" s="82">
        <v>0.10324999999999999</v>
      </c>
      <c r="B428" s="130">
        <v>15</v>
      </c>
      <c r="C428" s="126">
        <v>116.69755789315562</v>
      </c>
      <c r="D428" s="82">
        <f t="shared" si="13"/>
        <v>0</v>
      </c>
      <c r="E428" s="83" t="str">
        <f t="shared" si="14"/>
        <v>..</v>
      </c>
      <c r="F428" s="82"/>
      <c r="G428" s="83"/>
      <c r="H428" s="84"/>
      <c r="I428" s="83"/>
      <c r="N428" s="82"/>
      <c r="O428" s="82"/>
      <c r="P428" s="82"/>
      <c r="Q428" s="82"/>
      <c r="R428" s="82"/>
      <c r="T428" s="78"/>
      <c r="Y428" s="82"/>
      <c r="Z428" s="82"/>
      <c r="AF428" s="82"/>
    </row>
    <row r="429" spans="1:32">
      <c r="A429" s="82">
        <v>0.10349999999999999</v>
      </c>
      <c r="B429" s="130">
        <v>15</v>
      </c>
      <c r="C429" s="126">
        <v>112.48016391936564</v>
      </c>
      <c r="D429" s="82">
        <f t="shared" si="13"/>
        <v>0</v>
      </c>
      <c r="E429" s="83" t="str">
        <f t="shared" si="14"/>
        <v>..</v>
      </c>
      <c r="F429" s="82"/>
      <c r="G429" s="83"/>
      <c r="H429" s="84"/>
      <c r="I429" s="83"/>
      <c r="N429" s="82"/>
      <c r="O429" s="82"/>
      <c r="P429" s="82"/>
      <c r="Q429" s="82"/>
      <c r="R429" s="82"/>
      <c r="T429" s="78"/>
      <c r="Y429" s="82"/>
      <c r="Z429" s="82"/>
      <c r="AF429" s="82"/>
    </row>
    <row r="430" spans="1:32">
      <c r="A430" s="82">
        <v>0.10375</v>
      </c>
      <c r="B430" s="130">
        <v>15</v>
      </c>
      <c r="C430" s="126">
        <v>124.69937178796206</v>
      </c>
      <c r="D430" s="82">
        <f t="shared" si="13"/>
        <v>0</v>
      </c>
      <c r="E430" s="83" t="str">
        <f t="shared" si="14"/>
        <v>..</v>
      </c>
      <c r="F430" s="82"/>
      <c r="G430" s="83"/>
      <c r="H430" s="84"/>
      <c r="I430" s="83"/>
      <c r="N430" s="82"/>
      <c r="O430" s="82"/>
      <c r="P430" s="82"/>
      <c r="Q430" s="82"/>
      <c r="R430" s="82"/>
      <c r="T430" s="78"/>
      <c r="Y430" s="82"/>
      <c r="Z430" s="82"/>
      <c r="AF430" s="82"/>
    </row>
    <row r="431" spans="1:32">
      <c r="A431" s="82">
        <v>0.104</v>
      </c>
      <c r="B431" s="130">
        <v>30</v>
      </c>
      <c r="C431" s="126">
        <v>136.92642373627677</v>
      </c>
      <c r="D431" s="82">
        <f t="shared" si="13"/>
        <v>1</v>
      </c>
      <c r="E431" s="83">
        <f t="shared" si="14"/>
        <v>111.00000000000001</v>
      </c>
      <c r="F431" s="82"/>
      <c r="G431" s="83"/>
      <c r="H431" s="84"/>
      <c r="I431" s="83"/>
      <c r="N431" s="82"/>
      <c r="O431" s="82"/>
      <c r="P431" s="82"/>
      <c r="Q431" s="82"/>
      <c r="R431" s="82"/>
      <c r="T431" s="78"/>
      <c r="Y431" s="82"/>
      <c r="Z431" s="82"/>
      <c r="AF431" s="82"/>
    </row>
    <row r="432" spans="1:32">
      <c r="A432" s="82">
        <v>0.10425</v>
      </c>
      <c r="B432" s="130">
        <v>15</v>
      </c>
      <c r="C432" s="126">
        <v>122.43334203942608</v>
      </c>
      <c r="D432" s="82">
        <f t="shared" si="13"/>
        <v>0</v>
      </c>
      <c r="E432" s="83" t="str">
        <f t="shared" si="14"/>
        <v>..</v>
      </c>
      <c r="F432" s="82"/>
      <c r="G432" s="83"/>
      <c r="H432" s="84"/>
      <c r="I432" s="83"/>
      <c r="N432" s="82"/>
      <c r="O432" s="82"/>
      <c r="P432" s="82"/>
      <c r="Q432" s="82"/>
      <c r="R432" s="82"/>
      <c r="T432" s="78"/>
      <c r="Y432" s="82"/>
      <c r="Z432" s="82"/>
      <c r="AF432" s="82"/>
    </row>
    <row r="433" spans="1:32">
      <c r="A433" s="82">
        <v>0.1045</v>
      </c>
      <c r="B433" s="130">
        <v>15</v>
      </c>
      <c r="C433" s="126">
        <v>112.1465587794081</v>
      </c>
      <c r="D433" s="82">
        <f t="shared" si="13"/>
        <v>0</v>
      </c>
      <c r="E433" s="83" t="str">
        <f t="shared" si="14"/>
        <v>..</v>
      </c>
      <c r="F433" s="82"/>
      <c r="G433" s="83"/>
      <c r="H433" s="84"/>
      <c r="I433" s="83"/>
      <c r="N433" s="82"/>
      <c r="O433" s="82"/>
      <c r="P433" s="82"/>
      <c r="Q433" s="82"/>
      <c r="R433" s="82"/>
      <c r="T433" s="78"/>
      <c r="Y433" s="82"/>
      <c r="Z433" s="82"/>
      <c r="AF433" s="82"/>
    </row>
    <row r="434" spans="1:32">
      <c r="A434" s="82">
        <v>0.10475</v>
      </c>
      <c r="B434" s="130">
        <v>30</v>
      </c>
      <c r="C434" s="126">
        <v>124.26750136279296</v>
      </c>
      <c r="D434" s="82">
        <f t="shared" si="13"/>
        <v>1</v>
      </c>
      <c r="E434" s="83">
        <f t="shared" si="14"/>
        <v>111.00000000000001</v>
      </c>
      <c r="F434" s="82"/>
      <c r="G434" s="83"/>
      <c r="H434" s="84"/>
      <c r="I434" s="83"/>
      <c r="N434" s="82"/>
      <c r="O434" s="82"/>
      <c r="P434" s="82"/>
      <c r="Q434" s="82"/>
      <c r="R434" s="82"/>
      <c r="T434" s="78"/>
      <c r="Y434" s="82"/>
      <c r="Z434" s="82"/>
      <c r="AF434" s="82"/>
    </row>
    <row r="435" spans="1:32">
      <c r="A435" s="82">
        <v>0.105</v>
      </c>
      <c r="B435" s="130">
        <v>15</v>
      </c>
      <c r="C435" s="126">
        <v>111.17411044579566</v>
      </c>
      <c r="D435" s="82">
        <f t="shared" si="13"/>
        <v>0</v>
      </c>
      <c r="E435" s="83" t="str">
        <f t="shared" si="14"/>
        <v>..</v>
      </c>
      <c r="F435" s="82"/>
      <c r="G435" s="83"/>
      <c r="H435" s="84"/>
      <c r="I435" s="83"/>
      <c r="N435" s="82"/>
      <c r="O435" s="82"/>
      <c r="P435" s="82"/>
      <c r="Q435" s="82"/>
      <c r="R435" s="82"/>
      <c r="T435" s="78"/>
      <c r="Y435" s="82"/>
      <c r="Z435" s="82"/>
      <c r="AF435" s="82"/>
    </row>
    <row r="436" spans="1:32">
      <c r="A436" s="82">
        <v>0.10525</v>
      </c>
      <c r="B436" s="130">
        <v>30</v>
      </c>
      <c r="C436" s="126">
        <v>99.353049549072736</v>
      </c>
      <c r="D436" s="82">
        <f t="shared" si="13"/>
        <v>1</v>
      </c>
      <c r="E436" s="83">
        <f t="shared" si="14"/>
        <v>96.230683603184005</v>
      </c>
      <c r="F436" s="82"/>
      <c r="G436" s="83"/>
      <c r="H436" s="84"/>
      <c r="I436" s="83"/>
      <c r="N436" s="82"/>
      <c r="O436" s="82"/>
      <c r="P436" s="82"/>
      <c r="Q436" s="82"/>
      <c r="R436" s="82"/>
      <c r="T436" s="78"/>
      <c r="Y436" s="82"/>
      <c r="Z436" s="82"/>
      <c r="AF436" s="82"/>
    </row>
    <row r="437" spans="1:32">
      <c r="A437" s="82">
        <v>0.1055</v>
      </c>
      <c r="B437" s="130">
        <v>30</v>
      </c>
      <c r="C437" s="126">
        <v>93.898498618148707</v>
      </c>
      <c r="D437" s="82">
        <f t="shared" si="13"/>
        <v>1</v>
      </c>
      <c r="E437" s="83">
        <f t="shared" si="14"/>
        <v>91.430678783970862</v>
      </c>
      <c r="F437" s="82"/>
      <c r="G437" s="83"/>
      <c r="H437" s="84"/>
      <c r="I437" s="83"/>
      <c r="N437" s="82"/>
      <c r="O437" s="82"/>
      <c r="P437" s="82"/>
      <c r="Q437" s="82"/>
      <c r="R437" s="82"/>
      <c r="T437" s="78"/>
      <c r="Y437" s="82"/>
      <c r="Z437" s="82"/>
      <c r="AF437" s="82"/>
    </row>
    <row r="438" spans="1:32">
      <c r="A438" s="82">
        <v>0.10575</v>
      </c>
      <c r="B438" s="130">
        <v>30</v>
      </c>
      <c r="C438" s="126">
        <v>135.99254411451722</v>
      </c>
      <c r="D438" s="82">
        <f t="shared" si="13"/>
        <v>1</v>
      </c>
      <c r="E438" s="83">
        <f t="shared" si="14"/>
        <v>111.00000000000001</v>
      </c>
      <c r="F438" s="82"/>
      <c r="G438" s="83"/>
      <c r="H438" s="84"/>
      <c r="I438" s="83"/>
      <c r="N438" s="82"/>
      <c r="O438" s="82"/>
      <c r="P438" s="82"/>
      <c r="Q438" s="82"/>
      <c r="R438" s="82"/>
      <c r="T438" s="78"/>
      <c r="Y438" s="82"/>
      <c r="Z438" s="82"/>
      <c r="AF438" s="82"/>
    </row>
    <row r="439" spans="1:32">
      <c r="A439" s="82">
        <v>0.106</v>
      </c>
      <c r="B439" s="130">
        <v>15</v>
      </c>
      <c r="C439" s="126">
        <v>112.29195337246371</v>
      </c>
      <c r="D439" s="82">
        <f t="shared" si="13"/>
        <v>0</v>
      </c>
      <c r="E439" s="83" t="str">
        <f t="shared" si="14"/>
        <v>..</v>
      </c>
      <c r="F439" s="82"/>
      <c r="G439" s="83"/>
      <c r="H439" s="84"/>
      <c r="I439" s="83"/>
      <c r="N439" s="82"/>
      <c r="O439" s="82"/>
      <c r="P439" s="82"/>
      <c r="Q439" s="82"/>
      <c r="R439" s="82"/>
      <c r="T439" s="78"/>
      <c r="Y439" s="82"/>
      <c r="Z439" s="82"/>
      <c r="AF439" s="82"/>
    </row>
    <row r="440" spans="1:32">
      <c r="A440" s="82">
        <v>0.10625</v>
      </c>
      <c r="B440" s="130">
        <v>15</v>
      </c>
      <c r="C440" s="126">
        <v>116.69142641961473</v>
      </c>
      <c r="D440" s="82">
        <f t="shared" si="13"/>
        <v>0</v>
      </c>
      <c r="E440" s="83" t="str">
        <f t="shared" si="14"/>
        <v>..</v>
      </c>
      <c r="F440" s="82"/>
      <c r="G440" s="83"/>
      <c r="H440" s="84"/>
      <c r="I440" s="83"/>
      <c r="N440" s="82"/>
      <c r="O440" s="82"/>
      <c r="P440" s="82"/>
      <c r="Q440" s="82"/>
      <c r="R440" s="82"/>
      <c r="T440" s="78"/>
      <c r="Y440" s="82"/>
      <c r="Z440" s="82"/>
      <c r="AF440" s="82"/>
    </row>
    <row r="441" spans="1:32">
      <c r="A441" s="82">
        <v>0.1065</v>
      </c>
      <c r="B441" s="130">
        <v>15</v>
      </c>
      <c r="C441" s="126">
        <v>111.02337791160309</v>
      </c>
      <c r="D441" s="82">
        <f t="shared" si="13"/>
        <v>0</v>
      </c>
      <c r="E441" s="83" t="str">
        <f t="shared" si="14"/>
        <v>..</v>
      </c>
      <c r="F441" s="82"/>
      <c r="G441" s="83"/>
      <c r="H441" s="84"/>
      <c r="I441" s="83"/>
      <c r="N441" s="82"/>
      <c r="O441" s="82"/>
      <c r="P441" s="82"/>
      <c r="Q441" s="82"/>
      <c r="R441" s="82"/>
      <c r="T441" s="78"/>
      <c r="Y441" s="82"/>
      <c r="Z441" s="82"/>
      <c r="AF441" s="82"/>
    </row>
    <row r="442" spans="1:32">
      <c r="A442" s="82">
        <v>0.10675</v>
      </c>
      <c r="B442" s="130">
        <v>15</v>
      </c>
      <c r="C442" s="126">
        <v>101.42248377335493</v>
      </c>
      <c r="D442" s="82">
        <f t="shared" si="13"/>
        <v>0</v>
      </c>
      <c r="E442" s="83" t="str">
        <f t="shared" si="14"/>
        <v>..</v>
      </c>
      <c r="F442" s="82"/>
      <c r="G442" s="83"/>
      <c r="H442" s="84"/>
      <c r="I442" s="83"/>
      <c r="N442" s="82"/>
      <c r="O442" s="82"/>
      <c r="P442" s="82"/>
      <c r="Q442" s="82"/>
      <c r="R442" s="82"/>
      <c r="T442" s="78"/>
      <c r="Y442" s="82"/>
      <c r="Z442" s="82"/>
      <c r="AF442" s="82"/>
    </row>
    <row r="443" spans="1:32">
      <c r="A443" s="82">
        <v>0.107</v>
      </c>
      <c r="B443" s="130">
        <v>30</v>
      </c>
      <c r="C443" s="126">
        <v>111.14387175863202</v>
      </c>
      <c r="D443" s="82">
        <f t="shared" si="13"/>
        <v>1</v>
      </c>
      <c r="E443" s="83">
        <f t="shared" si="14"/>
        <v>111.00000000000001</v>
      </c>
      <c r="F443" s="82"/>
      <c r="G443" s="83"/>
      <c r="H443" s="84"/>
      <c r="I443" s="83"/>
      <c r="N443" s="82"/>
      <c r="O443" s="82"/>
      <c r="P443" s="82"/>
      <c r="Q443" s="82"/>
      <c r="R443" s="82"/>
      <c r="T443" s="78"/>
      <c r="Y443" s="82"/>
      <c r="Z443" s="82"/>
      <c r="AF443" s="82"/>
    </row>
    <row r="444" spans="1:32">
      <c r="A444" s="82">
        <v>0.10725</v>
      </c>
      <c r="B444" s="130">
        <v>15</v>
      </c>
      <c r="C444" s="126">
        <v>97.999697420729476</v>
      </c>
      <c r="D444" s="82">
        <f t="shared" si="13"/>
        <v>0</v>
      </c>
      <c r="E444" s="83" t="str">
        <f t="shared" si="14"/>
        <v>..</v>
      </c>
      <c r="F444" s="82"/>
      <c r="G444" s="83"/>
      <c r="H444" s="84"/>
      <c r="I444" s="83"/>
      <c r="N444" s="82"/>
      <c r="O444" s="82"/>
      <c r="P444" s="82"/>
      <c r="Q444" s="82"/>
      <c r="R444" s="82"/>
      <c r="T444" s="78"/>
      <c r="Y444" s="82"/>
      <c r="Z444" s="82"/>
      <c r="AF444" s="82"/>
    </row>
    <row r="445" spans="1:32">
      <c r="A445" s="82">
        <v>0.1075</v>
      </c>
      <c r="B445" s="130">
        <v>30</v>
      </c>
      <c r="C445" s="126">
        <v>117.29161133771848</v>
      </c>
      <c r="D445" s="82">
        <f t="shared" si="13"/>
        <v>1</v>
      </c>
      <c r="E445" s="83">
        <f t="shared" si="14"/>
        <v>111.00000000000001</v>
      </c>
      <c r="F445" s="82"/>
      <c r="G445" s="83"/>
      <c r="H445" s="84"/>
      <c r="I445" s="83"/>
      <c r="N445" s="82"/>
      <c r="O445" s="82"/>
      <c r="P445" s="82"/>
      <c r="Q445" s="82"/>
      <c r="R445" s="82"/>
      <c r="T445" s="78"/>
      <c r="Y445" s="82"/>
      <c r="Z445" s="82"/>
      <c r="AF445" s="82"/>
    </row>
    <row r="446" spans="1:32">
      <c r="A446" s="82">
        <v>0.10775</v>
      </c>
      <c r="B446" s="130">
        <v>15</v>
      </c>
      <c r="C446" s="126">
        <v>117.57607926074058</v>
      </c>
      <c r="D446" s="82">
        <f t="shared" si="13"/>
        <v>0</v>
      </c>
      <c r="E446" s="83" t="str">
        <f t="shared" si="14"/>
        <v>..</v>
      </c>
      <c r="F446" s="82"/>
      <c r="G446" s="83"/>
      <c r="H446" s="84"/>
      <c r="I446" s="83"/>
      <c r="N446" s="82"/>
      <c r="O446" s="82"/>
      <c r="P446" s="82"/>
      <c r="Q446" s="82"/>
      <c r="R446" s="82"/>
      <c r="T446" s="78"/>
      <c r="Y446" s="82"/>
      <c r="Z446" s="82"/>
      <c r="AF446" s="82"/>
    </row>
    <row r="447" spans="1:32">
      <c r="A447" s="82">
        <v>0.108</v>
      </c>
      <c r="B447" s="130">
        <v>30</v>
      </c>
      <c r="C447" s="126">
        <v>124.69107491935688</v>
      </c>
      <c r="D447" s="82">
        <f t="shared" si="13"/>
        <v>1</v>
      </c>
      <c r="E447" s="83">
        <f t="shared" si="14"/>
        <v>111.00000000000001</v>
      </c>
      <c r="F447" s="82"/>
      <c r="G447" s="83"/>
      <c r="H447" s="84"/>
      <c r="I447" s="83"/>
      <c r="N447" s="82"/>
      <c r="O447" s="82"/>
      <c r="P447" s="82"/>
      <c r="Q447" s="82"/>
      <c r="R447" s="82"/>
      <c r="T447" s="78"/>
      <c r="Y447" s="82"/>
      <c r="Z447" s="82"/>
      <c r="AF447" s="82"/>
    </row>
    <row r="448" spans="1:32">
      <c r="A448" s="82">
        <v>0.10825</v>
      </c>
      <c r="B448" s="130">
        <v>15</v>
      </c>
      <c r="C448" s="126">
        <v>95.110049302315545</v>
      </c>
      <c r="D448" s="82">
        <f t="shared" si="13"/>
        <v>0</v>
      </c>
      <c r="E448" s="83" t="str">
        <f t="shared" si="14"/>
        <v>..</v>
      </c>
      <c r="F448" s="82"/>
      <c r="G448" s="83"/>
      <c r="H448" s="84"/>
      <c r="I448" s="83"/>
      <c r="N448" s="82"/>
      <c r="O448" s="82"/>
      <c r="P448" s="82"/>
      <c r="Q448" s="82"/>
      <c r="R448" s="82"/>
      <c r="T448" s="78"/>
      <c r="Y448" s="82"/>
      <c r="Z448" s="82"/>
      <c r="AF448" s="82"/>
    </row>
    <row r="449" spans="1:32">
      <c r="A449" s="82">
        <v>0.1085</v>
      </c>
      <c r="B449" s="130">
        <v>30</v>
      </c>
      <c r="C449" s="126">
        <v>104.25849893619798</v>
      </c>
      <c r="D449" s="82">
        <f t="shared" si="13"/>
        <v>1</v>
      </c>
      <c r="E449" s="83">
        <f t="shared" si="14"/>
        <v>111.00000000000001</v>
      </c>
      <c r="F449" s="82"/>
      <c r="G449" s="83"/>
      <c r="H449" s="84"/>
      <c r="I449" s="83"/>
      <c r="N449" s="82"/>
      <c r="O449" s="82"/>
      <c r="P449" s="82"/>
      <c r="Q449" s="82"/>
      <c r="R449" s="82"/>
      <c r="T449" s="78"/>
      <c r="Y449" s="82"/>
      <c r="Z449" s="82"/>
      <c r="AF449" s="82"/>
    </row>
    <row r="450" spans="1:32">
      <c r="A450" s="82">
        <v>0.10875</v>
      </c>
      <c r="B450" s="130">
        <v>30</v>
      </c>
      <c r="C450" s="126">
        <v>123.87148410517432</v>
      </c>
      <c r="D450" s="82">
        <f t="shared" si="13"/>
        <v>1</v>
      </c>
      <c r="E450" s="83">
        <f t="shared" si="14"/>
        <v>111.00000000000001</v>
      </c>
      <c r="F450" s="82"/>
      <c r="G450" s="83"/>
      <c r="H450" s="84"/>
      <c r="I450" s="83"/>
      <c r="N450" s="82"/>
      <c r="O450" s="82"/>
      <c r="P450" s="82"/>
      <c r="Q450" s="82"/>
      <c r="R450" s="82"/>
      <c r="T450" s="78"/>
      <c r="Y450" s="82"/>
      <c r="Z450" s="82"/>
      <c r="AF450" s="82"/>
    </row>
    <row r="451" spans="1:32">
      <c r="A451" s="82">
        <v>0.109</v>
      </c>
      <c r="B451" s="130">
        <v>30</v>
      </c>
      <c r="C451" s="126">
        <v>138.06544134413281</v>
      </c>
      <c r="D451" s="82">
        <f t="shared" si="13"/>
        <v>1</v>
      </c>
      <c r="E451" s="83">
        <f t="shared" si="14"/>
        <v>111.00000000000001</v>
      </c>
      <c r="F451" s="82"/>
      <c r="G451" s="83"/>
      <c r="H451" s="84"/>
      <c r="I451" s="83"/>
      <c r="N451" s="82"/>
      <c r="O451" s="82"/>
      <c r="P451" s="82"/>
      <c r="Q451" s="82"/>
      <c r="R451" s="82"/>
      <c r="T451" s="78"/>
      <c r="Y451" s="82"/>
      <c r="Z451" s="82"/>
      <c r="AF451" s="82"/>
    </row>
    <row r="452" spans="1:32">
      <c r="A452" s="82">
        <v>0.10925</v>
      </c>
      <c r="B452" s="130">
        <v>15</v>
      </c>
      <c r="C452" s="126">
        <v>107.49680636729545</v>
      </c>
      <c r="D452" s="82">
        <f t="shared" si="13"/>
        <v>0</v>
      </c>
      <c r="E452" s="83" t="str">
        <f t="shared" si="14"/>
        <v>..</v>
      </c>
      <c r="F452" s="82"/>
      <c r="G452" s="83"/>
      <c r="H452" s="84"/>
      <c r="I452" s="83"/>
      <c r="N452" s="82"/>
      <c r="O452" s="82"/>
      <c r="P452" s="82"/>
      <c r="Q452" s="82"/>
      <c r="R452" s="82"/>
      <c r="T452" s="78"/>
      <c r="Y452" s="82"/>
      <c r="Z452" s="82"/>
      <c r="AF452" s="82"/>
    </row>
    <row r="453" spans="1:32">
      <c r="A453" s="82">
        <v>0.1095</v>
      </c>
      <c r="B453" s="130">
        <v>15</v>
      </c>
      <c r="C453" s="126">
        <v>95.672202968937</v>
      </c>
      <c r="D453" s="82">
        <f t="shared" si="13"/>
        <v>0</v>
      </c>
      <c r="E453" s="83" t="str">
        <f t="shared" si="14"/>
        <v>..</v>
      </c>
      <c r="F453" s="82"/>
      <c r="G453" s="83"/>
      <c r="H453" s="84"/>
      <c r="I453" s="83"/>
      <c r="N453" s="82"/>
      <c r="O453" s="82"/>
      <c r="P453" s="82"/>
      <c r="Q453" s="82"/>
      <c r="R453" s="82"/>
      <c r="T453" s="78"/>
      <c r="Y453" s="82"/>
      <c r="Z453" s="82"/>
      <c r="AF453" s="82"/>
    </row>
    <row r="454" spans="1:32">
      <c r="A454" s="82">
        <v>0.10975</v>
      </c>
      <c r="B454" s="130">
        <v>15</v>
      </c>
      <c r="C454" s="126">
        <v>117.71946253018366</v>
      </c>
      <c r="D454" s="82">
        <f t="shared" si="13"/>
        <v>0</v>
      </c>
      <c r="E454" s="83" t="str">
        <f t="shared" si="14"/>
        <v>..</v>
      </c>
      <c r="F454" s="82"/>
      <c r="G454" s="83"/>
      <c r="H454" s="84"/>
      <c r="I454" s="83"/>
      <c r="N454" s="82"/>
      <c r="O454" s="82"/>
      <c r="P454" s="82"/>
      <c r="Q454" s="82"/>
      <c r="R454" s="82"/>
      <c r="T454" s="78"/>
      <c r="Y454" s="82"/>
      <c r="Z454" s="82"/>
      <c r="AF454" s="82"/>
    </row>
    <row r="455" spans="1:32">
      <c r="A455" s="82">
        <v>0.11</v>
      </c>
      <c r="B455" s="130">
        <v>15</v>
      </c>
      <c r="C455" s="126">
        <v>103.92191879973346</v>
      </c>
      <c r="D455" s="82">
        <f t="shared" si="13"/>
        <v>0</v>
      </c>
      <c r="E455" s="83" t="str">
        <f t="shared" si="14"/>
        <v>..</v>
      </c>
      <c r="F455" s="82"/>
      <c r="G455" s="83"/>
      <c r="H455" s="84"/>
      <c r="I455" s="83"/>
      <c r="N455" s="82"/>
      <c r="O455" s="82"/>
      <c r="P455" s="82"/>
      <c r="Q455" s="82"/>
      <c r="R455" s="82"/>
      <c r="T455" s="78"/>
      <c r="Y455" s="82"/>
      <c r="Z455" s="82"/>
      <c r="AF455" s="82"/>
    </row>
    <row r="456" spans="1:32">
      <c r="A456" s="82">
        <v>0.11025</v>
      </c>
      <c r="B456" s="130">
        <v>15</v>
      </c>
      <c r="C456" s="126">
        <v>104.54069644146838</v>
      </c>
      <c r="D456" s="82">
        <f t="shared" si="13"/>
        <v>0</v>
      </c>
      <c r="E456" s="83" t="str">
        <f t="shared" si="14"/>
        <v>..</v>
      </c>
      <c r="F456" s="82"/>
      <c r="G456" s="83"/>
      <c r="H456" s="84"/>
      <c r="I456" s="83"/>
      <c r="N456" s="82"/>
      <c r="O456" s="82"/>
      <c r="P456" s="82"/>
      <c r="Q456" s="82"/>
      <c r="R456" s="82"/>
      <c r="T456" s="78"/>
      <c r="Y456" s="82"/>
      <c r="Z456" s="82"/>
      <c r="AF456" s="82"/>
    </row>
    <row r="457" spans="1:32">
      <c r="A457" s="82">
        <v>0.1105</v>
      </c>
      <c r="B457" s="130">
        <v>30</v>
      </c>
      <c r="C457" s="126">
        <v>118.72612772117455</v>
      </c>
      <c r="D457" s="82">
        <f t="shared" si="13"/>
        <v>1</v>
      </c>
      <c r="E457" s="83">
        <f t="shared" si="14"/>
        <v>111.00000000000001</v>
      </c>
      <c r="F457" s="82"/>
      <c r="G457" s="83"/>
      <c r="H457" s="84"/>
      <c r="I457" s="83"/>
      <c r="N457" s="82"/>
      <c r="O457" s="82"/>
      <c r="P457" s="82"/>
      <c r="Q457" s="82"/>
      <c r="R457" s="82"/>
      <c r="T457" s="78"/>
      <c r="Y457" s="82"/>
      <c r="Z457" s="82"/>
      <c r="AF457" s="82"/>
    </row>
    <row r="458" spans="1:32">
      <c r="A458" s="82">
        <v>0.11075</v>
      </c>
      <c r="B458" s="130">
        <v>15</v>
      </c>
      <c r="C458" s="126">
        <v>102.73027954293028</v>
      </c>
      <c r="D458" s="82">
        <f t="shared" si="13"/>
        <v>0</v>
      </c>
      <c r="E458" s="83" t="str">
        <f t="shared" si="14"/>
        <v>..</v>
      </c>
      <c r="F458" s="82"/>
      <c r="G458" s="83"/>
      <c r="H458" s="84"/>
      <c r="I458" s="83"/>
      <c r="N458" s="82"/>
      <c r="O458" s="82"/>
      <c r="P458" s="82"/>
      <c r="Q458" s="82"/>
      <c r="R458" s="82"/>
      <c r="T458" s="78"/>
      <c r="Y458" s="82"/>
      <c r="Z458" s="82"/>
      <c r="AF458" s="82"/>
    </row>
    <row r="459" spans="1:32">
      <c r="A459" s="82">
        <v>0.111</v>
      </c>
      <c r="B459" s="130">
        <v>15</v>
      </c>
      <c r="C459" s="126">
        <v>120.51902798779972</v>
      </c>
      <c r="D459" s="82">
        <f t="shared" si="13"/>
        <v>0</v>
      </c>
      <c r="E459" s="83" t="str">
        <f t="shared" si="14"/>
        <v>..</v>
      </c>
      <c r="F459" s="82"/>
      <c r="G459" s="83"/>
      <c r="H459" s="84"/>
      <c r="I459" s="83"/>
      <c r="N459" s="82"/>
      <c r="O459" s="82"/>
      <c r="P459" s="82"/>
      <c r="Q459" s="82"/>
      <c r="R459" s="82"/>
      <c r="T459" s="78"/>
      <c r="Y459" s="82"/>
      <c r="Z459" s="82"/>
      <c r="AF459" s="82"/>
    </row>
    <row r="460" spans="1:32">
      <c r="A460" s="82">
        <v>0.11125</v>
      </c>
      <c r="B460" s="130">
        <v>30</v>
      </c>
      <c r="C460" s="126">
        <v>107.5184282549836</v>
      </c>
      <c r="D460" s="82">
        <f t="shared" si="13"/>
        <v>1</v>
      </c>
      <c r="E460" s="83">
        <f t="shared" si="14"/>
        <v>111.00000000000001</v>
      </c>
      <c r="F460" s="82"/>
      <c r="G460" s="83"/>
      <c r="H460" s="84"/>
      <c r="I460" s="83"/>
      <c r="N460" s="82"/>
      <c r="O460" s="82"/>
      <c r="P460" s="82"/>
      <c r="Q460" s="82"/>
      <c r="R460" s="82"/>
      <c r="T460" s="78"/>
      <c r="Y460" s="82"/>
      <c r="Z460" s="82"/>
      <c r="AF460" s="82"/>
    </row>
    <row r="461" spans="1:32">
      <c r="A461" s="82">
        <v>0.1115</v>
      </c>
      <c r="B461" s="130">
        <v>15</v>
      </c>
      <c r="C461" s="126">
        <v>110.79911659746746</v>
      </c>
      <c r="D461" s="82">
        <f t="shared" si="13"/>
        <v>0</v>
      </c>
      <c r="E461" s="83" t="str">
        <f t="shared" si="14"/>
        <v>..</v>
      </c>
      <c r="F461" s="82"/>
      <c r="G461" s="83"/>
      <c r="H461" s="84"/>
      <c r="I461" s="83"/>
      <c r="N461" s="82"/>
      <c r="O461" s="82"/>
      <c r="P461" s="82"/>
      <c r="Q461" s="82"/>
      <c r="R461" s="82"/>
      <c r="T461" s="78"/>
      <c r="Y461" s="82"/>
      <c r="Z461" s="82"/>
      <c r="AF461" s="82"/>
    </row>
    <row r="462" spans="1:32">
      <c r="A462" s="82">
        <v>0.11175</v>
      </c>
      <c r="B462" s="130">
        <v>15</v>
      </c>
      <c r="C462" s="126">
        <v>102.19748676794435</v>
      </c>
      <c r="D462" s="82">
        <f t="shared" si="13"/>
        <v>0</v>
      </c>
      <c r="E462" s="83" t="str">
        <f t="shared" si="14"/>
        <v>..</v>
      </c>
      <c r="F462" s="82"/>
      <c r="G462" s="83"/>
      <c r="H462" s="84"/>
      <c r="I462" s="83"/>
      <c r="N462" s="82"/>
      <c r="O462" s="82"/>
      <c r="P462" s="82"/>
      <c r="Q462" s="82"/>
      <c r="R462" s="82"/>
      <c r="T462" s="78"/>
      <c r="Y462" s="82"/>
      <c r="Z462" s="82"/>
      <c r="AF462" s="82"/>
    </row>
    <row r="463" spans="1:32">
      <c r="A463" s="82">
        <v>0.112</v>
      </c>
      <c r="B463" s="130">
        <v>30</v>
      </c>
      <c r="C463" s="126">
        <v>99.476758387308649</v>
      </c>
      <c r="D463" s="82">
        <f t="shared" si="13"/>
        <v>1</v>
      </c>
      <c r="E463" s="83">
        <f t="shared" si="14"/>
        <v>96.339547380831618</v>
      </c>
      <c r="F463" s="82"/>
      <c r="G463" s="83"/>
      <c r="H463" s="84"/>
      <c r="I463" s="83"/>
      <c r="N463" s="82"/>
      <c r="O463" s="82"/>
      <c r="P463" s="82"/>
      <c r="Q463" s="82"/>
      <c r="R463" s="82"/>
      <c r="T463" s="78"/>
      <c r="Y463" s="82"/>
      <c r="Z463" s="82"/>
      <c r="AF463" s="82"/>
    </row>
    <row r="464" spans="1:32">
      <c r="A464" s="82">
        <v>0.11225</v>
      </c>
      <c r="B464" s="130">
        <v>30</v>
      </c>
      <c r="C464" s="126">
        <v>121.76687062442582</v>
      </c>
      <c r="D464" s="82">
        <f t="shared" ref="D464:D527" si="15">IF(VLOOKUP(B464,$B$10:$G$11,6)&gt;=0,1,0)</f>
        <v>1</v>
      </c>
      <c r="E464" s="83">
        <f t="shared" ref="E464:E527" si="16">IF(D464=0,"..", IF(C464+$C$6&gt;=$G$2,$G$2,(C464+$C$6)*(1-$C$4)))</f>
        <v>111.00000000000001</v>
      </c>
      <c r="F464" s="82"/>
      <c r="G464" s="83"/>
      <c r="H464" s="84"/>
      <c r="I464" s="83"/>
      <c r="N464" s="82"/>
      <c r="O464" s="82"/>
      <c r="P464" s="82"/>
      <c r="Q464" s="82"/>
      <c r="R464" s="82"/>
      <c r="T464" s="78"/>
      <c r="Y464" s="82"/>
      <c r="Z464" s="82"/>
      <c r="AF464" s="82"/>
    </row>
    <row r="465" spans="1:32">
      <c r="A465" s="82">
        <v>0.1125</v>
      </c>
      <c r="B465" s="130">
        <v>15</v>
      </c>
      <c r="C465" s="126">
        <v>116.41685142386399</v>
      </c>
      <c r="D465" s="82">
        <f t="shared" si="15"/>
        <v>0</v>
      </c>
      <c r="E465" s="83" t="str">
        <f t="shared" si="16"/>
        <v>..</v>
      </c>
      <c r="F465" s="82"/>
      <c r="G465" s="83"/>
      <c r="H465" s="84"/>
      <c r="I465" s="83"/>
      <c r="N465" s="82"/>
      <c r="O465" s="82"/>
      <c r="P465" s="82"/>
      <c r="Q465" s="82"/>
      <c r="R465" s="82"/>
      <c r="T465" s="78"/>
      <c r="Y465" s="82"/>
      <c r="Z465" s="82"/>
      <c r="AF465" s="82"/>
    </row>
    <row r="466" spans="1:32">
      <c r="A466" s="82">
        <v>0.11275</v>
      </c>
      <c r="B466" s="130">
        <v>30</v>
      </c>
      <c r="C466" s="126">
        <v>127.11254454977012</v>
      </c>
      <c r="D466" s="82">
        <f t="shared" si="15"/>
        <v>1</v>
      </c>
      <c r="E466" s="83">
        <f t="shared" si="16"/>
        <v>111.00000000000001</v>
      </c>
      <c r="F466" s="82"/>
      <c r="G466" s="83"/>
      <c r="H466" s="84"/>
      <c r="I466" s="83"/>
      <c r="N466" s="82"/>
      <c r="O466" s="82"/>
      <c r="P466" s="82"/>
      <c r="Q466" s="82"/>
      <c r="R466" s="82"/>
      <c r="T466" s="78"/>
      <c r="Y466" s="82"/>
      <c r="Z466" s="82"/>
      <c r="AF466" s="82"/>
    </row>
    <row r="467" spans="1:32">
      <c r="A467" s="82">
        <v>0.113</v>
      </c>
      <c r="B467" s="130">
        <v>15</v>
      </c>
      <c r="C467" s="126">
        <v>97.907034548013712</v>
      </c>
      <c r="D467" s="82">
        <f t="shared" si="15"/>
        <v>0</v>
      </c>
      <c r="E467" s="83" t="str">
        <f t="shared" si="16"/>
        <v>..</v>
      </c>
      <c r="F467" s="82"/>
      <c r="G467" s="83"/>
      <c r="H467" s="84"/>
      <c r="I467" s="83"/>
      <c r="N467" s="82"/>
      <c r="O467" s="82"/>
      <c r="P467" s="82"/>
      <c r="Q467" s="82"/>
      <c r="R467" s="82"/>
      <c r="T467" s="78"/>
      <c r="Y467" s="82"/>
      <c r="Z467" s="82"/>
      <c r="AF467" s="82"/>
    </row>
    <row r="468" spans="1:32">
      <c r="A468" s="82">
        <v>0.11325</v>
      </c>
      <c r="B468" s="130">
        <v>15</v>
      </c>
      <c r="C468" s="126">
        <v>98.500851852465217</v>
      </c>
      <c r="D468" s="82">
        <f t="shared" si="15"/>
        <v>0</v>
      </c>
      <c r="E468" s="83" t="str">
        <f t="shared" si="16"/>
        <v>..</v>
      </c>
      <c r="F468" s="82"/>
      <c r="G468" s="83"/>
      <c r="H468" s="84"/>
      <c r="I468" s="83"/>
      <c r="N468" s="82"/>
      <c r="O468" s="82"/>
      <c r="P468" s="82"/>
      <c r="Q468" s="82"/>
      <c r="R468" s="82"/>
      <c r="T468" s="78"/>
      <c r="Y468" s="82"/>
      <c r="Z468" s="82"/>
      <c r="AF468" s="82"/>
    </row>
    <row r="469" spans="1:32">
      <c r="A469" s="82">
        <v>0.1135</v>
      </c>
      <c r="B469" s="130">
        <v>15</v>
      </c>
      <c r="C469" s="126">
        <v>98.200108438171696</v>
      </c>
      <c r="D469" s="82">
        <f t="shared" si="15"/>
        <v>0</v>
      </c>
      <c r="E469" s="83" t="str">
        <f t="shared" si="16"/>
        <v>..</v>
      </c>
      <c r="F469" s="82"/>
      <c r="G469" s="83"/>
      <c r="H469" s="84"/>
      <c r="I469" s="83"/>
      <c r="N469" s="82"/>
      <c r="O469" s="82"/>
      <c r="P469" s="82"/>
      <c r="Q469" s="82"/>
      <c r="R469" s="82"/>
      <c r="T469" s="78"/>
      <c r="Y469" s="82"/>
      <c r="Z469" s="82"/>
      <c r="AF469" s="82"/>
    </row>
    <row r="470" spans="1:32">
      <c r="A470" s="82">
        <v>0.11375</v>
      </c>
      <c r="B470" s="130">
        <v>30</v>
      </c>
      <c r="C470" s="126">
        <v>115.10382034030684</v>
      </c>
      <c r="D470" s="82">
        <f t="shared" si="15"/>
        <v>1</v>
      </c>
      <c r="E470" s="83">
        <f t="shared" si="16"/>
        <v>111.00000000000001</v>
      </c>
      <c r="F470" s="82"/>
      <c r="G470" s="83"/>
      <c r="H470" s="84"/>
      <c r="I470" s="83"/>
      <c r="N470" s="82"/>
      <c r="O470" s="82"/>
      <c r="P470" s="82"/>
      <c r="Q470" s="82"/>
      <c r="R470" s="82"/>
      <c r="T470" s="78"/>
      <c r="Y470" s="82"/>
      <c r="Z470" s="82"/>
      <c r="AF470" s="82"/>
    </row>
    <row r="471" spans="1:32">
      <c r="A471" s="82">
        <v>0.114</v>
      </c>
      <c r="B471" s="130">
        <v>15</v>
      </c>
      <c r="C471" s="126">
        <v>97.781117882140094</v>
      </c>
      <c r="D471" s="82">
        <f t="shared" si="15"/>
        <v>0</v>
      </c>
      <c r="E471" s="83" t="str">
        <f t="shared" si="16"/>
        <v>..</v>
      </c>
      <c r="F471" s="82"/>
      <c r="G471" s="83"/>
      <c r="H471" s="84"/>
      <c r="I471" s="83"/>
      <c r="N471" s="82"/>
      <c r="O471" s="82"/>
      <c r="P471" s="82"/>
      <c r="Q471" s="82"/>
      <c r="R471" s="82"/>
      <c r="T471" s="78"/>
      <c r="Y471" s="82"/>
      <c r="Z471" s="82"/>
      <c r="AF471" s="82"/>
    </row>
    <row r="472" spans="1:32">
      <c r="A472" s="82">
        <v>0.11425</v>
      </c>
      <c r="B472" s="130">
        <v>30</v>
      </c>
      <c r="C472" s="126">
        <v>125.88036954965938</v>
      </c>
      <c r="D472" s="82">
        <f t="shared" si="15"/>
        <v>1</v>
      </c>
      <c r="E472" s="83">
        <f t="shared" si="16"/>
        <v>111.00000000000001</v>
      </c>
      <c r="F472" s="82"/>
      <c r="G472" s="83"/>
      <c r="H472" s="84"/>
      <c r="I472" s="83"/>
      <c r="N472" s="82"/>
      <c r="O472" s="82"/>
      <c r="P472" s="82"/>
      <c r="Q472" s="82"/>
      <c r="R472" s="82"/>
      <c r="T472" s="78"/>
      <c r="Y472" s="82"/>
      <c r="Z472" s="82"/>
      <c r="AF472" s="82"/>
    </row>
    <row r="473" spans="1:32">
      <c r="A473" s="82">
        <v>0.1145</v>
      </c>
      <c r="B473" s="130">
        <v>15</v>
      </c>
      <c r="C473" s="126">
        <v>119.69100257881831</v>
      </c>
      <c r="D473" s="82">
        <f t="shared" si="15"/>
        <v>0</v>
      </c>
      <c r="E473" s="83" t="str">
        <f t="shared" si="16"/>
        <v>..</v>
      </c>
      <c r="F473" s="82"/>
      <c r="G473" s="83"/>
      <c r="H473" s="84"/>
      <c r="I473" s="83"/>
      <c r="N473" s="82"/>
      <c r="O473" s="82"/>
      <c r="P473" s="82"/>
      <c r="Q473" s="82"/>
      <c r="R473" s="82"/>
      <c r="T473" s="78"/>
      <c r="Y473" s="82"/>
      <c r="Z473" s="82"/>
      <c r="AF473" s="82"/>
    </row>
    <row r="474" spans="1:32">
      <c r="A474" s="82">
        <v>0.11475</v>
      </c>
      <c r="B474" s="130">
        <v>15</v>
      </c>
      <c r="C474" s="126">
        <v>111.79334044159941</v>
      </c>
      <c r="D474" s="82">
        <f t="shared" si="15"/>
        <v>0</v>
      </c>
      <c r="E474" s="83" t="str">
        <f t="shared" si="16"/>
        <v>..</v>
      </c>
      <c r="F474" s="82"/>
      <c r="G474" s="83"/>
      <c r="H474" s="84"/>
      <c r="I474" s="83"/>
      <c r="N474" s="82"/>
      <c r="O474" s="82"/>
      <c r="P474" s="82"/>
      <c r="Q474" s="82"/>
      <c r="R474" s="82"/>
      <c r="T474" s="78"/>
      <c r="Y474" s="82"/>
      <c r="Z474" s="82"/>
      <c r="AF474" s="82"/>
    </row>
    <row r="475" spans="1:32">
      <c r="A475" s="82">
        <v>0.115</v>
      </c>
      <c r="B475" s="130">
        <v>15</v>
      </c>
      <c r="C475" s="126">
        <v>103.0493656218638</v>
      </c>
      <c r="D475" s="82">
        <f t="shared" si="15"/>
        <v>0</v>
      </c>
      <c r="E475" s="83" t="str">
        <f t="shared" si="16"/>
        <v>..</v>
      </c>
      <c r="F475" s="82"/>
      <c r="G475" s="83"/>
      <c r="H475" s="84"/>
      <c r="I475" s="83"/>
      <c r="N475" s="82"/>
      <c r="O475" s="82"/>
      <c r="P475" s="82"/>
      <c r="Q475" s="82"/>
      <c r="R475" s="82"/>
      <c r="T475" s="78"/>
      <c r="Y475" s="82"/>
      <c r="Z475" s="82"/>
      <c r="AF475" s="82"/>
    </row>
    <row r="476" spans="1:32">
      <c r="A476" s="82">
        <v>0.11525000000000001</v>
      </c>
      <c r="B476" s="130">
        <v>30</v>
      </c>
      <c r="C476" s="126">
        <v>104.22046007117359</v>
      </c>
      <c r="D476" s="82">
        <f t="shared" si="15"/>
        <v>1</v>
      </c>
      <c r="E476" s="83">
        <f t="shared" si="16"/>
        <v>111.00000000000001</v>
      </c>
      <c r="F476" s="82"/>
      <c r="G476" s="83"/>
      <c r="H476" s="84"/>
      <c r="I476" s="83"/>
      <c r="N476" s="82"/>
      <c r="O476" s="82"/>
      <c r="P476" s="82"/>
      <c r="Q476" s="82"/>
      <c r="R476" s="82"/>
      <c r="T476" s="78"/>
      <c r="Y476" s="82"/>
      <c r="Z476" s="82"/>
      <c r="AF476" s="82"/>
    </row>
    <row r="477" spans="1:32">
      <c r="A477" s="82">
        <v>0.11550000000000001</v>
      </c>
      <c r="B477" s="130">
        <v>15</v>
      </c>
      <c r="C477" s="126">
        <v>117.35616875192208</v>
      </c>
      <c r="D477" s="82">
        <f t="shared" si="15"/>
        <v>0</v>
      </c>
      <c r="E477" s="83" t="str">
        <f t="shared" si="16"/>
        <v>..</v>
      </c>
      <c r="F477" s="82"/>
      <c r="G477" s="83"/>
      <c r="H477" s="84"/>
      <c r="I477" s="83"/>
      <c r="N477" s="82"/>
      <c r="O477" s="82"/>
      <c r="P477" s="82"/>
      <c r="Q477" s="82"/>
      <c r="R477" s="82"/>
      <c r="T477" s="78"/>
      <c r="Y477" s="82"/>
      <c r="Z477" s="82"/>
      <c r="AF477" s="82"/>
    </row>
    <row r="478" spans="1:32">
      <c r="A478" s="82">
        <v>0.11575000000000001</v>
      </c>
      <c r="B478" s="130">
        <v>15</v>
      </c>
      <c r="C478" s="126">
        <v>121.85578152183356</v>
      </c>
      <c r="D478" s="82">
        <f t="shared" si="15"/>
        <v>0</v>
      </c>
      <c r="E478" s="83" t="str">
        <f t="shared" si="16"/>
        <v>..</v>
      </c>
      <c r="F478" s="82"/>
      <c r="G478" s="83"/>
      <c r="H478" s="84"/>
      <c r="I478" s="83"/>
      <c r="N478" s="82"/>
      <c r="O478" s="82"/>
      <c r="P478" s="82"/>
      <c r="Q478" s="82"/>
      <c r="R478" s="82"/>
      <c r="T478" s="78"/>
      <c r="Y478" s="82"/>
      <c r="Z478" s="82"/>
      <c r="AF478" s="82"/>
    </row>
    <row r="479" spans="1:32">
      <c r="A479" s="82">
        <v>0.11600000000000001</v>
      </c>
      <c r="B479" s="130">
        <v>15</v>
      </c>
      <c r="C479" s="126">
        <v>107.01331698557752</v>
      </c>
      <c r="D479" s="82">
        <f t="shared" si="15"/>
        <v>0</v>
      </c>
      <c r="E479" s="83" t="str">
        <f t="shared" si="16"/>
        <v>..</v>
      </c>
      <c r="F479" s="82"/>
      <c r="G479" s="83"/>
      <c r="H479" s="84"/>
      <c r="I479" s="83"/>
      <c r="N479" s="82"/>
      <c r="O479" s="82"/>
      <c r="P479" s="82"/>
      <c r="Q479" s="82"/>
      <c r="R479" s="82"/>
      <c r="T479" s="78"/>
      <c r="Y479" s="82"/>
      <c r="Z479" s="82"/>
      <c r="AF479" s="82"/>
    </row>
    <row r="480" spans="1:32">
      <c r="A480" s="82">
        <v>0.11625000000000001</v>
      </c>
      <c r="B480" s="130">
        <v>30</v>
      </c>
      <c r="C480" s="126">
        <v>88.404065606769635</v>
      </c>
      <c r="D480" s="82">
        <f t="shared" si="15"/>
        <v>1</v>
      </c>
      <c r="E480" s="83">
        <f t="shared" si="16"/>
        <v>86.595577733957285</v>
      </c>
      <c r="F480" s="82"/>
      <c r="G480" s="83"/>
      <c r="H480" s="84"/>
      <c r="I480" s="83"/>
      <c r="N480" s="82"/>
      <c r="O480" s="82"/>
      <c r="P480" s="82"/>
      <c r="Q480" s="82"/>
      <c r="R480" s="82"/>
      <c r="T480" s="78"/>
      <c r="Y480" s="82"/>
      <c r="Z480" s="82"/>
      <c r="AF480" s="82"/>
    </row>
    <row r="481" spans="1:32">
      <c r="A481" s="82">
        <v>0.11650000000000001</v>
      </c>
      <c r="B481" s="130">
        <v>15</v>
      </c>
      <c r="C481" s="126">
        <v>102.27126638334067</v>
      </c>
      <c r="D481" s="82">
        <f t="shared" si="15"/>
        <v>0</v>
      </c>
      <c r="E481" s="83" t="str">
        <f t="shared" si="16"/>
        <v>..</v>
      </c>
      <c r="F481" s="82"/>
      <c r="G481" s="83"/>
      <c r="H481" s="84"/>
      <c r="I481" s="83"/>
      <c r="N481" s="82"/>
      <c r="O481" s="82"/>
      <c r="P481" s="82"/>
      <c r="Q481" s="82"/>
      <c r="R481" s="82"/>
      <c r="T481" s="78"/>
      <c r="Y481" s="82"/>
      <c r="Z481" s="82"/>
      <c r="AF481" s="82"/>
    </row>
    <row r="482" spans="1:32">
      <c r="A482" s="82">
        <v>0.11675000000000001</v>
      </c>
      <c r="B482" s="130">
        <v>30</v>
      </c>
      <c r="C482" s="126">
        <v>83.741208101289757</v>
      </c>
      <c r="D482" s="82">
        <f t="shared" si="15"/>
        <v>1</v>
      </c>
      <c r="E482" s="83">
        <f t="shared" si="16"/>
        <v>82.492263129134983</v>
      </c>
      <c r="F482" s="82"/>
      <c r="G482" s="83"/>
      <c r="H482" s="84"/>
      <c r="I482" s="83"/>
      <c r="N482" s="82"/>
      <c r="O482" s="82"/>
      <c r="P482" s="82"/>
      <c r="Q482" s="82"/>
      <c r="R482" s="82"/>
      <c r="T482" s="78"/>
      <c r="Y482" s="82"/>
      <c r="Z482" s="82"/>
      <c r="AF482" s="82"/>
    </row>
    <row r="483" spans="1:32">
      <c r="A483" s="82">
        <v>0.11700000000000001</v>
      </c>
      <c r="B483" s="130">
        <v>15</v>
      </c>
      <c r="C483" s="126">
        <v>120.32292051854024</v>
      </c>
      <c r="D483" s="82">
        <f t="shared" si="15"/>
        <v>0</v>
      </c>
      <c r="E483" s="83" t="str">
        <f t="shared" si="16"/>
        <v>..</v>
      </c>
      <c r="F483" s="82"/>
      <c r="G483" s="83"/>
      <c r="H483" s="84"/>
      <c r="I483" s="83"/>
      <c r="N483" s="82"/>
      <c r="O483" s="82"/>
      <c r="P483" s="82"/>
      <c r="Q483" s="82"/>
      <c r="R483" s="82"/>
      <c r="T483" s="78"/>
      <c r="Y483" s="82"/>
      <c r="Z483" s="82"/>
      <c r="AF483" s="82"/>
    </row>
    <row r="484" spans="1:32">
      <c r="A484" s="82">
        <v>0.11724999999999999</v>
      </c>
      <c r="B484" s="130">
        <v>30</v>
      </c>
      <c r="C484" s="126">
        <v>103.89167167573794</v>
      </c>
      <c r="D484" s="82">
        <f t="shared" si="15"/>
        <v>1</v>
      </c>
      <c r="E484" s="83">
        <f t="shared" si="16"/>
        <v>111.00000000000001</v>
      </c>
      <c r="F484" s="82"/>
      <c r="G484" s="83"/>
      <c r="H484" s="84"/>
      <c r="I484" s="83"/>
      <c r="N484" s="82"/>
      <c r="O484" s="82"/>
      <c r="P484" s="82"/>
      <c r="Q484" s="82"/>
      <c r="R484" s="82"/>
      <c r="T484" s="78"/>
      <c r="Y484" s="82"/>
      <c r="Z484" s="82"/>
      <c r="AF484" s="82"/>
    </row>
    <row r="485" spans="1:32">
      <c r="A485" s="82">
        <v>0.11749999999999999</v>
      </c>
      <c r="B485" s="130">
        <v>30</v>
      </c>
      <c r="C485" s="126">
        <v>139.17957204000737</v>
      </c>
      <c r="D485" s="82">
        <f t="shared" si="15"/>
        <v>1</v>
      </c>
      <c r="E485" s="83">
        <f t="shared" si="16"/>
        <v>111.00000000000001</v>
      </c>
      <c r="F485" s="82"/>
      <c r="G485" s="83"/>
      <c r="H485" s="84"/>
      <c r="I485" s="83"/>
      <c r="N485" s="82"/>
      <c r="O485" s="82"/>
      <c r="P485" s="82"/>
      <c r="Q485" s="82"/>
      <c r="R485" s="82"/>
      <c r="T485" s="78"/>
      <c r="Y485" s="82"/>
      <c r="Z485" s="82"/>
      <c r="AF485" s="82"/>
    </row>
    <row r="486" spans="1:32">
      <c r="A486" s="82">
        <v>0.11774999999999999</v>
      </c>
      <c r="B486" s="130">
        <v>30</v>
      </c>
      <c r="C486" s="126">
        <v>125.20419392742369</v>
      </c>
      <c r="D486" s="82">
        <f t="shared" si="15"/>
        <v>1</v>
      </c>
      <c r="E486" s="83">
        <f t="shared" si="16"/>
        <v>111.00000000000001</v>
      </c>
      <c r="F486" s="82"/>
      <c r="G486" s="83"/>
      <c r="H486" s="84"/>
      <c r="I486" s="83"/>
      <c r="N486" s="82"/>
      <c r="O486" s="82"/>
      <c r="P486" s="82"/>
      <c r="Q486" s="82"/>
      <c r="R486" s="82"/>
      <c r="T486" s="78"/>
      <c r="Y486" s="82"/>
      <c r="Z486" s="82"/>
      <c r="AF486" s="82"/>
    </row>
    <row r="487" spans="1:32">
      <c r="A487" s="82">
        <v>0.11799999999999999</v>
      </c>
      <c r="B487" s="130">
        <v>30</v>
      </c>
      <c r="C487" s="126">
        <v>83.074972448370048</v>
      </c>
      <c r="D487" s="82">
        <f t="shared" si="15"/>
        <v>1</v>
      </c>
      <c r="E487" s="83">
        <f t="shared" si="16"/>
        <v>81.905975754565645</v>
      </c>
      <c r="F487" s="82"/>
      <c r="G487" s="83"/>
      <c r="H487" s="84"/>
      <c r="I487" s="83"/>
      <c r="N487" s="82"/>
      <c r="O487" s="82"/>
      <c r="P487" s="82"/>
      <c r="Q487" s="82"/>
      <c r="R487" s="82"/>
      <c r="T487" s="78"/>
      <c r="Y487" s="82"/>
      <c r="Z487" s="82"/>
      <c r="AF487" s="82"/>
    </row>
    <row r="488" spans="1:32">
      <c r="A488" s="82">
        <v>0.11824999999999999</v>
      </c>
      <c r="B488" s="130">
        <v>15</v>
      </c>
      <c r="C488" s="126">
        <v>99.262438860364909</v>
      </c>
      <c r="D488" s="82">
        <f t="shared" si="15"/>
        <v>0</v>
      </c>
      <c r="E488" s="83" t="str">
        <f t="shared" si="16"/>
        <v>..</v>
      </c>
      <c r="F488" s="82"/>
      <c r="G488" s="83"/>
      <c r="H488" s="84"/>
      <c r="I488" s="83"/>
      <c r="N488" s="82"/>
      <c r="O488" s="82"/>
      <c r="P488" s="82"/>
      <c r="Q488" s="82"/>
      <c r="R488" s="82"/>
      <c r="T488" s="78"/>
      <c r="Y488" s="82"/>
      <c r="Z488" s="82"/>
      <c r="AF488" s="82"/>
    </row>
    <row r="489" spans="1:32">
      <c r="A489" s="82">
        <v>0.11849999999999999</v>
      </c>
      <c r="B489" s="130">
        <v>30</v>
      </c>
      <c r="C489" s="126">
        <v>133.40520731046598</v>
      </c>
      <c r="D489" s="82">
        <f t="shared" si="15"/>
        <v>1</v>
      </c>
      <c r="E489" s="83">
        <f t="shared" si="16"/>
        <v>111.00000000000001</v>
      </c>
      <c r="F489" s="82"/>
      <c r="G489" s="83"/>
      <c r="H489" s="84"/>
      <c r="I489" s="83"/>
      <c r="N489" s="82"/>
      <c r="O489" s="82"/>
      <c r="P489" s="82"/>
      <c r="Q489" s="82"/>
      <c r="R489" s="82"/>
      <c r="T489" s="78"/>
      <c r="Y489" s="82"/>
      <c r="Z489" s="82"/>
      <c r="AF489" s="82"/>
    </row>
    <row r="490" spans="1:32">
      <c r="A490" s="82">
        <v>0.11874999999999999</v>
      </c>
      <c r="B490" s="130">
        <v>15</v>
      </c>
      <c r="C490" s="126">
        <v>124.56177666633721</v>
      </c>
      <c r="D490" s="82">
        <f t="shared" si="15"/>
        <v>0</v>
      </c>
      <c r="E490" s="83" t="str">
        <f t="shared" si="16"/>
        <v>..</v>
      </c>
      <c r="F490" s="82"/>
      <c r="G490" s="83"/>
      <c r="H490" s="84"/>
      <c r="I490" s="83"/>
      <c r="N490" s="82"/>
      <c r="O490" s="82"/>
      <c r="P490" s="82"/>
      <c r="Q490" s="82"/>
      <c r="R490" s="82"/>
      <c r="T490" s="78"/>
      <c r="Y490" s="82"/>
      <c r="Z490" s="82"/>
      <c r="AF490" s="82"/>
    </row>
    <row r="491" spans="1:32">
      <c r="A491" s="82">
        <v>0.11899999999999999</v>
      </c>
      <c r="B491" s="130">
        <v>30</v>
      </c>
      <c r="C491" s="126">
        <v>108.98578307200168</v>
      </c>
      <c r="D491" s="82">
        <f t="shared" si="15"/>
        <v>1</v>
      </c>
      <c r="E491" s="83">
        <f t="shared" si="16"/>
        <v>111.00000000000001</v>
      </c>
      <c r="F491" s="82"/>
      <c r="G491" s="83"/>
      <c r="H491" s="84"/>
      <c r="I491" s="83"/>
      <c r="N491" s="82"/>
      <c r="O491" s="82"/>
      <c r="P491" s="82"/>
      <c r="Q491" s="82"/>
      <c r="R491" s="82"/>
      <c r="T491" s="78"/>
      <c r="Y491" s="82"/>
      <c r="Z491" s="82"/>
      <c r="AF491" s="82"/>
    </row>
    <row r="492" spans="1:32">
      <c r="A492" s="82">
        <v>0.11924999999999999</v>
      </c>
      <c r="B492" s="130">
        <v>15</v>
      </c>
      <c r="C492" s="126">
        <v>96.399420575244179</v>
      </c>
      <c r="D492" s="82">
        <f t="shared" si="15"/>
        <v>0</v>
      </c>
      <c r="E492" s="83" t="str">
        <f t="shared" si="16"/>
        <v>..</v>
      </c>
      <c r="F492" s="82"/>
      <c r="G492" s="83"/>
      <c r="H492" s="84"/>
      <c r="I492" s="83"/>
      <c r="N492" s="82"/>
      <c r="O492" s="82"/>
      <c r="P492" s="82"/>
      <c r="Q492" s="82"/>
      <c r="R492" s="82"/>
      <c r="T492" s="78"/>
      <c r="Y492" s="82"/>
      <c r="Z492" s="82"/>
      <c r="AF492" s="82"/>
    </row>
    <row r="493" spans="1:32">
      <c r="A493" s="82">
        <v>0.1195</v>
      </c>
      <c r="B493" s="130">
        <v>15</v>
      </c>
      <c r="C493" s="126">
        <v>99.031542676841497</v>
      </c>
      <c r="D493" s="82">
        <f t="shared" si="15"/>
        <v>0</v>
      </c>
      <c r="E493" s="83" t="str">
        <f t="shared" si="16"/>
        <v>..</v>
      </c>
      <c r="F493" s="82"/>
      <c r="G493" s="83"/>
      <c r="H493" s="84"/>
      <c r="I493" s="83"/>
      <c r="N493" s="82"/>
      <c r="O493" s="82"/>
      <c r="P493" s="82"/>
      <c r="Q493" s="82"/>
      <c r="R493" s="82"/>
      <c r="T493" s="78"/>
      <c r="Y493" s="82"/>
      <c r="Z493" s="82"/>
      <c r="AF493" s="82"/>
    </row>
    <row r="494" spans="1:32">
      <c r="A494" s="82">
        <v>0.11975</v>
      </c>
      <c r="B494" s="130">
        <v>15</v>
      </c>
      <c r="C494" s="126">
        <v>116.83210143291492</v>
      </c>
      <c r="D494" s="82">
        <f t="shared" si="15"/>
        <v>0</v>
      </c>
      <c r="E494" s="83" t="str">
        <f t="shared" si="16"/>
        <v>..</v>
      </c>
      <c r="F494" s="82"/>
      <c r="G494" s="83"/>
      <c r="H494" s="84"/>
      <c r="I494" s="83"/>
      <c r="N494" s="82"/>
      <c r="O494" s="82"/>
      <c r="P494" s="82"/>
      <c r="Q494" s="82"/>
      <c r="R494" s="82"/>
      <c r="T494" s="78"/>
      <c r="Y494" s="82"/>
      <c r="Z494" s="82"/>
      <c r="AF494" s="82"/>
    </row>
    <row r="495" spans="1:32">
      <c r="A495" s="82">
        <v>0.12</v>
      </c>
      <c r="B495" s="130">
        <v>15</v>
      </c>
      <c r="C495" s="126">
        <v>121.60359536235509</v>
      </c>
      <c r="D495" s="82">
        <f t="shared" si="15"/>
        <v>0</v>
      </c>
      <c r="E495" s="83" t="str">
        <f t="shared" si="16"/>
        <v>..</v>
      </c>
      <c r="F495" s="82"/>
      <c r="G495" s="83"/>
      <c r="H495" s="84"/>
      <c r="I495" s="83"/>
      <c r="N495" s="82"/>
      <c r="O495" s="82"/>
      <c r="P495" s="82"/>
      <c r="Q495" s="82"/>
      <c r="R495" s="82"/>
      <c r="T495" s="78"/>
      <c r="Y495" s="82"/>
      <c r="Z495" s="82"/>
      <c r="AF495" s="82"/>
    </row>
    <row r="496" spans="1:32">
      <c r="A496" s="82">
        <v>0.12025</v>
      </c>
      <c r="B496" s="130">
        <v>15</v>
      </c>
      <c r="C496" s="126">
        <v>97.816845465789896</v>
      </c>
      <c r="D496" s="82">
        <f t="shared" si="15"/>
        <v>0</v>
      </c>
      <c r="E496" s="83" t="str">
        <f t="shared" si="16"/>
        <v>..</v>
      </c>
      <c r="F496" s="82"/>
      <c r="G496" s="83"/>
      <c r="H496" s="84"/>
      <c r="I496" s="83"/>
      <c r="N496" s="82"/>
      <c r="O496" s="82"/>
      <c r="P496" s="82"/>
      <c r="Q496" s="82"/>
      <c r="R496" s="82"/>
      <c r="T496" s="78"/>
      <c r="Y496" s="82"/>
      <c r="Z496" s="82"/>
      <c r="AF496" s="82"/>
    </row>
    <row r="497" spans="1:32">
      <c r="A497" s="82">
        <v>0.1205</v>
      </c>
      <c r="B497" s="130">
        <v>30</v>
      </c>
      <c r="C497" s="126">
        <v>137.84023117988502</v>
      </c>
      <c r="D497" s="82">
        <f t="shared" si="15"/>
        <v>1</v>
      </c>
      <c r="E497" s="83">
        <f t="shared" si="16"/>
        <v>111.00000000000001</v>
      </c>
      <c r="F497" s="82"/>
      <c r="G497" s="83"/>
      <c r="H497" s="84"/>
      <c r="I497" s="83"/>
      <c r="N497" s="82"/>
      <c r="O497" s="82"/>
      <c r="P497" s="82"/>
      <c r="Q497" s="82"/>
      <c r="R497" s="82"/>
      <c r="T497" s="78"/>
      <c r="Y497" s="82"/>
      <c r="Z497" s="82"/>
      <c r="AF497" s="82"/>
    </row>
    <row r="498" spans="1:32">
      <c r="A498" s="82">
        <v>0.12075</v>
      </c>
      <c r="B498" s="130">
        <v>15</v>
      </c>
      <c r="C498" s="126">
        <v>124.24200029303208</v>
      </c>
      <c r="D498" s="82">
        <f t="shared" si="15"/>
        <v>0</v>
      </c>
      <c r="E498" s="83" t="str">
        <f t="shared" si="16"/>
        <v>..</v>
      </c>
      <c r="F498" s="82"/>
      <c r="G498" s="83"/>
      <c r="H498" s="84"/>
      <c r="I498" s="83"/>
      <c r="N498" s="82"/>
      <c r="O498" s="82"/>
      <c r="P498" s="82"/>
      <c r="Q498" s="82"/>
      <c r="R498" s="82"/>
      <c r="T498" s="78"/>
      <c r="Y498" s="82"/>
      <c r="Z498" s="82"/>
      <c r="AF498" s="82"/>
    </row>
    <row r="499" spans="1:32">
      <c r="A499" s="82">
        <v>0.121</v>
      </c>
      <c r="B499" s="130">
        <v>15</v>
      </c>
      <c r="C499" s="126">
        <v>118.60861267056785</v>
      </c>
      <c r="D499" s="82">
        <f t="shared" si="15"/>
        <v>0</v>
      </c>
      <c r="E499" s="83" t="str">
        <f t="shared" si="16"/>
        <v>..</v>
      </c>
      <c r="F499" s="82"/>
      <c r="G499" s="83"/>
      <c r="H499" s="84"/>
      <c r="I499" s="83"/>
      <c r="N499" s="82"/>
      <c r="O499" s="82"/>
      <c r="P499" s="82"/>
      <c r="Q499" s="82"/>
      <c r="R499" s="82"/>
      <c r="T499" s="78"/>
      <c r="Y499" s="82"/>
      <c r="Z499" s="82"/>
      <c r="AF499" s="82"/>
    </row>
    <row r="500" spans="1:32">
      <c r="A500" s="82">
        <v>0.12125</v>
      </c>
      <c r="B500" s="130">
        <v>15</v>
      </c>
      <c r="C500" s="126">
        <v>109.25026499645352</v>
      </c>
      <c r="D500" s="82">
        <f t="shared" si="15"/>
        <v>0</v>
      </c>
      <c r="E500" s="83" t="str">
        <f t="shared" si="16"/>
        <v>..</v>
      </c>
      <c r="F500" s="82"/>
      <c r="G500" s="83"/>
      <c r="H500" s="84"/>
      <c r="I500" s="83"/>
      <c r="N500" s="82"/>
      <c r="O500" s="82"/>
      <c r="P500" s="82"/>
      <c r="Q500" s="82"/>
      <c r="R500" s="82"/>
      <c r="T500" s="78"/>
      <c r="Y500" s="82"/>
      <c r="Z500" s="82"/>
      <c r="AF500" s="82"/>
    </row>
    <row r="501" spans="1:32">
      <c r="A501" s="82">
        <v>0.1215</v>
      </c>
      <c r="B501" s="130">
        <v>30</v>
      </c>
      <c r="C501" s="126">
        <v>132.34208844635086</v>
      </c>
      <c r="D501" s="82">
        <f t="shared" si="15"/>
        <v>1</v>
      </c>
      <c r="E501" s="83">
        <f t="shared" si="16"/>
        <v>111.00000000000001</v>
      </c>
      <c r="F501" s="82"/>
      <c r="G501" s="83"/>
      <c r="H501" s="84"/>
      <c r="I501" s="83"/>
      <c r="N501" s="82"/>
      <c r="O501" s="82"/>
      <c r="P501" s="82"/>
      <c r="Q501" s="82"/>
      <c r="R501" s="82"/>
      <c r="T501" s="78"/>
      <c r="Y501" s="82"/>
      <c r="Z501" s="82"/>
      <c r="AF501" s="82"/>
    </row>
    <row r="502" spans="1:32">
      <c r="A502" s="82">
        <v>0.12175</v>
      </c>
      <c r="B502" s="130">
        <v>30</v>
      </c>
      <c r="C502" s="126">
        <v>93.973940614105103</v>
      </c>
      <c r="D502" s="82">
        <f t="shared" si="15"/>
        <v>1</v>
      </c>
      <c r="E502" s="83">
        <f t="shared" si="16"/>
        <v>91.49706774041249</v>
      </c>
      <c r="F502" s="82"/>
      <c r="G502" s="83"/>
      <c r="H502" s="84"/>
      <c r="I502" s="83"/>
      <c r="N502" s="82"/>
      <c r="O502" s="82"/>
      <c r="P502" s="82"/>
      <c r="Q502" s="82"/>
      <c r="R502" s="82"/>
      <c r="T502" s="78"/>
      <c r="Y502" s="82"/>
      <c r="Z502" s="82"/>
      <c r="AF502" s="82"/>
    </row>
    <row r="503" spans="1:32">
      <c r="A503" s="82">
        <v>0.122</v>
      </c>
      <c r="B503" s="130">
        <v>15</v>
      </c>
      <c r="C503" s="126">
        <v>96.459346232705812</v>
      </c>
      <c r="D503" s="82">
        <f t="shared" si="15"/>
        <v>0</v>
      </c>
      <c r="E503" s="83" t="str">
        <f t="shared" si="16"/>
        <v>..</v>
      </c>
      <c r="F503" s="82"/>
      <c r="G503" s="83"/>
      <c r="H503" s="84"/>
      <c r="I503" s="83"/>
      <c r="N503" s="82"/>
      <c r="O503" s="82"/>
      <c r="P503" s="82"/>
      <c r="Q503" s="82"/>
      <c r="R503" s="82"/>
      <c r="T503" s="78"/>
      <c r="Y503" s="82"/>
      <c r="Z503" s="82"/>
      <c r="AF503" s="82"/>
    </row>
    <row r="504" spans="1:32">
      <c r="A504" s="82">
        <v>0.12225</v>
      </c>
      <c r="B504" s="130">
        <v>15</v>
      </c>
      <c r="C504" s="126">
        <v>103.64596349413031</v>
      </c>
      <c r="D504" s="82">
        <f t="shared" si="15"/>
        <v>0</v>
      </c>
      <c r="E504" s="83" t="str">
        <f t="shared" si="16"/>
        <v>..</v>
      </c>
      <c r="F504" s="82"/>
      <c r="G504" s="83"/>
      <c r="H504" s="84"/>
      <c r="I504" s="83"/>
      <c r="N504" s="82"/>
      <c r="O504" s="82"/>
      <c r="P504" s="82"/>
      <c r="Q504" s="82"/>
      <c r="R504" s="82"/>
      <c r="T504" s="78"/>
      <c r="Y504" s="82"/>
      <c r="Z504" s="82"/>
      <c r="AF504" s="82"/>
    </row>
    <row r="505" spans="1:32">
      <c r="A505" s="82">
        <v>0.1225</v>
      </c>
      <c r="B505" s="130">
        <v>15</v>
      </c>
      <c r="C505" s="126">
        <v>116.92198987999529</v>
      </c>
      <c r="D505" s="82">
        <f t="shared" si="15"/>
        <v>0</v>
      </c>
      <c r="E505" s="83" t="str">
        <f t="shared" si="16"/>
        <v>..</v>
      </c>
      <c r="F505" s="82"/>
      <c r="G505" s="83"/>
      <c r="H505" s="84"/>
      <c r="I505" s="83"/>
      <c r="N505" s="82"/>
      <c r="O505" s="82"/>
      <c r="P505" s="82"/>
      <c r="Q505" s="82"/>
      <c r="R505" s="82"/>
      <c r="T505" s="78"/>
      <c r="Y505" s="82"/>
      <c r="Z505" s="82"/>
      <c r="AF505" s="82"/>
    </row>
    <row r="506" spans="1:32">
      <c r="A506" s="82">
        <v>0.12275</v>
      </c>
      <c r="B506" s="130">
        <v>15</v>
      </c>
      <c r="C506" s="126">
        <v>100.95544238195899</v>
      </c>
      <c r="D506" s="82">
        <f t="shared" si="15"/>
        <v>0</v>
      </c>
      <c r="E506" s="83" t="str">
        <f t="shared" si="16"/>
        <v>..</v>
      </c>
      <c r="F506" s="82"/>
      <c r="G506" s="83"/>
      <c r="H506" s="84"/>
      <c r="I506" s="83"/>
      <c r="N506" s="82"/>
      <c r="O506" s="82"/>
      <c r="P506" s="82"/>
      <c r="Q506" s="82"/>
      <c r="R506" s="82"/>
      <c r="T506" s="78"/>
      <c r="Y506" s="82"/>
      <c r="Z506" s="82"/>
      <c r="AF506" s="82"/>
    </row>
    <row r="507" spans="1:32">
      <c r="A507" s="82">
        <v>0.123</v>
      </c>
      <c r="B507" s="130">
        <v>15</v>
      </c>
      <c r="C507" s="126">
        <v>98.057429459666565</v>
      </c>
      <c r="D507" s="82">
        <f t="shared" si="15"/>
        <v>0</v>
      </c>
      <c r="E507" s="83" t="str">
        <f t="shared" si="16"/>
        <v>..</v>
      </c>
      <c r="F507" s="82"/>
      <c r="G507" s="83"/>
      <c r="H507" s="84"/>
      <c r="I507" s="83"/>
      <c r="N507" s="82"/>
      <c r="O507" s="82"/>
      <c r="P507" s="82"/>
      <c r="Q507" s="82"/>
      <c r="R507" s="82"/>
      <c r="T507" s="78"/>
      <c r="Y507" s="82"/>
      <c r="Z507" s="82"/>
      <c r="AF507" s="82"/>
    </row>
    <row r="508" spans="1:32">
      <c r="A508" s="82">
        <v>0.12325</v>
      </c>
      <c r="B508" s="130">
        <v>30</v>
      </c>
      <c r="C508" s="126">
        <v>106.95533953036639</v>
      </c>
      <c r="D508" s="82">
        <f t="shared" si="15"/>
        <v>1</v>
      </c>
      <c r="E508" s="83">
        <f t="shared" si="16"/>
        <v>111.00000000000001</v>
      </c>
      <c r="F508" s="82"/>
      <c r="G508" s="83"/>
      <c r="H508" s="84"/>
      <c r="I508" s="83"/>
      <c r="N508" s="82"/>
      <c r="O508" s="82"/>
      <c r="P508" s="82"/>
      <c r="Q508" s="82"/>
      <c r="R508" s="82"/>
      <c r="T508" s="78"/>
      <c r="Y508" s="82"/>
      <c r="Z508" s="82"/>
      <c r="AF508" s="82"/>
    </row>
    <row r="509" spans="1:32">
      <c r="A509" s="82">
        <v>0.1235</v>
      </c>
      <c r="B509" s="130">
        <v>30</v>
      </c>
      <c r="C509" s="126">
        <v>134.23956845432917</v>
      </c>
      <c r="D509" s="82">
        <f t="shared" si="15"/>
        <v>1</v>
      </c>
      <c r="E509" s="83">
        <f t="shared" si="16"/>
        <v>111.00000000000001</v>
      </c>
      <c r="F509" s="82"/>
      <c r="G509" s="83"/>
      <c r="H509" s="84"/>
      <c r="I509" s="83"/>
      <c r="N509" s="82"/>
      <c r="O509" s="82"/>
      <c r="P509" s="82"/>
      <c r="Q509" s="82"/>
      <c r="R509" s="82"/>
      <c r="T509" s="78"/>
      <c r="Y509" s="82"/>
      <c r="Z509" s="82"/>
      <c r="AF509" s="82"/>
    </row>
    <row r="510" spans="1:32">
      <c r="A510" s="82">
        <v>0.12375</v>
      </c>
      <c r="B510" s="130">
        <v>30</v>
      </c>
      <c r="C510" s="126">
        <v>125.22284823057353</v>
      </c>
      <c r="D510" s="82">
        <f t="shared" si="15"/>
        <v>1</v>
      </c>
      <c r="E510" s="83">
        <f t="shared" si="16"/>
        <v>111.00000000000001</v>
      </c>
      <c r="F510" s="82"/>
      <c r="G510" s="83"/>
      <c r="H510" s="84"/>
      <c r="I510" s="83"/>
      <c r="N510" s="82"/>
      <c r="O510" s="82"/>
      <c r="P510" s="82"/>
      <c r="Q510" s="82"/>
      <c r="R510" s="82"/>
      <c r="T510" s="78"/>
      <c r="Y510" s="82"/>
      <c r="Z510" s="82"/>
      <c r="AF510" s="82"/>
    </row>
    <row r="511" spans="1:32">
      <c r="A511" s="82">
        <v>0.124</v>
      </c>
      <c r="B511" s="130">
        <v>30</v>
      </c>
      <c r="C511" s="126">
        <v>129.30865743056302</v>
      </c>
      <c r="D511" s="82">
        <f t="shared" si="15"/>
        <v>1</v>
      </c>
      <c r="E511" s="83">
        <f t="shared" si="16"/>
        <v>111.00000000000001</v>
      </c>
      <c r="F511" s="82"/>
      <c r="G511" s="83"/>
      <c r="H511" s="84"/>
      <c r="I511" s="83"/>
      <c r="N511" s="82"/>
      <c r="O511" s="82"/>
      <c r="P511" s="82"/>
      <c r="Q511" s="82"/>
      <c r="R511" s="82"/>
      <c r="T511" s="78"/>
      <c r="Y511" s="82"/>
      <c r="Z511" s="82"/>
      <c r="AF511" s="82"/>
    </row>
    <row r="512" spans="1:32">
      <c r="A512" s="82">
        <v>0.12425</v>
      </c>
      <c r="B512" s="130">
        <v>15</v>
      </c>
      <c r="C512" s="126">
        <v>114.90048416434064</v>
      </c>
      <c r="D512" s="82">
        <f t="shared" si="15"/>
        <v>0</v>
      </c>
      <c r="E512" s="83" t="str">
        <f t="shared" si="16"/>
        <v>..</v>
      </c>
      <c r="F512" s="82"/>
      <c r="G512" s="83"/>
      <c r="H512" s="84"/>
      <c r="I512" s="83"/>
      <c r="N512" s="82"/>
      <c r="O512" s="82"/>
      <c r="P512" s="82"/>
      <c r="Q512" s="82"/>
      <c r="R512" s="82"/>
      <c r="T512" s="78"/>
      <c r="Y512" s="82"/>
      <c r="Z512" s="82"/>
      <c r="AF512" s="82"/>
    </row>
    <row r="513" spans="1:32">
      <c r="A513" s="82">
        <v>0.1245</v>
      </c>
      <c r="B513" s="130">
        <v>30</v>
      </c>
      <c r="C513" s="126">
        <v>117.70491727298321</v>
      </c>
      <c r="D513" s="82">
        <f t="shared" si="15"/>
        <v>1</v>
      </c>
      <c r="E513" s="83">
        <f t="shared" si="16"/>
        <v>111.00000000000001</v>
      </c>
      <c r="F513" s="82"/>
      <c r="G513" s="83"/>
      <c r="H513" s="84"/>
      <c r="I513" s="83"/>
      <c r="N513" s="82"/>
      <c r="O513" s="82"/>
      <c r="P513" s="82"/>
      <c r="Q513" s="82"/>
      <c r="R513" s="82"/>
      <c r="T513" s="78"/>
      <c r="Y513" s="82"/>
      <c r="Z513" s="82"/>
      <c r="AF513" s="82"/>
    </row>
    <row r="514" spans="1:32">
      <c r="A514" s="82">
        <v>0.12475</v>
      </c>
      <c r="B514" s="130">
        <v>30</v>
      </c>
      <c r="C514" s="126">
        <v>81.290063879013289</v>
      </c>
      <c r="D514" s="82">
        <f t="shared" si="15"/>
        <v>1</v>
      </c>
      <c r="E514" s="83">
        <f t="shared" si="16"/>
        <v>80.335256213531693</v>
      </c>
      <c r="F514" s="82"/>
      <c r="G514" s="83"/>
      <c r="H514" s="84"/>
      <c r="I514" s="83"/>
      <c r="N514" s="82"/>
      <c r="O514" s="82"/>
      <c r="P514" s="82"/>
      <c r="Q514" s="82"/>
      <c r="R514" s="82"/>
      <c r="T514" s="78"/>
      <c r="Y514" s="82"/>
      <c r="Z514" s="82"/>
      <c r="AF514" s="82"/>
    </row>
    <row r="515" spans="1:32">
      <c r="A515" s="82">
        <v>0.125</v>
      </c>
      <c r="B515" s="130">
        <v>15</v>
      </c>
      <c r="C515" s="126">
        <v>115.46834098364047</v>
      </c>
      <c r="D515" s="82">
        <f t="shared" si="15"/>
        <v>0</v>
      </c>
      <c r="E515" s="83" t="str">
        <f t="shared" si="16"/>
        <v>..</v>
      </c>
      <c r="F515" s="82"/>
      <c r="G515" s="83"/>
      <c r="H515" s="84"/>
      <c r="I515" s="83"/>
      <c r="N515" s="82"/>
      <c r="O515" s="82"/>
      <c r="P515" s="82"/>
      <c r="Q515" s="82"/>
      <c r="R515" s="82"/>
      <c r="T515" s="78"/>
      <c r="Y515" s="82"/>
      <c r="Z515" s="82"/>
      <c r="AF515" s="82"/>
    </row>
    <row r="516" spans="1:32">
      <c r="A516" s="82">
        <v>0.12525</v>
      </c>
      <c r="B516" s="130">
        <v>15</v>
      </c>
      <c r="C516" s="126">
        <v>107.16835088337142</v>
      </c>
      <c r="D516" s="82">
        <f t="shared" si="15"/>
        <v>0</v>
      </c>
      <c r="E516" s="83" t="str">
        <f t="shared" si="16"/>
        <v>..</v>
      </c>
      <c r="F516" s="82"/>
      <c r="G516" s="83"/>
      <c r="H516" s="84"/>
      <c r="I516" s="83"/>
      <c r="N516" s="82"/>
      <c r="O516" s="82"/>
      <c r="P516" s="82"/>
      <c r="Q516" s="82"/>
      <c r="R516" s="82"/>
      <c r="T516" s="78"/>
      <c r="Y516" s="82"/>
      <c r="Z516" s="82"/>
      <c r="AF516" s="82"/>
    </row>
    <row r="517" spans="1:32">
      <c r="A517" s="82">
        <v>0.1255</v>
      </c>
      <c r="B517" s="130">
        <v>15</v>
      </c>
      <c r="C517" s="126">
        <v>113.58086346234579</v>
      </c>
      <c r="D517" s="82">
        <f t="shared" si="15"/>
        <v>0</v>
      </c>
      <c r="E517" s="83" t="str">
        <f t="shared" si="16"/>
        <v>..</v>
      </c>
      <c r="F517" s="82"/>
      <c r="G517" s="83"/>
      <c r="H517" s="84"/>
      <c r="I517" s="83"/>
      <c r="N517" s="82"/>
      <c r="O517" s="82"/>
      <c r="P517" s="82"/>
      <c r="Q517" s="82"/>
      <c r="R517" s="82"/>
      <c r="T517" s="78"/>
      <c r="Y517" s="82"/>
      <c r="Z517" s="82"/>
      <c r="AF517" s="82"/>
    </row>
    <row r="518" spans="1:32">
      <c r="A518" s="82">
        <v>0.12575</v>
      </c>
      <c r="B518" s="130">
        <v>30</v>
      </c>
      <c r="C518" s="126">
        <v>131.33563885011037</v>
      </c>
      <c r="D518" s="82">
        <f t="shared" si="15"/>
        <v>1</v>
      </c>
      <c r="E518" s="83">
        <f t="shared" si="16"/>
        <v>111.00000000000001</v>
      </c>
      <c r="F518" s="82"/>
      <c r="G518" s="83"/>
      <c r="H518" s="84"/>
      <c r="I518" s="83"/>
      <c r="N518" s="82"/>
      <c r="O518" s="82"/>
      <c r="P518" s="82"/>
      <c r="Q518" s="82"/>
      <c r="R518" s="82"/>
      <c r="T518" s="78"/>
      <c r="Y518" s="82"/>
      <c r="Z518" s="82"/>
      <c r="AF518" s="82"/>
    </row>
    <row r="519" spans="1:32">
      <c r="A519" s="82">
        <v>0.126</v>
      </c>
      <c r="B519" s="130">
        <v>15</v>
      </c>
      <c r="C519" s="126">
        <v>114.02170043988784</v>
      </c>
      <c r="D519" s="82">
        <f t="shared" si="15"/>
        <v>0</v>
      </c>
      <c r="E519" s="83" t="str">
        <f t="shared" si="16"/>
        <v>..</v>
      </c>
      <c r="F519" s="82"/>
      <c r="G519" s="83"/>
      <c r="H519" s="84"/>
      <c r="I519" s="83"/>
      <c r="N519" s="82"/>
      <c r="O519" s="82"/>
      <c r="P519" s="82"/>
      <c r="Q519" s="82"/>
      <c r="R519" s="82"/>
      <c r="T519" s="78"/>
      <c r="Y519" s="82"/>
      <c r="Z519" s="82"/>
      <c r="AF519" s="82"/>
    </row>
    <row r="520" spans="1:32">
      <c r="A520" s="82">
        <v>0.12625</v>
      </c>
      <c r="B520" s="130">
        <v>15</v>
      </c>
      <c r="C520" s="126">
        <v>100.29623211601498</v>
      </c>
      <c r="D520" s="82">
        <f t="shared" si="15"/>
        <v>0</v>
      </c>
      <c r="E520" s="83" t="str">
        <f t="shared" si="16"/>
        <v>..</v>
      </c>
      <c r="F520" s="82"/>
      <c r="G520" s="83"/>
      <c r="H520" s="84"/>
      <c r="I520" s="83"/>
      <c r="N520" s="82"/>
      <c r="O520" s="82"/>
      <c r="P520" s="82"/>
      <c r="Q520" s="82"/>
      <c r="R520" s="82"/>
      <c r="T520" s="78"/>
      <c r="Y520" s="82"/>
      <c r="Z520" s="82"/>
      <c r="AF520" s="82"/>
    </row>
    <row r="521" spans="1:32">
      <c r="A521" s="82">
        <v>0.1265</v>
      </c>
      <c r="B521" s="130">
        <v>30</v>
      </c>
      <c r="C521" s="126">
        <v>116.76753597485832</v>
      </c>
      <c r="D521" s="82">
        <f t="shared" si="15"/>
        <v>1</v>
      </c>
      <c r="E521" s="83">
        <f t="shared" si="16"/>
        <v>111.00000000000001</v>
      </c>
      <c r="F521" s="82"/>
      <c r="G521" s="83"/>
      <c r="H521" s="84"/>
      <c r="I521" s="83"/>
      <c r="N521" s="82"/>
      <c r="O521" s="82"/>
      <c r="P521" s="82"/>
      <c r="Q521" s="82"/>
      <c r="R521" s="82"/>
      <c r="T521" s="78"/>
      <c r="Y521" s="82"/>
      <c r="Z521" s="82"/>
      <c r="AF521" s="82"/>
    </row>
    <row r="522" spans="1:32">
      <c r="A522" s="82">
        <v>0.12675</v>
      </c>
      <c r="B522" s="130">
        <v>15</v>
      </c>
      <c r="C522" s="126">
        <v>117.85896769313885</v>
      </c>
      <c r="D522" s="82">
        <f t="shared" si="15"/>
        <v>0</v>
      </c>
      <c r="E522" s="83" t="str">
        <f t="shared" si="16"/>
        <v>..</v>
      </c>
      <c r="F522" s="82"/>
      <c r="G522" s="83"/>
      <c r="H522" s="84"/>
      <c r="I522" s="83"/>
      <c r="N522" s="82"/>
      <c r="O522" s="82"/>
      <c r="P522" s="82"/>
      <c r="Q522" s="82"/>
      <c r="R522" s="82"/>
      <c r="T522" s="78"/>
      <c r="Y522" s="82"/>
      <c r="Z522" s="82"/>
      <c r="AF522" s="82"/>
    </row>
    <row r="523" spans="1:32">
      <c r="A523" s="82">
        <v>0.127</v>
      </c>
      <c r="B523" s="130">
        <v>30</v>
      </c>
      <c r="C523" s="126">
        <v>95.904525004892093</v>
      </c>
      <c r="D523" s="82">
        <f t="shared" si="15"/>
        <v>1</v>
      </c>
      <c r="E523" s="83">
        <f t="shared" si="16"/>
        <v>93.195982004305037</v>
      </c>
      <c r="F523" s="82"/>
      <c r="G523" s="83"/>
      <c r="H523" s="84"/>
      <c r="I523" s="83"/>
      <c r="N523" s="82"/>
      <c r="O523" s="82"/>
      <c r="P523" s="82"/>
      <c r="Q523" s="82"/>
      <c r="R523" s="82"/>
      <c r="T523" s="78"/>
      <c r="Y523" s="82"/>
      <c r="Z523" s="82"/>
      <c r="AF523" s="82"/>
    </row>
    <row r="524" spans="1:32">
      <c r="A524" s="82">
        <v>0.12725</v>
      </c>
      <c r="B524" s="130">
        <v>30</v>
      </c>
      <c r="C524" s="126">
        <v>92.601818105226101</v>
      </c>
      <c r="D524" s="82">
        <f t="shared" si="15"/>
        <v>1</v>
      </c>
      <c r="E524" s="83">
        <f t="shared" si="16"/>
        <v>90.289599932598975</v>
      </c>
      <c r="F524" s="82"/>
      <c r="G524" s="83"/>
      <c r="H524" s="84"/>
      <c r="I524" s="83"/>
      <c r="N524" s="82"/>
      <c r="O524" s="82"/>
      <c r="P524" s="82"/>
      <c r="Q524" s="82"/>
      <c r="R524" s="82"/>
      <c r="T524" s="78"/>
      <c r="Y524" s="82"/>
      <c r="Z524" s="82"/>
      <c r="AF524" s="82"/>
    </row>
    <row r="525" spans="1:32">
      <c r="A525" s="82">
        <v>0.1275</v>
      </c>
      <c r="B525" s="130">
        <v>15</v>
      </c>
      <c r="C525" s="126">
        <v>124.56743067316623</v>
      </c>
      <c r="D525" s="82">
        <f t="shared" si="15"/>
        <v>0</v>
      </c>
      <c r="E525" s="83" t="str">
        <f t="shared" si="16"/>
        <v>..</v>
      </c>
      <c r="F525" s="82"/>
      <c r="G525" s="83"/>
      <c r="H525" s="84"/>
      <c r="I525" s="83"/>
      <c r="N525" s="82"/>
      <c r="O525" s="82"/>
      <c r="P525" s="82"/>
      <c r="Q525" s="82"/>
      <c r="R525" s="82"/>
      <c r="T525" s="78"/>
      <c r="Y525" s="82"/>
      <c r="Z525" s="82"/>
      <c r="AF525" s="82"/>
    </row>
    <row r="526" spans="1:32">
      <c r="A526" s="82">
        <v>0.12775</v>
      </c>
      <c r="B526" s="130">
        <v>15</v>
      </c>
      <c r="C526" s="126">
        <v>111.08197393371762</v>
      </c>
      <c r="D526" s="82">
        <f t="shared" si="15"/>
        <v>0</v>
      </c>
      <c r="E526" s="83" t="str">
        <f t="shared" si="16"/>
        <v>..</v>
      </c>
      <c r="F526" s="82"/>
      <c r="G526" s="83"/>
      <c r="H526" s="84"/>
      <c r="I526" s="83"/>
      <c r="N526" s="82"/>
      <c r="O526" s="82"/>
      <c r="P526" s="82"/>
      <c r="Q526" s="82"/>
      <c r="R526" s="82"/>
      <c r="T526" s="78"/>
      <c r="Y526" s="82"/>
      <c r="Z526" s="82"/>
      <c r="AF526" s="82"/>
    </row>
    <row r="527" spans="1:32">
      <c r="A527" s="82">
        <v>0.128</v>
      </c>
      <c r="B527" s="130">
        <v>15</v>
      </c>
      <c r="C527" s="126">
        <v>116.54661783088127</v>
      </c>
      <c r="D527" s="82">
        <f t="shared" si="15"/>
        <v>0</v>
      </c>
      <c r="E527" s="83" t="str">
        <f t="shared" si="16"/>
        <v>..</v>
      </c>
      <c r="F527" s="82"/>
      <c r="G527" s="83"/>
      <c r="H527" s="84"/>
      <c r="I527" s="83"/>
      <c r="N527" s="82"/>
      <c r="O527" s="82"/>
      <c r="P527" s="82"/>
      <c r="Q527" s="82"/>
      <c r="R527" s="82"/>
      <c r="T527" s="78"/>
      <c r="Y527" s="82"/>
      <c r="Z527" s="82"/>
      <c r="AF527" s="82"/>
    </row>
    <row r="528" spans="1:32">
      <c r="A528" s="82">
        <v>0.12825</v>
      </c>
      <c r="B528" s="130">
        <v>15</v>
      </c>
      <c r="C528" s="126">
        <v>118.03864160788287</v>
      </c>
      <c r="D528" s="82">
        <f t="shared" ref="D528:D591" si="17">IF(VLOOKUP(B528,$B$10:$G$11,6)&gt;=0,1,0)</f>
        <v>0</v>
      </c>
      <c r="E528" s="83" t="str">
        <f t="shared" ref="E528:E591" si="18">IF(D528=0,"..", IF(C528+$C$6&gt;=$G$2,$G$2,(C528+$C$6)*(1-$C$4)))</f>
        <v>..</v>
      </c>
      <c r="F528" s="82"/>
      <c r="G528" s="83"/>
      <c r="H528" s="84"/>
      <c r="I528" s="83"/>
      <c r="N528" s="82"/>
      <c r="O528" s="82"/>
      <c r="P528" s="82"/>
      <c r="Q528" s="82"/>
      <c r="R528" s="82"/>
      <c r="T528" s="78"/>
      <c r="Y528" s="82"/>
      <c r="Z528" s="82"/>
      <c r="AF528" s="82"/>
    </row>
    <row r="529" spans="1:32">
      <c r="A529" s="82">
        <v>0.1285</v>
      </c>
      <c r="B529" s="130">
        <v>30</v>
      </c>
      <c r="C529" s="126">
        <v>122.83663231118967</v>
      </c>
      <c r="D529" s="82">
        <f t="shared" si="17"/>
        <v>1</v>
      </c>
      <c r="E529" s="83">
        <f t="shared" si="18"/>
        <v>111.00000000000001</v>
      </c>
      <c r="F529" s="82"/>
      <c r="G529" s="83"/>
      <c r="H529" s="84"/>
      <c r="I529" s="83"/>
      <c r="N529" s="82"/>
      <c r="O529" s="82"/>
      <c r="P529" s="82"/>
      <c r="Q529" s="82"/>
      <c r="R529" s="82"/>
      <c r="T529" s="78"/>
      <c r="Y529" s="82"/>
      <c r="Z529" s="82"/>
      <c r="AF529" s="82"/>
    </row>
    <row r="530" spans="1:32">
      <c r="A530" s="82">
        <v>0.12875</v>
      </c>
      <c r="B530" s="130">
        <v>30</v>
      </c>
      <c r="C530" s="126">
        <v>136.49875409907904</v>
      </c>
      <c r="D530" s="82">
        <f t="shared" si="17"/>
        <v>1</v>
      </c>
      <c r="E530" s="83">
        <f t="shared" si="18"/>
        <v>111.00000000000001</v>
      </c>
      <c r="F530" s="82"/>
      <c r="G530" s="83"/>
      <c r="H530" s="84"/>
      <c r="I530" s="83"/>
      <c r="N530" s="82"/>
      <c r="O530" s="82"/>
      <c r="P530" s="82"/>
      <c r="Q530" s="82"/>
      <c r="R530" s="82"/>
      <c r="T530" s="78"/>
      <c r="Y530" s="82"/>
      <c r="Z530" s="82"/>
      <c r="AF530" s="82"/>
    </row>
    <row r="531" spans="1:32">
      <c r="A531" s="82">
        <v>0.129</v>
      </c>
      <c r="B531" s="130">
        <v>30</v>
      </c>
      <c r="C531" s="126">
        <v>126.76047150224727</v>
      </c>
      <c r="D531" s="82">
        <f t="shared" si="17"/>
        <v>1</v>
      </c>
      <c r="E531" s="83">
        <f t="shared" si="18"/>
        <v>111.00000000000001</v>
      </c>
      <c r="F531" s="82"/>
      <c r="G531" s="83"/>
      <c r="H531" s="84"/>
      <c r="I531" s="83"/>
      <c r="N531" s="82"/>
      <c r="O531" s="82"/>
      <c r="P531" s="82"/>
      <c r="Q531" s="82"/>
      <c r="R531" s="82"/>
      <c r="T531" s="78"/>
      <c r="Y531" s="82"/>
      <c r="Z531" s="82"/>
      <c r="AF531" s="82"/>
    </row>
    <row r="532" spans="1:32">
      <c r="A532" s="82">
        <v>0.12925</v>
      </c>
      <c r="B532" s="130">
        <v>15</v>
      </c>
      <c r="C532" s="126">
        <v>98.175062363221244</v>
      </c>
      <c r="D532" s="82">
        <f t="shared" si="17"/>
        <v>0</v>
      </c>
      <c r="E532" s="83" t="str">
        <f t="shared" si="18"/>
        <v>..</v>
      </c>
      <c r="F532" s="82"/>
      <c r="G532" s="83"/>
      <c r="H532" s="84"/>
      <c r="I532" s="83"/>
      <c r="N532" s="82"/>
      <c r="O532" s="82"/>
      <c r="P532" s="82"/>
      <c r="Q532" s="82"/>
      <c r="R532" s="82"/>
      <c r="T532" s="78"/>
      <c r="Y532" s="82"/>
      <c r="Z532" s="82"/>
      <c r="AF532" s="82"/>
    </row>
    <row r="533" spans="1:32">
      <c r="A533" s="82">
        <v>0.1295</v>
      </c>
      <c r="B533" s="130">
        <v>15</v>
      </c>
      <c r="C533" s="126">
        <v>110.04577479067798</v>
      </c>
      <c r="D533" s="82">
        <f t="shared" si="17"/>
        <v>0</v>
      </c>
      <c r="E533" s="83" t="str">
        <f t="shared" si="18"/>
        <v>..</v>
      </c>
      <c r="F533" s="82"/>
      <c r="G533" s="83"/>
      <c r="H533" s="84"/>
      <c r="I533" s="83"/>
      <c r="N533" s="82"/>
      <c r="O533" s="82"/>
      <c r="P533" s="82"/>
      <c r="Q533" s="82"/>
      <c r="R533" s="82"/>
      <c r="T533" s="78"/>
      <c r="Y533" s="82"/>
      <c r="Z533" s="82"/>
      <c r="AF533" s="82"/>
    </row>
    <row r="534" spans="1:32">
      <c r="A534" s="82">
        <v>0.12975</v>
      </c>
      <c r="B534" s="130">
        <v>15</v>
      </c>
      <c r="C534" s="126">
        <v>104.6471804230121</v>
      </c>
      <c r="D534" s="82">
        <f t="shared" si="17"/>
        <v>0</v>
      </c>
      <c r="E534" s="83" t="str">
        <f t="shared" si="18"/>
        <v>..</v>
      </c>
      <c r="F534" s="82"/>
      <c r="G534" s="83"/>
      <c r="H534" s="84"/>
      <c r="I534" s="83"/>
      <c r="N534" s="82"/>
      <c r="O534" s="82"/>
      <c r="P534" s="82"/>
      <c r="Q534" s="82"/>
      <c r="R534" s="82"/>
      <c r="T534" s="78"/>
      <c r="Y534" s="82"/>
      <c r="Z534" s="82"/>
      <c r="AF534" s="82"/>
    </row>
    <row r="535" spans="1:32">
      <c r="A535" s="82">
        <v>0.13</v>
      </c>
      <c r="B535" s="130">
        <v>15</v>
      </c>
      <c r="C535" s="126">
        <v>117.81363934712282</v>
      </c>
      <c r="D535" s="82">
        <f t="shared" si="17"/>
        <v>0</v>
      </c>
      <c r="E535" s="83" t="str">
        <f t="shared" si="18"/>
        <v>..</v>
      </c>
      <c r="F535" s="82"/>
      <c r="G535" s="83"/>
      <c r="H535" s="84"/>
      <c r="I535" s="83"/>
      <c r="N535" s="82"/>
      <c r="O535" s="82"/>
      <c r="P535" s="82"/>
      <c r="Q535" s="82"/>
      <c r="R535" s="82"/>
      <c r="T535" s="78"/>
      <c r="Y535" s="82"/>
      <c r="Z535" s="82"/>
      <c r="AF535" s="82"/>
    </row>
    <row r="536" spans="1:32">
      <c r="A536" s="82">
        <v>0.13025</v>
      </c>
      <c r="B536" s="130">
        <v>30</v>
      </c>
      <c r="C536" s="126">
        <v>119.76017334642549</v>
      </c>
      <c r="D536" s="82">
        <f t="shared" si="17"/>
        <v>1</v>
      </c>
      <c r="E536" s="83">
        <f t="shared" si="18"/>
        <v>111.00000000000001</v>
      </c>
      <c r="F536" s="82"/>
      <c r="G536" s="83"/>
      <c r="H536" s="84"/>
      <c r="I536" s="83"/>
      <c r="N536" s="82"/>
      <c r="O536" s="82"/>
      <c r="P536" s="82"/>
      <c r="Q536" s="82"/>
      <c r="R536" s="82"/>
      <c r="T536" s="78"/>
      <c r="Y536" s="82"/>
      <c r="Z536" s="82"/>
      <c r="AF536" s="82"/>
    </row>
    <row r="537" spans="1:32">
      <c r="A537" s="82">
        <v>0.1305</v>
      </c>
      <c r="B537" s="130">
        <v>15</v>
      </c>
      <c r="C537" s="126">
        <v>97.124389983327575</v>
      </c>
      <c r="D537" s="82">
        <f t="shared" si="17"/>
        <v>0</v>
      </c>
      <c r="E537" s="83" t="str">
        <f t="shared" si="18"/>
        <v>..</v>
      </c>
      <c r="F537" s="82"/>
      <c r="G537" s="83"/>
      <c r="H537" s="84"/>
      <c r="I537" s="83"/>
      <c r="N537" s="82"/>
      <c r="O537" s="82"/>
      <c r="P537" s="82"/>
      <c r="Q537" s="82"/>
      <c r="R537" s="82"/>
      <c r="T537" s="78"/>
      <c r="Y537" s="82"/>
      <c r="Z537" s="82"/>
      <c r="AF537" s="82"/>
    </row>
    <row r="538" spans="1:32">
      <c r="A538" s="82">
        <v>0.13075000000000001</v>
      </c>
      <c r="B538" s="130">
        <v>15</v>
      </c>
      <c r="C538" s="126">
        <v>106.48146416128085</v>
      </c>
      <c r="D538" s="82">
        <f t="shared" si="17"/>
        <v>0</v>
      </c>
      <c r="E538" s="83" t="str">
        <f t="shared" si="18"/>
        <v>..</v>
      </c>
      <c r="F538" s="82"/>
      <c r="G538" s="83"/>
      <c r="H538" s="84"/>
      <c r="I538" s="83"/>
      <c r="N538" s="82"/>
      <c r="O538" s="82"/>
      <c r="P538" s="82"/>
      <c r="Q538" s="82"/>
      <c r="R538" s="82"/>
      <c r="T538" s="78"/>
      <c r="Y538" s="82"/>
      <c r="Z538" s="82"/>
      <c r="AF538" s="82"/>
    </row>
    <row r="539" spans="1:32">
      <c r="A539" s="82">
        <v>0.13100000000000001</v>
      </c>
      <c r="B539" s="130">
        <v>15</v>
      </c>
      <c r="C539" s="126">
        <v>96.01521014745714</v>
      </c>
      <c r="D539" s="82">
        <f t="shared" si="17"/>
        <v>0</v>
      </c>
      <c r="E539" s="83" t="str">
        <f t="shared" si="18"/>
        <v>..</v>
      </c>
      <c r="F539" s="82"/>
      <c r="G539" s="83"/>
      <c r="H539" s="84"/>
      <c r="I539" s="83"/>
      <c r="N539" s="82"/>
      <c r="O539" s="82"/>
      <c r="P539" s="82"/>
      <c r="Q539" s="82"/>
      <c r="R539" s="82"/>
      <c r="T539" s="78"/>
      <c r="Y539" s="82"/>
      <c r="Z539" s="82"/>
      <c r="AF539" s="82"/>
    </row>
    <row r="540" spans="1:32">
      <c r="A540" s="82">
        <v>0.13125000000000001</v>
      </c>
      <c r="B540" s="130">
        <v>15</v>
      </c>
      <c r="C540" s="126">
        <v>116.73322179889526</v>
      </c>
      <c r="D540" s="82">
        <f t="shared" si="17"/>
        <v>0</v>
      </c>
      <c r="E540" s="83" t="str">
        <f t="shared" si="18"/>
        <v>..</v>
      </c>
      <c r="F540" s="82"/>
      <c r="G540" s="83"/>
      <c r="H540" s="84"/>
      <c r="I540" s="83"/>
      <c r="N540" s="82"/>
      <c r="O540" s="82"/>
      <c r="P540" s="82"/>
      <c r="Q540" s="82"/>
      <c r="R540" s="82"/>
      <c r="T540" s="78"/>
      <c r="Y540" s="82"/>
      <c r="Z540" s="82"/>
      <c r="AF540" s="82"/>
    </row>
    <row r="541" spans="1:32">
      <c r="A541" s="82">
        <v>0.13150000000000001</v>
      </c>
      <c r="B541" s="130">
        <v>15</v>
      </c>
      <c r="C541" s="126">
        <v>115.50112410036058</v>
      </c>
      <c r="D541" s="82">
        <f t="shared" si="17"/>
        <v>0</v>
      </c>
      <c r="E541" s="83" t="str">
        <f t="shared" si="18"/>
        <v>..</v>
      </c>
      <c r="F541" s="82"/>
      <c r="G541" s="83"/>
      <c r="H541" s="84"/>
      <c r="I541" s="83"/>
      <c r="N541" s="82"/>
      <c r="O541" s="82"/>
      <c r="P541" s="82"/>
      <c r="Q541" s="82"/>
      <c r="R541" s="82"/>
      <c r="T541" s="78"/>
      <c r="Y541" s="82"/>
      <c r="Z541" s="82"/>
      <c r="AF541" s="82"/>
    </row>
    <row r="542" spans="1:32">
      <c r="A542" s="82">
        <v>0.13175000000000001</v>
      </c>
      <c r="B542" s="130">
        <v>15</v>
      </c>
      <c r="C542" s="126">
        <v>108.93547863546479</v>
      </c>
      <c r="D542" s="82">
        <f t="shared" si="17"/>
        <v>0</v>
      </c>
      <c r="E542" s="83" t="str">
        <f t="shared" si="18"/>
        <v>..</v>
      </c>
      <c r="F542" s="82"/>
      <c r="G542" s="83"/>
      <c r="H542" s="84"/>
      <c r="I542" s="83"/>
      <c r="N542" s="82"/>
      <c r="O542" s="82"/>
      <c r="P542" s="82"/>
      <c r="Q542" s="82"/>
      <c r="R542" s="82"/>
      <c r="T542" s="78"/>
      <c r="Y542" s="82"/>
      <c r="Z542" s="82"/>
      <c r="AF542" s="82"/>
    </row>
    <row r="543" spans="1:32">
      <c r="A543" s="82">
        <v>0.13200000000000001</v>
      </c>
      <c r="B543" s="130">
        <v>15</v>
      </c>
      <c r="C543" s="126">
        <v>102.23140170427249</v>
      </c>
      <c r="D543" s="82">
        <f t="shared" si="17"/>
        <v>0</v>
      </c>
      <c r="E543" s="83" t="str">
        <f t="shared" si="18"/>
        <v>..</v>
      </c>
      <c r="F543" s="82"/>
      <c r="G543" s="83"/>
      <c r="H543" s="84"/>
      <c r="I543" s="83"/>
      <c r="N543" s="82"/>
      <c r="O543" s="82"/>
      <c r="P543" s="82"/>
      <c r="Q543" s="82"/>
      <c r="R543" s="82"/>
      <c r="T543" s="78"/>
      <c r="Y543" s="82"/>
      <c r="Z543" s="82"/>
      <c r="AF543" s="82"/>
    </row>
    <row r="544" spans="1:32">
      <c r="A544" s="82">
        <v>0.13225000000000001</v>
      </c>
      <c r="B544" s="130">
        <v>15</v>
      </c>
      <c r="C544" s="126">
        <v>105.76054806893073</v>
      </c>
      <c r="D544" s="82">
        <f t="shared" si="17"/>
        <v>0</v>
      </c>
      <c r="E544" s="83" t="str">
        <f t="shared" si="18"/>
        <v>..</v>
      </c>
      <c r="F544" s="82"/>
      <c r="G544" s="83"/>
      <c r="H544" s="84"/>
      <c r="I544" s="83"/>
      <c r="N544" s="82"/>
      <c r="O544" s="82"/>
      <c r="P544" s="82"/>
      <c r="Q544" s="82"/>
      <c r="R544" s="82"/>
      <c r="T544" s="78"/>
      <c r="Y544" s="82"/>
      <c r="Z544" s="82"/>
      <c r="AF544" s="82"/>
    </row>
    <row r="545" spans="1:32">
      <c r="A545" s="82">
        <v>0.13250000000000001</v>
      </c>
      <c r="B545" s="130">
        <v>15</v>
      </c>
      <c r="C545" s="126">
        <v>102.48172909356721</v>
      </c>
      <c r="D545" s="82">
        <f t="shared" si="17"/>
        <v>0</v>
      </c>
      <c r="E545" s="83" t="str">
        <f t="shared" si="18"/>
        <v>..</v>
      </c>
      <c r="F545" s="82"/>
      <c r="G545" s="83"/>
      <c r="H545" s="84"/>
      <c r="I545" s="83"/>
      <c r="N545" s="82"/>
      <c r="O545" s="82"/>
      <c r="P545" s="82"/>
      <c r="Q545" s="82"/>
      <c r="R545" s="82"/>
      <c r="T545" s="78"/>
      <c r="Y545" s="82"/>
      <c r="Z545" s="82"/>
      <c r="AF545" s="82"/>
    </row>
    <row r="546" spans="1:32">
      <c r="A546" s="82">
        <v>0.13275000000000001</v>
      </c>
      <c r="B546" s="130">
        <v>15</v>
      </c>
      <c r="C546" s="126">
        <v>107.32642919224509</v>
      </c>
      <c r="D546" s="82">
        <f t="shared" si="17"/>
        <v>0</v>
      </c>
      <c r="E546" s="83" t="str">
        <f t="shared" si="18"/>
        <v>..</v>
      </c>
      <c r="F546" s="82"/>
      <c r="G546" s="83"/>
      <c r="H546" s="84"/>
      <c r="I546" s="83"/>
      <c r="N546" s="82"/>
      <c r="O546" s="82"/>
      <c r="P546" s="82"/>
      <c r="Q546" s="82"/>
      <c r="R546" s="82"/>
      <c r="T546" s="78"/>
      <c r="Y546" s="82"/>
      <c r="Z546" s="82"/>
      <c r="AF546" s="82"/>
    </row>
    <row r="547" spans="1:32">
      <c r="A547" s="82">
        <v>0.13300000000000001</v>
      </c>
      <c r="B547" s="130">
        <v>30</v>
      </c>
      <c r="C547" s="126">
        <v>118.70952097716072</v>
      </c>
      <c r="D547" s="82">
        <f t="shared" si="17"/>
        <v>1</v>
      </c>
      <c r="E547" s="83">
        <f t="shared" si="18"/>
        <v>111.00000000000001</v>
      </c>
      <c r="F547" s="82"/>
      <c r="G547" s="83"/>
      <c r="H547" s="84"/>
      <c r="I547" s="83"/>
      <c r="N547" s="82"/>
      <c r="O547" s="82"/>
      <c r="P547" s="82"/>
      <c r="Q547" s="82"/>
      <c r="R547" s="82"/>
      <c r="T547" s="78"/>
      <c r="Y547" s="82"/>
      <c r="Z547" s="82"/>
      <c r="AF547" s="82"/>
    </row>
    <row r="548" spans="1:32">
      <c r="A548" s="82">
        <v>0.13325000000000001</v>
      </c>
      <c r="B548" s="130">
        <v>30</v>
      </c>
      <c r="C548" s="126">
        <v>107.16130554472579</v>
      </c>
      <c r="D548" s="82">
        <f t="shared" si="17"/>
        <v>1</v>
      </c>
      <c r="E548" s="83">
        <f t="shared" si="18"/>
        <v>111.00000000000001</v>
      </c>
      <c r="F548" s="82"/>
      <c r="G548" s="83"/>
      <c r="H548" s="84"/>
      <c r="I548" s="83"/>
      <c r="N548" s="82"/>
      <c r="O548" s="82"/>
      <c r="P548" s="82"/>
      <c r="Q548" s="82"/>
      <c r="R548" s="82"/>
      <c r="T548" s="78"/>
      <c r="Y548" s="82"/>
      <c r="Z548" s="82"/>
      <c r="AF548" s="82"/>
    </row>
    <row r="549" spans="1:32">
      <c r="A549" s="82">
        <v>0.13350000000000001</v>
      </c>
      <c r="B549" s="130">
        <v>15</v>
      </c>
      <c r="C549" s="126">
        <v>98.784807165117442</v>
      </c>
      <c r="D549" s="82">
        <f t="shared" si="17"/>
        <v>0</v>
      </c>
      <c r="E549" s="83" t="str">
        <f t="shared" si="18"/>
        <v>..</v>
      </c>
      <c r="F549" s="82"/>
      <c r="G549" s="83"/>
      <c r="H549" s="84"/>
      <c r="I549" s="83"/>
      <c r="N549" s="82"/>
      <c r="O549" s="82"/>
      <c r="P549" s="82"/>
      <c r="Q549" s="82"/>
      <c r="R549" s="82"/>
      <c r="T549" s="78"/>
      <c r="Y549" s="82"/>
      <c r="Z549" s="82"/>
      <c r="AF549" s="82"/>
    </row>
    <row r="550" spans="1:32">
      <c r="A550" s="82">
        <v>0.13375000000000001</v>
      </c>
      <c r="B550" s="130">
        <v>15</v>
      </c>
      <c r="C550" s="126">
        <v>108.83112722256392</v>
      </c>
      <c r="D550" s="82">
        <f t="shared" si="17"/>
        <v>0</v>
      </c>
      <c r="E550" s="83" t="str">
        <f t="shared" si="18"/>
        <v>..</v>
      </c>
      <c r="F550" s="82"/>
      <c r="G550" s="83"/>
      <c r="H550" s="84"/>
      <c r="I550" s="83"/>
      <c r="N550" s="82"/>
      <c r="O550" s="82"/>
      <c r="P550" s="82"/>
      <c r="Q550" s="82"/>
      <c r="R550" s="82"/>
      <c r="T550" s="78"/>
      <c r="Y550" s="82"/>
      <c r="Z550" s="82"/>
      <c r="AF550" s="82"/>
    </row>
    <row r="551" spans="1:32">
      <c r="A551" s="82">
        <v>0.13400000000000001</v>
      </c>
      <c r="B551" s="130">
        <v>30</v>
      </c>
      <c r="C551" s="126">
        <v>117.3003346712392</v>
      </c>
      <c r="D551" s="82">
        <f t="shared" si="17"/>
        <v>1</v>
      </c>
      <c r="E551" s="83">
        <f t="shared" si="18"/>
        <v>111.00000000000001</v>
      </c>
      <c r="F551" s="82"/>
      <c r="G551" s="83"/>
      <c r="H551" s="84"/>
      <c r="I551" s="83"/>
      <c r="N551" s="82"/>
      <c r="O551" s="82"/>
      <c r="P551" s="82"/>
      <c r="Q551" s="82"/>
      <c r="R551" s="82"/>
      <c r="T551" s="78"/>
      <c r="Y551" s="82"/>
      <c r="Z551" s="82"/>
      <c r="AF551" s="82"/>
    </row>
    <row r="552" spans="1:32">
      <c r="A552" s="82">
        <v>0.13425000000000001</v>
      </c>
      <c r="B552" s="130">
        <v>15</v>
      </c>
      <c r="C552" s="126">
        <v>100.32075806122657</v>
      </c>
      <c r="D552" s="82">
        <f t="shared" si="17"/>
        <v>0</v>
      </c>
      <c r="E552" s="83" t="str">
        <f t="shared" si="18"/>
        <v>..</v>
      </c>
      <c r="F552" s="82"/>
      <c r="G552" s="83"/>
      <c r="H552" s="84"/>
      <c r="I552" s="83"/>
      <c r="N552" s="82"/>
      <c r="O552" s="82"/>
      <c r="P552" s="82"/>
      <c r="Q552" s="82"/>
      <c r="R552" s="82"/>
      <c r="T552" s="78"/>
      <c r="Y552" s="82"/>
      <c r="Z552" s="82"/>
      <c r="AF552" s="82"/>
    </row>
    <row r="553" spans="1:32">
      <c r="A553" s="82">
        <v>0.13450000000000001</v>
      </c>
      <c r="B553" s="130">
        <v>30</v>
      </c>
      <c r="C553" s="126">
        <v>124.56104675792557</v>
      </c>
      <c r="D553" s="82">
        <f t="shared" si="17"/>
        <v>1</v>
      </c>
      <c r="E553" s="83">
        <f t="shared" si="18"/>
        <v>111.00000000000001</v>
      </c>
      <c r="F553" s="82"/>
      <c r="G553" s="83"/>
      <c r="H553" s="84"/>
      <c r="I553" s="83"/>
      <c r="N553" s="82"/>
      <c r="O553" s="82"/>
      <c r="P553" s="82"/>
      <c r="Q553" s="82"/>
      <c r="R553" s="82"/>
      <c r="T553" s="78"/>
      <c r="Y553" s="82"/>
      <c r="Z553" s="82"/>
      <c r="AF553" s="82"/>
    </row>
    <row r="554" spans="1:32">
      <c r="A554" s="82">
        <v>0.13475000000000001</v>
      </c>
      <c r="B554" s="130">
        <v>30</v>
      </c>
      <c r="C554" s="126">
        <v>111.68829449288862</v>
      </c>
      <c r="D554" s="82">
        <f t="shared" si="17"/>
        <v>1</v>
      </c>
      <c r="E554" s="83">
        <f t="shared" si="18"/>
        <v>111.00000000000001</v>
      </c>
      <c r="F554" s="82"/>
      <c r="G554" s="83"/>
      <c r="H554" s="84"/>
      <c r="I554" s="83"/>
      <c r="N554" s="82"/>
      <c r="O554" s="82"/>
      <c r="P554" s="82"/>
      <c r="Q554" s="82"/>
      <c r="R554" s="82"/>
      <c r="T554" s="78"/>
      <c r="Y554" s="82"/>
      <c r="Z554" s="82"/>
      <c r="AF554" s="82"/>
    </row>
    <row r="555" spans="1:32">
      <c r="A555" s="82">
        <v>0.13500000000000001</v>
      </c>
      <c r="B555" s="130">
        <v>15</v>
      </c>
      <c r="C555" s="126">
        <v>107.36885318351658</v>
      </c>
      <c r="D555" s="82">
        <f t="shared" si="17"/>
        <v>0</v>
      </c>
      <c r="E555" s="83" t="str">
        <f t="shared" si="18"/>
        <v>..</v>
      </c>
      <c r="F555" s="82"/>
      <c r="G555" s="83"/>
      <c r="H555" s="84"/>
      <c r="I555" s="83"/>
      <c r="N555" s="82"/>
      <c r="O555" s="82"/>
      <c r="P555" s="82"/>
      <c r="Q555" s="82"/>
      <c r="R555" s="82"/>
      <c r="T555" s="78"/>
      <c r="Y555" s="82"/>
      <c r="Z555" s="82"/>
      <c r="AF555" s="82"/>
    </row>
    <row r="556" spans="1:32">
      <c r="A556" s="82">
        <v>0.13525000000000001</v>
      </c>
      <c r="B556" s="130">
        <v>15</v>
      </c>
      <c r="C556" s="126">
        <v>117.63760994318045</v>
      </c>
      <c r="D556" s="82">
        <f t="shared" si="17"/>
        <v>0</v>
      </c>
      <c r="E556" s="83" t="str">
        <f t="shared" si="18"/>
        <v>..</v>
      </c>
      <c r="F556" s="82"/>
      <c r="G556" s="83"/>
      <c r="H556" s="84"/>
      <c r="I556" s="83"/>
      <c r="N556" s="82"/>
      <c r="O556" s="82"/>
      <c r="P556" s="82"/>
      <c r="Q556" s="82"/>
      <c r="R556" s="82"/>
      <c r="T556" s="78"/>
      <c r="Y556" s="82"/>
      <c r="Z556" s="82"/>
      <c r="AF556" s="82"/>
    </row>
    <row r="557" spans="1:32">
      <c r="A557" s="82">
        <v>0.13550000000000001</v>
      </c>
      <c r="B557" s="130">
        <v>30</v>
      </c>
      <c r="C557" s="126">
        <v>84.196159450598842</v>
      </c>
      <c r="D557" s="82">
        <f t="shared" si="17"/>
        <v>1</v>
      </c>
      <c r="E557" s="83">
        <f t="shared" si="18"/>
        <v>82.892620316526987</v>
      </c>
      <c r="F557" s="82"/>
      <c r="G557" s="83"/>
      <c r="H557" s="84"/>
      <c r="I557" s="83"/>
      <c r="N557" s="82"/>
      <c r="O557" s="82"/>
      <c r="P557" s="82"/>
      <c r="Q557" s="82"/>
      <c r="R557" s="82"/>
      <c r="T557" s="78"/>
      <c r="Y557" s="82"/>
      <c r="Z557" s="82"/>
      <c r="AF557" s="82"/>
    </row>
    <row r="558" spans="1:32">
      <c r="A558" s="82">
        <v>0.13575000000000001</v>
      </c>
      <c r="B558" s="130">
        <v>30</v>
      </c>
      <c r="C558" s="126">
        <v>97.824057855608416</v>
      </c>
      <c r="D558" s="82">
        <f t="shared" si="17"/>
        <v>1</v>
      </c>
      <c r="E558" s="83">
        <f t="shared" si="18"/>
        <v>94.885170912935408</v>
      </c>
      <c r="F558" s="82"/>
      <c r="G558" s="83"/>
      <c r="H558" s="84"/>
      <c r="I558" s="83"/>
      <c r="N558" s="82"/>
      <c r="O558" s="82"/>
      <c r="P558" s="82"/>
      <c r="Q558" s="82"/>
      <c r="R558" s="82"/>
      <c r="T558" s="78"/>
      <c r="Y558" s="82"/>
      <c r="Z558" s="82"/>
      <c r="AF558" s="82"/>
    </row>
    <row r="559" spans="1:32">
      <c r="A559" s="82">
        <v>0.13600000000000001</v>
      </c>
      <c r="B559" s="130">
        <v>30</v>
      </c>
      <c r="C559" s="126">
        <v>113.3870270090525</v>
      </c>
      <c r="D559" s="82">
        <f t="shared" si="17"/>
        <v>1</v>
      </c>
      <c r="E559" s="83">
        <f t="shared" si="18"/>
        <v>111.00000000000001</v>
      </c>
      <c r="F559" s="82"/>
      <c r="G559" s="83"/>
      <c r="H559" s="84"/>
      <c r="I559" s="83"/>
      <c r="N559" s="82"/>
      <c r="O559" s="82"/>
      <c r="P559" s="82"/>
      <c r="Q559" s="82"/>
      <c r="R559" s="82"/>
      <c r="T559" s="78"/>
      <c r="Y559" s="82"/>
      <c r="Z559" s="82"/>
      <c r="AF559" s="82"/>
    </row>
    <row r="560" spans="1:32">
      <c r="A560" s="82">
        <v>0.13625000000000001</v>
      </c>
      <c r="B560" s="130">
        <v>30</v>
      </c>
      <c r="C560" s="126">
        <v>107.78817817227517</v>
      </c>
      <c r="D560" s="82">
        <f t="shared" si="17"/>
        <v>1</v>
      </c>
      <c r="E560" s="83">
        <f t="shared" si="18"/>
        <v>111.00000000000001</v>
      </c>
      <c r="F560" s="82"/>
      <c r="G560" s="83"/>
      <c r="H560" s="84"/>
      <c r="I560" s="83"/>
      <c r="N560" s="82"/>
      <c r="O560" s="82"/>
      <c r="P560" s="82"/>
      <c r="Q560" s="82"/>
      <c r="R560" s="82"/>
      <c r="T560" s="78"/>
      <c r="Y560" s="82"/>
      <c r="Z560" s="82"/>
      <c r="AF560" s="82"/>
    </row>
    <row r="561" spans="1:32">
      <c r="A561" s="82">
        <v>0.13650000000000001</v>
      </c>
      <c r="B561" s="130">
        <v>30</v>
      </c>
      <c r="C561" s="126">
        <v>129.29243313318233</v>
      </c>
      <c r="D561" s="82">
        <f t="shared" si="17"/>
        <v>1</v>
      </c>
      <c r="E561" s="83">
        <f t="shared" si="18"/>
        <v>111.00000000000001</v>
      </c>
      <c r="F561" s="82"/>
      <c r="G561" s="83"/>
      <c r="H561" s="84"/>
      <c r="I561" s="83"/>
      <c r="N561" s="82"/>
      <c r="O561" s="82"/>
      <c r="P561" s="82"/>
      <c r="Q561" s="82"/>
      <c r="R561" s="82"/>
      <c r="T561" s="78"/>
      <c r="Y561" s="82"/>
      <c r="Z561" s="82"/>
      <c r="AF561" s="82"/>
    </row>
    <row r="562" spans="1:32">
      <c r="A562" s="82">
        <v>0.13675000000000001</v>
      </c>
      <c r="B562" s="130">
        <v>15</v>
      </c>
      <c r="C562" s="126">
        <v>103.87154873486463</v>
      </c>
      <c r="D562" s="82">
        <f t="shared" si="17"/>
        <v>0</v>
      </c>
      <c r="E562" s="83" t="str">
        <f t="shared" si="18"/>
        <v>..</v>
      </c>
      <c r="F562" s="82"/>
      <c r="G562" s="83"/>
      <c r="H562" s="84"/>
      <c r="I562" s="83"/>
      <c r="N562" s="82"/>
      <c r="O562" s="82"/>
      <c r="P562" s="82"/>
      <c r="Q562" s="82"/>
      <c r="R562" s="82"/>
      <c r="T562" s="78"/>
      <c r="Y562" s="82"/>
      <c r="Z562" s="82"/>
      <c r="AF562" s="82"/>
    </row>
    <row r="563" spans="1:32">
      <c r="A563" s="82">
        <v>0.13700000000000001</v>
      </c>
      <c r="B563" s="130">
        <v>15</v>
      </c>
      <c r="C563" s="126">
        <v>112.12549228576115</v>
      </c>
      <c r="D563" s="82">
        <f t="shared" si="17"/>
        <v>0</v>
      </c>
      <c r="E563" s="83" t="str">
        <f t="shared" si="18"/>
        <v>..</v>
      </c>
      <c r="F563" s="82"/>
      <c r="G563" s="83"/>
      <c r="H563" s="84"/>
      <c r="I563" s="83"/>
      <c r="N563" s="82"/>
      <c r="O563" s="82"/>
      <c r="P563" s="82"/>
      <c r="Q563" s="82"/>
      <c r="R563" s="82"/>
      <c r="T563" s="78"/>
      <c r="Y563" s="82"/>
      <c r="Z563" s="82"/>
      <c r="AF563" s="82"/>
    </row>
    <row r="564" spans="1:32">
      <c r="A564" s="82">
        <v>0.13725000000000001</v>
      </c>
      <c r="B564" s="130">
        <v>30</v>
      </c>
      <c r="C564" s="126">
        <v>104.51570982903662</v>
      </c>
      <c r="D564" s="82">
        <f t="shared" si="17"/>
        <v>1</v>
      </c>
      <c r="E564" s="83">
        <f t="shared" si="18"/>
        <v>111.00000000000001</v>
      </c>
      <c r="F564" s="82"/>
      <c r="G564" s="83"/>
      <c r="H564" s="84"/>
      <c r="I564" s="83"/>
      <c r="N564" s="82"/>
      <c r="O564" s="82"/>
      <c r="P564" s="82"/>
      <c r="Q564" s="82"/>
      <c r="R564" s="82"/>
      <c r="T564" s="78"/>
      <c r="Y564" s="82"/>
      <c r="Z564" s="82"/>
      <c r="AF564" s="82"/>
    </row>
    <row r="565" spans="1:32">
      <c r="A565" s="82">
        <v>0.13750000000000001</v>
      </c>
      <c r="B565" s="130">
        <v>15</v>
      </c>
      <c r="C565" s="126">
        <v>108.33607218708116</v>
      </c>
      <c r="D565" s="82">
        <f t="shared" si="17"/>
        <v>0</v>
      </c>
      <c r="E565" s="83" t="str">
        <f t="shared" si="18"/>
        <v>..</v>
      </c>
      <c r="F565" s="82"/>
      <c r="G565" s="83"/>
      <c r="H565" s="84"/>
      <c r="I565" s="83"/>
      <c r="N565" s="82"/>
      <c r="O565" s="82"/>
      <c r="P565" s="82"/>
      <c r="Q565" s="82"/>
      <c r="R565" s="82"/>
      <c r="T565" s="78"/>
      <c r="Y565" s="82"/>
      <c r="Z565" s="82"/>
      <c r="AF565" s="82"/>
    </row>
    <row r="566" spans="1:32">
      <c r="A566" s="82">
        <v>0.13775000000000001</v>
      </c>
      <c r="B566" s="130">
        <v>15</v>
      </c>
      <c r="C566" s="126">
        <v>122.03772884788155</v>
      </c>
      <c r="D566" s="82">
        <f t="shared" si="17"/>
        <v>0</v>
      </c>
      <c r="E566" s="83" t="str">
        <f t="shared" si="18"/>
        <v>..</v>
      </c>
      <c r="F566" s="82"/>
      <c r="G566" s="83"/>
      <c r="H566" s="84"/>
      <c r="I566" s="83"/>
      <c r="N566" s="82"/>
      <c r="O566" s="82"/>
      <c r="P566" s="82"/>
      <c r="Q566" s="82"/>
      <c r="R566" s="82"/>
      <c r="T566" s="78"/>
      <c r="Y566" s="82"/>
      <c r="Z566" s="82"/>
      <c r="AF566" s="82"/>
    </row>
    <row r="567" spans="1:32">
      <c r="A567" s="82">
        <v>0.13800000000000001</v>
      </c>
      <c r="B567" s="130">
        <v>15</v>
      </c>
      <c r="C567" s="126">
        <v>114.01155536695794</v>
      </c>
      <c r="D567" s="82">
        <f t="shared" si="17"/>
        <v>0</v>
      </c>
      <c r="E567" s="83" t="str">
        <f t="shared" si="18"/>
        <v>..</v>
      </c>
      <c r="F567" s="82"/>
      <c r="G567" s="83"/>
      <c r="H567" s="84"/>
      <c r="I567" s="83"/>
      <c r="N567" s="82"/>
      <c r="O567" s="82"/>
      <c r="P567" s="82"/>
      <c r="Q567" s="82"/>
      <c r="R567" s="82"/>
      <c r="T567" s="78"/>
      <c r="Y567" s="82"/>
      <c r="Z567" s="82"/>
      <c r="AF567" s="82"/>
    </row>
    <row r="568" spans="1:32">
      <c r="A568" s="82">
        <v>0.13825000000000001</v>
      </c>
      <c r="B568" s="130">
        <v>15</v>
      </c>
      <c r="C568" s="126">
        <v>99.97807434981685</v>
      </c>
      <c r="D568" s="82">
        <f t="shared" si="17"/>
        <v>0</v>
      </c>
      <c r="E568" s="83" t="str">
        <f t="shared" si="18"/>
        <v>..</v>
      </c>
      <c r="F568" s="82"/>
      <c r="G568" s="83"/>
      <c r="H568" s="84"/>
      <c r="I568" s="83"/>
      <c r="N568" s="82"/>
      <c r="O568" s="82"/>
      <c r="P568" s="82"/>
      <c r="Q568" s="82"/>
      <c r="R568" s="82"/>
      <c r="T568" s="78"/>
      <c r="Y568" s="82"/>
      <c r="Z568" s="82"/>
      <c r="AF568" s="82"/>
    </row>
    <row r="569" spans="1:32">
      <c r="A569" s="82">
        <v>0.13850000000000001</v>
      </c>
      <c r="B569" s="130">
        <v>30</v>
      </c>
      <c r="C569" s="126">
        <v>134.01935064082502</v>
      </c>
      <c r="D569" s="82">
        <f t="shared" si="17"/>
        <v>1</v>
      </c>
      <c r="E569" s="83">
        <f t="shared" si="18"/>
        <v>111.00000000000001</v>
      </c>
      <c r="F569" s="82"/>
      <c r="G569" s="83"/>
      <c r="H569" s="84"/>
      <c r="I569" s="83"/>
      <c r="N569" s="82"/>
      <c r="O569" s="82"/>
      <c r="P569" s="82"/>
      <c r="Q569" s="82"/>
      <c r="R569" s="82"/>
      <c r="T569" s="78"/>
      <c r="Y569" s="82"/>
      <c r="Z569" s="82"/>
      <c r="AF569" s="82"/>
    </row>
    <row r="570" spans="1:32">
      <c r="A570" s="82">
        <v>0.13875000000000001</v>
      </c>
      <c r="B570" s="130">
        <v>15</v>
      </c>
      <c r="C570" s="126">
        <v>115.13250727064555</v>
      </c>
      <c r="D570" s="82">
        <f t="shared" si="17"/>
        <v>0</v>
      </c>
      <c r="E570" s="83" t="str">
        <f t="shared" si="18"/>
        <v>..</v>
      </c>
      <c r="F570" s="82"/>
      <c r="G570" s="83"/>
      <c r="H570" s="84"/>
      <c r="I570" s="83"/>
      <c r="N570" s="82"/>
      <c r="O570" s="82"/>
      <c r="P570" s="82"/>
      <c r="Q570" s="82"/>
      <c r="R570" s="82"/>
      <c r="T570" s="78"/>
      <c r="Y570" s="82"/>
      <c r="Z570" s="82"/>
      <c r="AF570" s="82"/>
    </row>
    <row r="571" spans="1:32">
      <c r="A571" s="82">
        <v>0.13900000000000001</v>
      </c>
      <c r="B571" s="130">
        <v>15</v>
      </c>
      <c r="C571" s="126">
        <v>122.89785466821498</v>
      </c>
      <c r="D571" s="82">
        <f t="shared" si="17"/>
        <v>0</v>
      </c>
      <c r="E571" s="83" t="str">
        <f t="shared" si="18"/>
        <v>..</v>
      </c>
      <c r="F571" s="82"/>
      <c r="G571" s="83"/>
      <c r="H571" s="84"/>
      <c r="I571" s="83"/>
      <c r="N571" s="82"/>
      <c r="O571" s="82"/>
      <c r="P571" s="82"/>
      <c r="Q571" s="82"/>
      <c r="R571" s="82"/>
      <c r="T571" s="78"/>
      <c r="Y571" s="82"/>
      <c r="Z571" s="82"/>
      <c r="AF571" s="82"/>
    </row>
    <row r="572" spans="1:32">
      <c r="A572" s="82">
        <v>0.13925000000000001</v>
      </c>
      <c r="B572" s="130">
        <v>15</v>
      </c>
      <c r="C572" s="126">
        <v>109.04590233911544</v>
      </c>
      <c r="D572" s="82">
        <f t="shared" si="17"/>
        <v>0</v>
      </c>
      <c r="E572" s="83" t="str">
        <f t="shared" si="18"/>
        <v>..</v>
      </c>
      <c r="F572" s="82"/>
      <c r="G572" s="83"/>
      <c r="H572" s="84"/>
      <c r="I572" s="83"/>
      <c r="N572" s="82"/>
      <c r="O572" s="82"/>
      <c r="P572" s="82"/>
      <c r="Q572" s="82"/>
      <c r="R572" s="82"/>
      <c r="T572" s="78"/>
      <c r="Y572" s="82"/>
      <c r="Z572" s="82"/>
      <c r="AF572" s="82"/>
    </row>
    <row r="573" spans="1:32">
      <c r="A573" s="82">
        <v>0.13950000000000001</v>
      </c>
      <c r="B573" s="130">
        <v>30</v>
      </c>
      <c r="C573" s="126">
        <v>137.32284011438315</v>
      </c>
      <c r="D573" s="82">
        <f t="shared" si="17"/>
        <v>1</v>
      </c>
      <c r="E573" s="83">
        <f t="shared" si="18"/>
        <v>111.00000000000001</v>
      </c>
      <c r="F573" s="82"/>
      <c r="G573" s="83"/>
      <c r="H573" s="84"/>
      <c r="I573" s="83"/>
      <c r="N573" s="82"/>
      <c r="O573" s="82"/>
      <c r="P573" s="82"/>
      <c r="Q573" s="82"/>
      <c r="R573" s="82"/>
      <c r="T573" s="78"/>
      <c r="Y573" s="82"/>
      <c r="Z573" s="82"/>
      <c r="AF573" s="82"/>
    </row>
    <row r="574" spans="1:32">
      <c r="A574" s="82">
        <v>0.13975000000000001</v>
      </c>
      <c r="B574" s="130">
        <v>15</v>
      </c>
      <c r="C574" s="126">
        <v>103.64529322225536</v>
      </c>
      <c r="D574" s="82">
        <f t="shared" si="17"/>
        <v>0</v>
      </c>
      <c r="E574" s="83" t="str">
        <f t="shared" si="18"/>
        <v>..</v>
      </c>
      <c r="F574" s="82"/>
      <c r="G574" s="83"/>
      <c r="H574" s="84"/>
      <c r="I574" s="83"/>
      <c r="N574" s="82"/>
      <c r="O574" s="82"/>
      <c r="P574" s="82"/>
      <c r="Q574" s="82"/>
      <c r="R574" s="82"/>
      <c r="T574" s="78"/>
      <c r="Y574" s="82"/>
      <c r="Z574" s="82"/>
      <c r="AF574" s="82"/>
    </row>
    <row r="575" spans="1:32">
      <c r="A575" s="82">
        <v>0.14000000000000001</v>
      </c>
      <c r="B575" s="130">
        <v>30</v>
      </c>
      <c r="C575" s="126">
        <v>89.319408884129786</v>
      </c>
      <c r="D575" s="82">
        <f t="shared" si="17"/>
        <v>1</v>
      </c>
      <c r="E575" s="83">
        <f t="shared" si="18"/>
        <v>87.401079818034205</v>
      </c>
      <c r="F575" s="82"/>
      <c r="G575" s="83"/>
      <c r="H575" s="84"/>
      <c r="I575" s="83"/>
      <c r="N575" s="82"/>
      <c r="O575" s="82"/>
      <c r="P575" s="82"/>
      <c r="Q575" s="82"/>
      <c r="R575" s="82"/>
      <c r="T575" s="78"/>
      <c r="Y575" s="82"/>
      <c r="Z575" s="82"/>
      <c r="AF575" s="82"/>
    </row>
    <row r="576" spans="1:32">
      <c r="A576" s="82">
        <v>0.14025000000000001</v>
      </c>
      <c r="B576" s="130">
        <v>30</v>
      </c>
      <c r="C576" s="126">
        <v>115.87120098783332</v>
      </c>
      <c r="D576" s="82">
        <f t="shared" si="17"/>
        <v>1</v>
      </c>
      <c r="E576" s="83">
        <f t="shared" si="18"/>
        <v>111.00000000000001</v>
      </c>
      <c r="F576" s="82"/>
      <c r="G576" s="83"/>
      <c r="H576" s="84"/>
      <c r="I576" s="83"/>
      <c r="N576" s="82"/>
      <c r="O576" s="82"/>
      <c r="P576" s="82"/>
      <c r="Q576" s="82"/>
      <c r="R576" s="82"/>
      <c r="T576" s="78"/>
      <c r="Y576" s="82"/>
      <c r="Z576" s="82"/>
      <c r="AF576" s="82"/>
    </row>
    <row r="577" spans="1:32">
      <c r="A577" s="82">
        <v>0.14050000000000001</v>
      </c>
      <c r="B577" s="130">
        <v>15</v>
      </c>
      <c r="C577" s="126">
        <v>102.8100190345416</v>
      </c>
      <c r="D577" s="82">
        <f t="shared" si="17"/>
        <v>0</v>
      </c>
      <c r="E577" s="83" t="str">
        <f t="shared" si="18"/>
        <v>..</v>
      </c>
      <c r="F577" s="82"/>
      <c r="G577" s="83"/>
      <c r="H577" s="84"/>
      <c r="I577" s="83"/>
      <c r="N577" s="82"/>
      <c r="O577" s="82"/>
      <c r="P577" s="82"/>
      <c r="Q577" s="82"/>
      <c r="R577" s="82"/>
      <c r="T577" s="78"/>
      <c r="Y577" s="82"/>
      <c r="Z577" s="82"/>
      <c r="AF577" s="82"/>
    </row>
    <row r="578" spans="1:32">
      <c r="A578" s="82">
        <v>0.14074999999999999</v>
      </c>
      <c r="B578" s="130">
        <v>15</v>
      </c>
      <c r="C578" s="126">
        <v>106.13160748138057</v>
      </c>
      <c r="D578" s="82">
        <f t="shared" si="17"/>
        <v>0</v>
      </c>
      <c r="E578" s="83" t="str">
        <f t="shared" si="18"/>
        <v>..</v>
      </c>
      <c r="F578" s="82"/>
      <c r="G578" s="83"/>
      <c r="H578" s="84"/>
      <c r="I578" s="83"/>
      <c r="N578" s="82"/>
      <c r="O578" s="82"/>
      <c r="P578" s="82"/>
      <c r="Q578" s="82"/>
      <c r="R578" s="82"/>
      <c r="T578" s="78"/>
      <c r="Y578" s="82"/>
      <c r="Z578" s="82"/>
      <c r="AF578" s="82"/>
    </row>
    <row r="579" spans="1:32">
      <c r="A579" s="82">
        <v>0.14099999999999999</v>
      </c>
      <c r="B579" s="130">
        <v>15</v>
      </c>
      <c r="C579" s="126">
        <v>99.817213924188678</v>
      </c>
      <c r="D579" s="82">
        <f t="shared" si="17"/>
        <v>0</v>
      </c>
      <c r="E579" s="83" t="str">
        <f t="shared" si="18"/>
        <v>..</v>
      </c>
      <c r="F579" s="82"/>
      <c r="G579" s="83"/>
      <c r="H579" s="84"/>
      <c r="I579" s="83"/>
      <c r="N579" s="82"/>
      <c r="O579" s="82"/>
      <c r="P579" s="82"/>
      <c r="Q579" s="82"/>
      <c r="R579" s="82"/>
      <c r="T579" s="78"/>
      <c r="Y579" s="82"/>
      <c r="Z579" s="82"/>
      <c r="AF579" s="82"/>
    </row>
    <row r="580" spans="1:32">
      <c r="A580" s="82">
        <v>0.14124999999999999</v>
      </c>
      <c r="B580" s="130">
        <v>30</v>
      </c>
      <c r="C580" s="126">
        <v>124.56385846572215</v>
      </c>
      <c r="D580" s="82">
        <f t="shared" si="17"/>
        <v>1</v>
      </c>
      <c r="E580" s="83">
        <f t="shared" si="18"/>
        <v>111.00000000000001</v>
      </c>
      <c r="F580" s="82"/>
      <c r="G580" s="83"/>
      <c r="H580" s="84"/>
      <c r="I580" s="83"/>
      <c r="N580" s="82"/>
      <c r="O580" s="82"/>
      <c r="P580" s="82"/>
      <c r="Q580" s="82"/>
      <c r="R580" s="82"/>
      <c r="T580" s="78"/>
      <c r="Y580" s="82"/>
      <c r="Z580" s="82"/>
      <c r="AF580" s="82"/>
    </row>
    <row r="581" spans="1:32">
      <c r="A581" s="82">
        <v>0.14149999999999999</v>
      </c>
      <c r="B581" s="130">
        <v>15</v>
      </c>
      <c r="C581" s="126">
        <v>106.4945366462312</v>
      </c>
      <c r="D581" s="82">
        <f t="shared" si="17"/>
        <v>0</v>
      </c>
      <c r="E581" s="83" t="str">
        <f t="shared" si="18"/>
        <v>..</v>
      </c>
      <c r="F581" s="82"/>
      <c r="G581" s="83"/>
      <c r="H581" s="84"/>
      <c r="I581" s="83"/>
      <c r="N581" s="82"/>
      <c r="O581" s="82"/>
      <c r="P581" s="82"/>
      <c r="Q581" s="82"/>
      <c r="R581" s="82"/>
      <c r="T581" s="78"/>
      <c r="Y581" s="82"/>
      <c r="Z581" s="82"/>
      <c r="AF581" s="82"/>
    </row>
    <row r="582" spans="1:32">
      <c r="A582" s="82">
        <v>0.14174999999999999</v>
      </c>
      <c r="B582" s="130">
        <v>30</v>
      </c>
      <c r="C582" s="126">
        <v>86.858022341570631</v>
      </c>
      <c r="D582" s="82">
        <f t="shared" si="17"/>
        <v>1</v>
      </c>
      <c r="E582" s="83">
        <f t="shared" si="18"/>
        <v>85.235059660582152</v>
      </c>
      <c r="F582" s="82"/>
      <c r="G582" s="83"/>
      <c r="H582" s="84"/>
      <c r="I582" s="83"/>
      <c r="N582" s="82"/>
      <c r="O582" s="82"/>
      <c r="P582" s="82"/>
      <c r="Q582" s="82"/>
      <c r="R582" s="82"/>
      <c r="T582" s="78"/>
      <c r="Y582" s="82"/>
      <c r="Z582" s="82"/>
      <c r="AF582" s="82"/>
    </row>
    <row r="583" spans="1:32">
      <c r="A583" s="82">
        <v>0.14199999999999999</v>
      </c>
      <c r="B583" s="130">
        <v>15</v>
      </c>
      <c r="C583" s="126">
        <v>96.860830334193466</v>
      </c>
      <c r="D583" s="82">
        <f t="shared" si="17"/>
        <v>0</v>
      </c>
      <c r="E583" s="83" t="str">
        <f t="shared" si="18"/>
        <v>..</v>
      </c>
      <c r="F583" s="82"/>
      <c r="G583" s="83"/>
      <c r="H583" s="84"/>
      <c r="I583" s="83"/>
      <c r="N583" s="82"/>
      <c r="O583" s="82"/>
      <c r="P583" s="82"/>
      <c r="Q583" s="82"/>
      <c r="R583" s="82"/>
      <c r="T583" s="78"/>
      <c r="Y583" s="82"/>
      <c r="Z583" s="82"/>
      <c r="AF583" s="82"/>
    </row>
    <row r="584" spans="1:32">
      <c r="A584" s="82">
        <v>0.14224999999999999</v>
      </c>
      <c r="B584" s="130">
        <v>15</v>
      </c>
      <c r="C584" s="126">
        <v>115.35176277878621</v>
      </c>
      <c r="D584" s="82">
        <f t="shared" si="17"/>
        <v>0</v>
      </c>
      <c r="E584" s="83" t="str">
        <f t="shared" si="18"/>
        <v>..</v>
      </c>
      <c r="F584" s="82"/>
      <c r="G584" s="83"/>
      <c r="H584" s="84"/>
      <c r="I584" s="83"/>
      <c r="N584" s="82"/>
      <c r="O584" s="82"/>
      <c r="P584" s="82"/>
      <c r="Q584" s="82"/>
      <c r="R584" s="82"/>
      <c r="T584" s="78"/>
      <c r="Y584" s="82"/>
      <c r="Z584" s="82"/>
      <c r="AF584" s="82"/>
    </row>
    <row r="585" spans="1:32">
      <c r="A585" s="82">
        <v>0.14249999999999999</v>
      </c>
      <c r="B585" s="130">
        <v>30</v>
      </c>
      <c r="C585" s="126">
        <v>134.19345700591171</v>
      </c>
      <c r="D585" s="82">
        <f t="shared" si="17"/>
        <v>1</v>
      </c>
      <c r="E585" s="83">
        <f t="shared" si="18"/>
        <v>111.00000000000001</v>
      </c>
      <c r="F585" s="82"/>
      <c r="G585" s="83"/>
      <c r="H585" s="84"/>
      <c r="I585" s="83"/>
      <c r="N585" s="82"/>
      <c r="O585" s="82"/>
      <c r="P585" s="82"/>
      <c r="Q585" s="82"/>
      <c r="R585" s="82"/>
      <c r="T585" s="78"/>
      <c r="Y585" s="82"/>
      <c r="Z585" s="82"/>
      <c r="AF585" s="82"/>
    </row>
    <row r="586" spans="1:32">
      <c r="A586" s="82">
        <v>0.14274999999999999</v>
      </c>
      <c r="B586" s="130">
        <v>15</v>
      </c>
      <c r="C586" s="126">
        <v>113.92744958319022</v>
      </c>
      <c r="D586" s="82">
        <f t="shared" si="17"/>
        <v>0</v>
      </c>
      <c r="E586" s="83" t="str">
        <f t="shared" si="18"/>
        <v>..</v>
      </c>
      <c r="F586" s="82"/>
      <c r="G586" s="83"/>
      <c r="H586" s="84"/>
      <c r="I586" s="83"/>
      <c r="N586" s="82"/>
      <c r="O586" s="82"/>
      <c r="P586" s="82"/>
      <c r="Q586" s="82"/>
      <c r="R586" s="82"/>
      <c r="T586" s="78"/>
      <c r="Y586" s="82"/>
      <c r="Z586" s="82"/>
      <c r="AF586" s="82"/>
    </row>
    <row r="587" spans="1:32">
      <c r="A587" s="82">
        <v>0.14299999999999999</v>
      </c>
      <c r="B587" s="130">
        <v>15</v>
      </c>
      <c r="C587" s="126">
        <v>123.62780903195846</v>
      </c>
      <c r="D587" s="82">
        <f t="shared" si="17"/>
        <v>0</v>
      </c>
      <c r="E587" s="83" t="str">
        <f t="shared" si="18"/>
        <v>..</v>
      </c>
      <c r="F587" s="82"/>
      <c r="G587" s="83"/>
      <c r="H587" s="84"/>
      <c r="I587" s="83"/>
      <c r="N587" s="82"/>
      <c r="O587" s="82"/>
      <c r="P587" s="82"/>
      <c r="Q587" s="82"/>
      <c r="R587" s="82"/>
      <c r="T587" s="78"/>
      <c r="Y587" s="82"/>
      <c r="Z587" s="82"/>
      <c r="AF587" s="82"/>
    </row>
    <row r="588" spans="1:32">
      <c r="A588" s="82">
        <v>0.14324999999999999</v>
      </c>
      <c r="B588" s="130">
        <v>30</v>
      </c>
      <c r="C588" s="126">
        <v>123.27243812591846</v>
      </c>
      <c r="D588" s="82">
        <f t="shared" si="17"/>
        <v>1</v>
      </c>
      <c r="E588" s="83">
        <f t="shared" si="18"/>
        <v>111.00000000000001</v>
      </c>
      <c r="F588" s="82"/>
      <c r="G588" s="83"/>
      <c r="H588" s="84"/>
      <c r="I588" s="83"/>
      <c r="N588" s="82"/>
      <c r="O588" s="82"/>
      <c r="P588" s="82"/>
      <c r="Q588" s="82"/>
      <c r="R588" s="82"/>
      <c r="T588" s="78"/>
      <c r="Y588" s="82"/>
      <c r="Z588" s="82"/>
      <c r="AF588" s="82"/>
    </row>
    <row r="589" spans="1:32">
      <c r="A589" s="82">
        <v>0.14349999999999999</v>
      </c>
      <c r="B589" s="130">
        <v>15</v>
      </c>
      <c r="C589" s="126">
        <v>118.71222954186351</v>
      </c>
      <c r="D589" s="82">
        <f t="shared" si="17"/>
        <v>0</v>
      </c>
      <c r="E589" s="83" t="str">
        <f t="shared" si="18"/>
        <v>..</v>
      </c>
      <c r="F589" s="82"/>
      <c r="G589" s="83"/>
      <c r="H589" s="84"/>
      <c r="I589" s="83"/>
      <c r="N589" s="82"/>
      <c r="O589" s="82"/>
      <c r="P589" s="82"/>
      <c r="Q589" s="82"/>
      <c r="R589" s="82"/>
      <c r="T589" s="78"/>
      <c r="Y589" s="82"/>
      <c r="Z589" s="82"/>
      <c r="AF589" s="82"/>
    </row>
    <row r="590" spans="1:32">
      <c r="A590" s="82">
        <v>0.14374999999999999</v>
      </c>
      <c r="B590" s="130">
        <v>15</v>
      </c>
      <c r="C590" s="126">
        <v>120.52777847183584</v>
      </c>
      <c r="D590" s="82">
        <f t="shared" si="17"/>
        <v>0</v>
      </c>
      <c r="E590" s="83" t="str">
        <f t="shared" si="18"/>
        <v>..</v>
      </c>
      <c r="F590" s="82"/>
      <c r="G590" s="83"/>
      <c r="H590" s="84"/>
      <c r="I590" s="83"/>
      <c r="N590" s="82"/>
      <c r="O590" s="82"/>
      <c r="P590" s="82"/>
      <c r="Q590" s="82"/>
      <c r="R590" s="82"/>
      <c r="T590" s="78"/>
      <c r="Y590" s="82"/>
      <c r="Z590" s="82"/>
      <c r="AF590" s="82"/>
    </row>
    <row r="591" spans="1:32">
      <c r="A591" s="82">
        <v>0.14399999999999999</v>
      </c>
      <c r="B591" s="130">
        <v>15</v>
      </c>
      <c r="C591" s="126">
        <v>98.543643983975755</v>
      </c>
      <c r="D591" s="82">
        <f t="shared" si="17"/>
        <v>0</v>
      </c>
      <c r="E591" s="83" t="str">
        <f t="shared" si="18"/>
        <v>..</v>
      </c>
      <c r="F591" s="82"/>
      <c r="G591" s="83"/>
      <c r="H591" s="84"/>
      <c r="I591" s="83"/>
      <c r="N591" s="82"/>
      <c r="O591" s="82"/>
      <c r="P591" s="82"/>
      <c r="Q591" s="82"/>
      <c r="R591" s="82"/>
      <c r="T591" s="78"/>
      <c r="Y591" s="82"/>
      <c r="Z591" s="82"/>
      <c r="AF591" s="82"/>
    </row>
    <row r="592" spans="1:32">
      <c r="A592" s="82">
        <v>0.14424999999999999</v>
      </c>
      <c r="B592" s="130">
        <v>15</v>
      </c>
      <c r="C592" s="126">
        <v>96.511286828819038</v>
      </c>
      <c r="D592" s="82">
        <f t="shared" ref="D592:D655" si="19">IF(VLOOKUP(B592,$B$10:$G$11,6)&gt;=0,1,0)</f>
        <v>0</v>
      </c>
      <c r="E592" s="83" t="str">
        <f t="shared" ref="E592:E655" si="20">IF(D592=0,"..", IF(C592+$C$6&gt;=$G$2,$G$2,(C592+$C$6)*(1-$C$4)))</f>
        <v>..</v>
      </c>
      <c r="F592" s="82"/>
      <c r="G592" s="83"/>
      <c r="H592" s="84"/>
      <c r="I592" s="83"/>
      <c r="N592" s="82"/>
      <c r="O592" s="82"/>
      <c r="P592" s="82"/>
      <c r="Q592" s="82"/>
      <c r="R592" s="82"/>
      <c r="T592" s="78"/>
      <c r="Y592" s="82"/>
      <c r="Z592" s="82"/>
      <c r="AF592" s="82"/>
    </row>
    <row r="593" spans="1:32">
      <c r="A593" s="82">
        <v>0.14449999999999999</v>
      </c>
      <c r="B593" s="130">
        <v>15</v>
      </c>
      <c r="C593" s="126">
        <v>101.86623641134159</v>
      </c>
      <c r="D593" s="82">
        <f t="shared" si="19"/>
        <v>0</v>
      </c>
      <c r="E593" s="83" t="str">
        <f t="shared" si="20"/>
        <v>..</v>
      </c>
      <c r="F593" s="82"/>
      <c r="G593" s="83"/>
      <c r="H593" s="84"/>
      <c r="I593" s="83"/>
      <c r="N593" s="82"/>
      <c r="O593" s="82"/>
      <c r="P593" s="82"/>
      <c r="Q593" s="82"/>
      <c r="R593" s="82"/>
      <c r="T593" s="78"/>
      <c r="Y593" s="82"/>
      <c r="Z593" s="82"/>
      <c r="AF593" s="82"/>
    </row>
    <row r="594" spans="1:32">
      <c r="A594" s="82">
        <v>0.14474999999999999</v>
      </c>
      <c r="B594" s="130">
        <v>15</v>
      </c>
      <c r="C594" s="126">
        <v>95.097589095345683</v>
      </c>
      <c r="D594" s="82">
        <f t="shared" si="19"/>
        <v>0</v>
      </c>
      <c r="E594" s="83" t="str">
        <f t="shared" si="20"/>
        <v>..</v>
      </c>
      <c r="F594" s="82"/>
      <c r="G594" s="83"/>
      <c r="H594" s="84"/>
      <c r="I594" s="83"/>
      <c r="N594" s="82"/>
      <c r="O594" s="82"/>
      <c r="P594" s="82"/>
      <c r="Q594" s="82"/>
      <c r="R594" s="82"/>
      <c r="T594" s="78"/>
      <c r="Y594" s="82"/>
      <c r="Z594" s="82"/>
      <c r="AF594" s="82"/>
    </row>
    <row r="595" spans="1:32">
      <c r="A595" s="82">
        <v>0.14499999999999999</v>
      </c>
      <c r="B595" s="130">
        <v>15</v>
      </c>
      <c r="C595" s="126">
        <v>120.4550594382176</v>
      </c>
      <c r="D595" s="82">
        <f t="shared" si="19"/>
        <v>0</v>
      </c>
      <c r="E595" s="83" t="str">
        <f t="shared" si="20"/>
        <v>..</v>
      </c>
      <c r="F595" s="82"/>
      <c r="G595" s="83"/>
      <c r="H595" s="84"/>
      <c r="I595" s="83"/>
      <c r="N595" s="82"/>
      <c r="O595" s="82"/>
      <c r="P595" s="82"/>
      <c r="Q595" s="82"/>
      <c r="R595" s="82"/>
      <c r="T595" s="78"/>
      <c r="Y595" s="82"/>
      <c r="Z595" s="82"/>
      <c r="AF595" s="82"/>
    </row>
    <row r="596" spans="1:32">
      <c r="A596" s="82">
        <v>0.14524999999999999</v>
      </c>
      <c r="B596" s="130">
        <v>30</v>
      </c>
      <c r="C596" s="126">
        <v>119.23489883044762</v>
      </c>
      <c r="D596" s="82">
        <f t="shared" si="19"/>
        <v>1</v>
      </c>
      <c r="E596" s="83">
        <f t="shared" si="20"/>
        <v>111.00000000000001</v>
      </c>
      <c r="F596" s="82"/>
      <c r="G596" s="83"/>
      <c r="H596" s="84"/>
      <c r="I596" s="83"/>
      <c r="N596" s="82"/>
      <c r="O596" s="82"/>
      <c r="P596" s="82"/>
      <c r="Q596" s="82"/>
      <c r="R596" s="82"/>
      <c r="T596" s="78"/>
      <c r="Y596" s="82"/>
      <c r="Z596" s="82"/>
      <c r="AF596" s="82"/>
    </row>
    <row r="597" spans="1:32">
      <c r="A597" s="82">
        <v>0.14549999999999999</v>
      </c>
      <c r="B597" s="130">
        <v>30</v>
      </c>
      <c r="C597" s="126">
        <v>103.69101577461709</v>
      </c>
      <c r="D597" s="82">
        <f t="shared" si="19"/>
        <v>1</v>
      </c>
      <c r="E597" s="83">
        <f t="shared" si="20"/>
        <v>111.00000000000001</v>
      </c>
      <c r="F597" s="82"/>
      <c r="G597" s="83"/>
      <c r="H597" s="84"/>
      <c r="I597" s="83"/>
      <c r="N597" s="82"/>
      <c r="O597" s="82"/>
      <c r="P597" s="82"/>
      <c r="Q597" s="82"/>
      <c r="R597" s="82"/>
      <c r="T597" s="78"/>
      <c r="Y597" s="82"/>
      <c r="Z597" s="82"/>
      <c r="AF597" s="82"/>
    </row>
    <row r="598" spans="1:32">
      <c r="A598" s="82">
        <v>0.14574999999999999</v>
      </c>
      <c r="B598" s="130">
        <v>30</v>
      </c>
      <c r="C598" s="126">
        <v>110.46782188926048</v>
      </c>
      <c r="D598" s="82">
        <f t="shared" si="19"/>
        <v>1</v>
      </c>
      <c r="E598" s="83">
        <f t="shared" si="20"/>
        <v>111.00000000000001</v>
      </c>
      <c r="F598" s="82"/>
      <c r="G598" s="83"/>
      <c r="H598" s="84"/>
      <c r="I598" s="83"/>
      <c r="N598" s="82"/>
      <c r="O598" s="82"/>
      <c r="P598" s="82"/>
      <c r="Q598" s="82"/>
      <c r="R598" s="82"/>
      <c r="T598" s="78"/>
      <c r="Y598" s="82"/>
      <c r="Z598" s="82"/>
      <c r="AF598" s="82"/>
    </row>
    <row r="599" spans="1:32">
      <c r="A599" s="82">
        <v>0.14599999999999999</v>
      </c>
      <c r="B599" s="130">
        <v>30</v>
      </c>
      <c r="C599" s="126">
        <v>115.85146899634529</v>
      </c>
      <c r="D599" s="82">
        <f t="shared" si="19"/>
        <v>1</v>
      </c>
      <c r="E599" s="83">
        <f t="shared" si="20"/>
        <v>111.00000000000001</v>
      </c>
      <c r="F599" s="82"/>
      <c r="G599" s="83"/>
      <c r="H599" s="84"/>
      <c r="I599" s="83"/>
      <c r="N599" s="82"/>
      <c r="O599" s="82"/>
      <c r="P599" s="82"/>
      <c r="Q599" s="82"/>
      <c r="R599" s="82"/>
      <c r="T599" s="78"/>
      <c r="Y599" s="82"/>
      <c r="Z599" s="82"/>
      <c r="AF599" s="82"/>
    </row>
    <row r="600" spans="1:32">
      <c r="A600" s="82">
        <v>0.14624999999999999</v>
      </c>
      <c r="B600" s="130">
        <v>30</v>
      </c>
      <c r="C600" s="126">
        <v>129.90729849821747</v>
      </c>
      <c r="D600" s="82">
        <f t="shared" si="19"/>
        <v>1</v>
      </c>
      <c r="E600" s="83">
        <f t="shared" si="20"/>
        <v>111.00000000000001</v>
      </c>
      <c r="F600" s="82"/>
      <c r="G600" s="83"/>
      <c r="H600" s="84"/>
      <c r="I600" s="83"/>
      <c r="N600" s="82"/>
      <c r="O600" s="82"/>
      <c r="P600" s="82"/>
      <c r="Q600" s="82"/>
      <c r="R600" s="82"/>
      <c r="T600" s="78"/>
      <c r="Y600" s="82"/>
      <c r="Z600" s="82"/>
      <c r="AF600" s="82"/>
    </row>
    <row r="601" spans="1:32">
      <c r="A601" s="82">
        <v>0.14649999999999999</v>
      </c>
      <c r="B601" s="130">
        <v>30</v>
      </c>
      <c r="C601" s="126">
        <v>83.756723076302961</v>
      </c>
      <c r="D601" s="82">
        <f t="shared" si="19"/>
        <v>1</v>
      </c>
      <c r="E601" s="83">
        <f t="shared" si="20"/>
        <v>82.505916307146606</v>
      </c>
      <c r="F601" s="82"/>
      <c r="G601" s="83"/>
      <c r="H601" s="84"/>
      <c r="I601" s="83"/>
      <c r="N601" s="82"/>
      <c r="O601" s="82"/>
      <c r="P601" s="82"/>
      <c r="Q601" s="82"/>
      <c r="R601" s="82"/>
      <c r="T601" s="78"/>
      <c r="Y601" s="82"/>
      <c r="Z601" s="82"/>
      <c r="AF601" s="82"/>
    </row>
    <row r="602" spans="1:32">
      <c r="A602" s="82">
        <v>0.14674999999999999</v>
      </c>
      <c r="B602" s="130">
        <v>15</v>
      </c>
      <c r="C602" s="126">
        <v>114.49240791780909</v>
      </c>
      <c r="D602" s="82">
        <f t="shared" si="19"/>
        <v>0</v>
      </c>
      <c r="E602" s="83" t="str">
        <f t="shared" si="20"/>
        <v>..</v>
      </c>
      <c r="F602" s="82"/>
      <c r="G602" s="83"/>
      <c r="H602" s="84"/>
      <c r="I602" s="83"/>
      <c r="N602" s="82"/>
      <c r="O602" s="82"/>
      <c r="P602" s="82"/>
      <c r="Q602" s="82"/>
      <c r="R602" s="82"/>
      <c r="T602" s="78"/>
      <c r="Y602" s="82"/>
      <c r="Z602" s="82"/>
      <c r="AF602" s="82"/>
    </row>
    <row r="603" spans="1:32">
      <c r="A603" s="82">
        <v>0.14699999999999999</v>
      </c>
      <c r="B603" s="130">
        <v>30</v>
      </c>
      <c r="C603" s="126">
        <v>114.1940550043483</v>
      </c>
      <c r="D603" s="82">
        <f t="shared" si="19"/>
        <v>1</v>
      </c>
      <c r="E603" s="83">
        <f t="shared" si="20"/>
        <v>111.00000000000001</v>
      </c>
      <c r="F603" s="82"/>
      <c r="G603" s="83"/>
      <c r="H603" s="84"/>
      <c r="I603" s="83"/>
      <c r="N603" s="82"/>
      <c r="O603" s="82"/>
      <c r="P603" s="82"/>
      <c r="Q603" s="82"/>
      <c r="R603" s="82"/>
      <c r="T603" s="78"/>
      <c r="Y603" s="82"/>
      <c r="Z603" s="82"/>
      <c r="AF603" s="82"/>
    </row>
    <row r="604" spans="1:32">
      <c r="A604" s="82">
        <v>0.14724999999999999</v>
      </c>
      <c r="B604" s="130">
        <v>15</v>
      </c>
      <c r="C604" s="126">
        <v>109.59954869260054</v>
      </c>
      <c r="D604" s="82">
        <f t="shared" si="19"/>
        <v>0</v>
      </c>
      <c r="E604" s="83" t="str">
        <f t="shared" si="20"/>
        <v>..</v>
      </c>
      <c r="F604" s="82"/>
      <c r="G604" s="83"/>
      <c r="H604" s="84"/>
      <c r="I604" s="83"/>
      <c r="N604" s="82"/>
      <c r="O604" s="82"/>
      <c r="P604" s="82"/>
      <c r="Q604" s="82"/>
      <c r="R604" s="82"/>
      <c r="T604" s="78"/>
      <c r="Y604" s="82"/>
      <c r="Z604" s="82"/>
      <c r="AF604" s="82"/>
    </row>
    <row r="605" spans="1:32">
      <c r="A605" s="82">
        <v>0.14749999999999999</v>
      </c>
      <c r="B605" s="130">
        <v>15</v>
      </c>
      <c r="C605" s="126">
        <v>100.77490260988424</v>
      </c>
      <c r="D605" s="82">
        <f t="shared" si="19"/>
        <v>0</v>
      </c>
      <c r="E605" s="83" t="str">
        <f t="shared" si="20"/>
        <v>..</v>
      </c>
      <c r="F605" s="82"/>
      <c r="G605" s="83"/>
      <c r="H605" s="84"/>
      <c r="I605" s="83"/>
      <c r="N605" s="82"/>
      <c r="O605" s="82"/>
      <c r="P605" s="82"/>
      <c r="Q605" s="82"/>
      <c r="R605" s="82"/>
      <c r="T605" s="78"/>
      <c r="Y605" s="82"/>
      <c r="Z605" s="82"/>
      <c r="AF605" s="82"/>
    </row>
    <row r="606" spans="1:32">
      <c r="A606" s="82">
        <v>0.14774999999999999</v>
      </c>
      <c r="B606" s="130">
        <v>15</v>
      </c>
      <c r="C606" s="126">
        <v>116.44286968512333</v>
      </c>
      <c r="D606" s="82">
        <f t="shared" si="19"/>
        <v>0</v>
      </c>
      <c r="E606" s="83" t="str">
        <f t="shared" si="20"/>
        <v>..</v>
      </c>
      <c r="F606" s="82"/>
      <c r="G606" s="83"/>
      <c r="H606" s="84"/>
      <c r="I606" s="83"/>
      <c r="N606" s="82"/>
      <c r="O606" s="82"/>
      <c r="P606" s="82"/>
      <c r="Q606" s="82"/>
      <c r="R606" s="82"/>
      <c r="T606" s="78"/>
      <c r="Y606" s="82"/>
      <c r="Z606" s="82"/>
      <c r="AF606" s="82"/>
    </row>
    <row r="607" spans="1:32">
      <c r="A607" s="82">
        <v>0.14799999999999999</v>
      </c>
      <c r="B607" s="130">
        <v>30</v>
      </c>
      <c r="C607" s="126">
        <v>114.34682609599008</v>
      </c>
      <c r="D607" s="82">
        <f t="shared" si="19"/>
        <v>1</v>
      </c>
      <c r="E607" s="83">
        <f t="shared" si="20"/>
        <v>111.00000000000001</v>
      </c>
      <c r="F607" s="82"/>
      <c r="G607" s="83"/>
      <c r="H607" s="84"/>
      <c r="I607" s="83"/>
      <c r="N607" s="82"/>
      <c r="O607" s="82"/>
      <c r="P607" s="82"/>
      <c r="Q607" s="82"/>
      <c r="R607" s="82"/>
      <c r="T607" s="78"/>
      <c r="Y607" s="82"/>
      <c r="Z607" s="82"/>
      <c r="AF607" s="82"/>
    </row>
    <row r="608" spans="1:32">
      <c r="A608" s="82">
        <v>0.14824999999999999</v>
      </c>
      <c r="B608" s="130">
        <v>30</v>
      </c>
      <c r="C608" s="126">
        <v>98.492845654677495</v>
      </c>
      <c r="D608" s="82">
        <f t="shared" si="19"/>
        <v>1</v>
      </c>
      <c r="E608" s="83">
        <f t="shared" si="20"/>
        <v>95.4737041761162</v>
      </c>
      <c r="F608" s="82"/>
      <c r="G608" s="83"/>
      <c r="H608" s="84"/>
      <c r="I608" s="83"/>
      <c r="N608" s="82"/>
      <c r="O608" s="82"/>
      <c r="P608" s="82"/>
      <c r="Q608" s="82"/>
      <c r="R608" s="82"/>
      <c r="T608" s="78"/>
      <c r="Y608" s="82"/>
      <c r="Z608" s="82"/>
      <c r="AF608" s="82"/>
    </row>
    <row r="609" spans="1:32">
      <c r="A609" s="82">
        <v>0.14849999999999999</v>
      </c>
      <c r="B609" s="130">
        <v>15</v>
      </c>
      <c r="C609" s="126">
        <v>113.89241198430278</v>
      </c>
      <c r="D609" s="82">
        <f t="shared" si="19"/>
        <v>0</v>
      </c>
      <c r="E609" s="83" t="str">
        <f t="shared" si="20"/>
        <v>..</v>
      </c>
      <c r="F609" s="82"/>
      <c r="G609" s="83"/>
      <c r="H609" s="84"/>
      <c r="I609" s="83"/>
      <c r="N609" s="82"/>
      <c r="O609" s="82"/>
      <c r="P609" s="82"/>
      <c r="Q609" s="82"/>
      <c r="R609" s="82"/>
      <c r="T609" s="78"/>
      <c r="Y609" s="82"/>
      <c r="Z609" s="82"/>
      <c r="AF609" s="82"/>
    </row>
    <row r="610" spans="1:32">
      <c r="A610" s="82">
        <v>0.14874999999999999</v>
      </c>
      <c r="B610" s="130">
        <v>30</v>
      </c>
      <c r="C610" s="126">
        <v>90.726681510045054</v>
      </c>
      <c r="D610" s="82">
        <f t="shared" si="19"/>
        <v>1</v>
      </c>
      <c r="E610" s="83">
        <f t="shared" si="20"/>
        <v>88.639479728839646</v>
      </c>
      <c r="F610" s="82"/>
      <c r="G610" s="83"/>
      <c r="H610" s="84"/>
      <c r="I610" s="83"/>
      <c r="N610" s="82"/>
      <c r="O610" s="82"/>
      <c r="P610" s="82"/>
      <c r="Q610" s="82"/>
      <c r="R610" s="82"/>
      <c r="T610" s="78"/>
      <c r="Y610" s="82"/>
      <c r="Z610" s="82"/>
      <c r="AF610" s="82"/>
    </row>
    <row r="611" spans="1:32">
      <c r="A611" s="82">
        <v>0.14899999999999999</v>
      </c>
      <c r="B611" s="130">
        <v>15</v>
      </c>
      <c r="C611" s="126">
        <v>109.81971951816361</v>
      </c>
      <c r="D611" s="82">
        <f t="shared" si="19"/>
        <v>0</v>
      </c>
      <c r="E611" s="83" t="str">
        <f t="shared" si="20"/>
        <v>..</v>
      </c>
      <c r="F611" s="82"/>
      <c r="G611" s="83"/>
      <c r="H611" s="84"/>
      <c r="I611" s="83"/>
      <c r="N611" s="82"/>
      <c r="O611" s="82"/>
      <c r="P611" s="82"/>
      <c r="Q611" s="82"/>
      <c r="R611" s="82"/>
      <c r="T611" s="78"/>
      <c r="Y611" s="82"/>
      <c r="Z611" s="82"/>
      <c r="AF611" s="82"/>
    </row>
    <row r="612" spans="1:32">
      <c r="A612" s="82">
        <v>0.14924999999999999</v>
      </c>
      <c r="B612" s="130">
        <v>15</v>
      </c>
      <c r="C612" s="126">
        <v>106.33675385871716</v>
      </c>
      <c r="D612" s="82">
        <f t="shared" si="19"/>
        <v>0</v>
      </c>
      <c r="E612" s="83" t="str">
        <f t="shared" si="20"/>
        <v>..</v>
      </c>
      <c r="F612" s="82"/>
      <c r="G612" s="83"/>
      <c r="H612" s="84"/>
      <c r="I612" s="83"/>
      <c r="N612" s="82"/>
      <c r="O612" s="82"/>
      <c r="P612" s="82"/>
      <c r="Q612" s="82"/>
      <c r="R612" s="82"/>
      <c r="T612" s="78"/>
      <c r="Y612" s="82"/>
      <c r="Z612" s="82"/>
      <c r="AF612" s="82"/>
    </row>
    <row r="613" spans="1:32">
      <c r="A613" s="82">
        <v>0.14949999999999999</v>
      </c>
      <c r="B613" s="130">
        <v>15</v>
      </c>
      <c r="C613" s="126">
        <v>106.57214224476425</v>
      </c>
      <c r="D613" s="82">
        <f t="shared" si="19"/>
        <v>0</v>
      </c>
      <c r="E613" s="83" t="str">
        <f t="shared" si="20"/>
        <v>..</v>
      </c>
      <c r="F613" s="82"/>
      <c r="G613" s="83"/>
      <c r="H613" s="84"/>
      <c r="I613" s="83"/>
      <c r="N613" s="82"/>
      <c r="O613" s="82"/>
      <c r="P613" s="82"/>
      <c r="Q613" s="82"/>
      <c r="R613" s="82"/>
      <c r="T613" s="78"/>
      <c r="Y613" s="82"/>
      <c r="Z613" s="82"/>
      <c r="AF613" s="82"/>
    </row>
    <row r="614" spans="1:32">
      <c r="A614" s="82">
        <v>0.14974999999999999</v>
      </c>
      <c r="B614" s="130">
        <v>15</v>
      </c>
      <c r="C614" s="126">
        <v>103.12622519837437</v>
      </c>
      <c r="D614" s="82">
        <f t="shared" si="19"/>
        <v>0</v>
      </c>
      <c r="E614" s="83" t="str">
        <f t="shared" si="20"/>
        <v>..</v>
      </c>
      <c r="F614" s="82"/>
      <c r="G614" s="83"/>
      <c r="H614" s="84"/>
      <c r="I614" s="83"/>
      <c r="N614" s="82"/>
      <c r="O614" s="82"/>
      <c r="P614" s="82"/>
      <c r="Q614" s="82"/>
      <c r="R614" s="82"/>
      <c r="T614" s="78"/>
      <c r="Y614" s="82"/>
      <c r="Z614" s="82"/>
      <c r="AF614" s="82"/>
    </row>
    <row r="615" spans="1:32">
      <c r="A615" s="82">
        <v>0.15</v>
      </c>
      <c r="B615" s="130">
        <v>30</v>
      </c>
      <c r="C615" s="126">
        <v>101.28867729567082</v>
      </c>
      <c r="D615" s="82">
        <f t="shared" si="19"/>
        <v>1</v>
      </c>
      <c r="E615" s="83">
        <f t="shared" si="20"/>
        <v>111.00000000000001</v>
      </c>
      <c r="F615" s="82"/>
      <c r="G615" s="83"/>
      <c r="H615" s="84"/>
      <c r="I615" s="83"/>
      <c r="N615" s="82"/>
      <c r="O615" s="82"/>
      <c r="P615" s="82"/>
      <c r="Q615" s="82"/>
      <c r="R615" s="82"/>
      <c r="T615" s="78"/>
      <c r="Y615" s="82"/>
      <c r="Z615" s="82"/>
      <c r="AF615" s="82"/>
    </row>
    <row r="616" spans="1:32">
      <c r="A616" s="82">
        <v>0.15024999999999999</v>
      </c>
      <c r="B616" s="130">
        <v>15</v>
      </c>
      <c r="C616" s="126">
        <v>117.61779674296383</v>
      </c>
      <c r="D616" s="82">
        <f t="shared" si="19"/>
        <v>0</v>
      </c>
      <c r="E616" s="83" t="str">
        <f t="shared" si="20"/>
        <v>..</v>
      </c>
      <c r="F616" s="82"/>
      <c r="G616" s="83"/>
      <c r="H616" s="84"/>
      <c r="I616" s="83"/>
      <c r="N616" s="82"/>
      <c r="O616" s="82"/>
      <c r="P616" s="82"/>
      <c r="Q616" s="82"/>
      <c r="R616" s="82"/>
      <c r="T616" s="78"/>
      <c r="Y616" s="82"/>
      <c r="Z616" s="82"/>
      <c r="AF616" s="82"/>
    </row>
    <row r="617" spans="1:32">
      <c r="A617" s="82">
        <v>0.15049999999999999</v>
      </c>
      <c r="B617" s="130">
        <v>15</v>
      </c>
      <c r="C617" s="126">
        <v>121.80250905541214</v>
      </c>
      <c r="D617" s="82">
        <f t="shared" si="19"/>
        <v>0</v>
      </c>
      <c r="E617" s="83" t="str">
        <f t="shared" si="20"/>
        <v>..</v>
      </c>
      <c r="F617" s="82"/>
      <c r="G617" s="83"/>
      <c r="H617" s="84"/>
      <c r="I617" s="83"/>
      <c r="N617" s="82"/>
      <c r="O617" s="82"/>
      <c r="P617" s="82"/>
      <c r="Q617" s="82"/>
      <c r="R617" s="82"/>
      <c r="T617" s="78"/>
      <c r="Y617" s="82"/>
      <c r="Z617" s="82"/>
      <c r="AF617" s="82"/>
    </row>
    <row r="618" spans="1:32">
      <c r="A618" s="82">
        <v>0.15075</v>
      </c>
      <c r="B618" s="130">
        <v>30</v>
      </c>
      <c r="C618" s="126">
        <v>114.19906096809592</v>
      </c>
      <c r="D618" s="82">
        <f t="shared" si="19"/>
        <v>1</v>
      </c>
      <c r="E618" s="83">
        <f t="shared" si="20"/>
        <v>111.00000000000001</v>
      </c>
      <c r="F618" s="82"/>
      <c r="G618" s="83"/>
      <c r="H618" s="84"/>
      <c r="I618" s="83"/>
      <c r="N618" s="82"/>
      <c r="O618" s="82"/>
      <c r="P618" s="82"/>
      <c r="Q618" s="82"/>
      <c r="R618" s="82"/>
      <c r="T618" s="78"/>
      <c r="Y618" s="82"/>
      <c r="Z618" s="82"/>
      <c r="AF618" s="82"/>
    </row>
    <row r="619" spans="1:32">
      <c r="A619" s="82">
        <v>0.151</v>
      </c>
      <c r="B619" s="130">
        <v>15</v>
      </c>
      <c r="C619" s="126">
        <v>96.606632515330375</v>
      </c>
      <c r="D619" s="82">
        <f t="shared" si="19"/>
        <v>0</v>
      </c>
      <c r="E619" s="83" t="str">
        <f t="shared" si="20"/>
        <v>..</v>
      </c>
      <c r="F619" s="82"/>
      <c r="G619" s="83"/>
      <c r="H619" s="84"/>
      <c r="I619" s="83"/>
      <c r="N619" s="82"/>
      <c r="O619" s="82"/>
      <c r="P619" s="82"/>
      <c r="Q619" s="82"/>
      <c r="R619" s="82"/>
      <c r="T619" s="78"/>
      <c r="Y619" s="82"/>
      <c r="Z619" s="82"/>
      <c r="AF619" s="82"/>
    </row>
    <row r="620" spans="1:32">
      <c r="A620" s="82">
        <v>0.15125</v>
      </c>
      <c r="B620" s="130">
        <v>30</v>
      </c>
      <c r="C620" s="126">
        <v>114.22921364493018</v>
      </c>
      <c r="D620" s="82">
        <f t="shared" si="19"/>
        <v>1</v>
      </c>
      <c r="E620" s="83">
        <f t="shared" si="20"/>
        <v>111.00000000000001</v>
      </c>
      <c r="F620" s="82"/>
      <c r="G620" s="83"/>
      <c r="H620" s="84"/>
      <c r="I620" s="83"/>
      <c r="N620" s="82"/>
      <c r="O620" s="82"/>
      <c r="P620" s="82"/>
      <c r="Q620" s="82"/>
      <c r="R620" s="82"/>
      <c r="T620" s="78"/>
      <c r="Y620" s="82"/>
      <c r="Z620" s="82"/>
      <c r="AF620" s="82"/>
    </row>
    <row r="621" spans="1:32">
      <c r="A621" s="82">
        <v>0.1515</v>
      </c>
      <c r="B621" s="130">
        <v>30</v>
      </c>
      <c r="C621" s="126">
        <v>119.96743345362515</v>
      </c>
      <c r="D621" s="82">
        <f t="shared" si="19"/>
        <v>1</v>
      </c>
      <c r="E621" s="83">
        <f t="shared" si="20"/>
        <v>111.00000000000001</v>
      </c>
      <c r="F621" s="82"/>
      <c r="G621" s="83"/>
      <c r="H621" s="84"/>
      <c r="I621" s="83"/>
      <c r="N621" s="82"/>
      <c r="O621" s="82"/>
      <c r="P621" s="82"/>
      <c r="Q621" s="82"/>
      <c r="R621" s="82"/>
      <c r="T621" s="78"/>
      <c r="Y621" s="82"/>
      <c r="Z621" s="82"/>
      <c r="AF621" s="82"/>
    </row>
    <row r="622" spans="1:32">
      <c r="A622" s="82">
        <v>0.15175</v>
      </c>
      <c r="B622" s="130">
        <v>15</v>
      </c>
      <c r="C622" s="126">
        <v>119.64835259749935</v>
      </c>
      <c r="D622" s="82">
        <f t="shared" si="19"/>
        <v>0</v>
      </c>
      <c r="E622" s="83" t="str">
        <f t="shared" si="20"/>
        <v>..</v>
      </c>
      <c r="F622" s="82"/>
      <c r="G622" s="83"/>
      <c r="H622" s="84"/>
      <c r="I622" s="83"/>
      <c r="N622" s="82"/>
      <c r="O622" s="82"/>
      <c r="P622" s="82"/>
      <c r="Q622" s="82"/>
      <c r="R622" s="82"/>
      <c r="T622" s="78"/>
      <c r="Y622" s="82"/>
      <c r="Z622" s="82"/>
      <c r="AF622" s="82"/>
    </row>
    <row r="623" spans="1:32">
      <c r="A623" s="82">
        <v>0.152</v>
      </c>
      <c r="B623" s="130">
        <v>30</v>
      </c>
      <c r="C623" s="126">
        <v>85.423643246491906</v>
      </c>
      <c r="D623" s="82">
        <f t="shared" si="19"/>
        <v>1</v>
      </c>
      <c r="E623" s="83">
        <f t="shared" si="20"/>
        <v>83.972806056912873</v>
      </c>
      <c r="F623" s="82"/>
      <c r="G623" s="83"/>
      <c r="H623" s="84"/>
      <c r="I623" s="83"/>
      <c r="N623" s="82"/>
      <c r="O623" s="82"/>
      <c r="P623" s="82"/>
      <c r="Q623" s="82"/>
      <c r="R623" s="82"/>
      <c r="T623" s="78"/>
      <c r="Y623" s="82"/>
      <c r="Z623" s="82"/>
      <c r="AF623" s="82"/>
    </row>
    <row r="624" spans="1:32">
      <c r="A624" s="82">
        <v>0.15225</v>
      </c>
      <c r="B624" s="130">
        <v>30</v>
      </c>
      <c r="C624" s="126">
        <v>106.11982099920283</v>
      </c>
      <c r="D624" s="82">
        <f t="shared" si="19"/>
        <v>1</v>
      </c>
      <c r="E624" s="83">
        <f t="shared" si="20"/>
        <v>111.00000000000001</v>
      </c>
      <c r="F624" s="82"/>
      <c r="G624" s="83"/>
      <c r="H624" s="84"/>
      <c r="I624" s="83"/>
      <c r="N624" s="82"/>
      <c r="O624" s="82"/>
      <c r="P624" s="82"/>
      <c r="Q624" s="82"/>
      <c r="R624" s="82"/>
      <c r="T624" s="78"/>
      <c r="Y624" s="82"/>
      <c r="Z624" s="82"/>
      <c r="AF624" s="82"/>
    </row>
    <row r="625" spans="1:32">
      <c r="A625" s="82">
        <v>0.1525</v>
      </c>
      <c r="B625" s="130">
        <v>15</v>
      </c>
      <c r="C625" s="126">
        <v>117.77536165729357</v>
      </c>
      <c r="D625" s="82">
        <f t="shared" si="19"/>
        <v>0</v>
      </c>
      <c r="E625" s="83" t="str">
        <f t="shared" si="20"/>
        <v>..</v>
      </c>
      <c r="F625" s="82"/>
      <c r="G625" s="83"/>
      <c r="H625" s="84"/>
      <c r="I625" s="83"/>
      <c r="N625" s="82"/>
      <c r="O625" s="82"/>
      <c r="P625" s="82"/>
      <c r="Q625" s="82"/>
      <c r="R625" s="82"/>
      <c r="T625" s="78"/>
      <c r="Y625" s="82"/>
      <c r="Z625" s="82"/>
      <c r="AF625" s="82"/>
    </row>
    <row r="626" spans="1:32">
      <c r="A626" s="82">
        <v>0.15275</v>
      </c>
      <c r="B626" s="130">
        <v>30</v>
      </c>
      <c r="C626" s="126">
        <v>135.49650948125753</v>
      </c>
      <c r="D626" s="82">
        <f t="shared" si="19"/>
        <v>1</v>
      </c>
      <c r="E626" s="83">
        <f t="shared" si="20"/>
        <v>111.00000000000001</v>
      </c>
      <c r="F626" s="82"/>
      <c r="G626" s="83"/>
      <c r="H626" s="84"/>
      <c r="I626" s="83"/>
      <c r="N626" s="82"/>
      <c r="O626" s="82"/>
      <c r="P626" s="82"/>
      <c r="Q626" s="82"/>
      <c r="R626" s="82"/>
      <c r="T626" s="78"/>
      <c r="Y626" s="82"/>
      <c r="Z626" s="82"/>
      <c r="AF626" s="82"/>
    </row>
    <row r="627" spans="1:32">
      <c r="A627" s="82">
        <v>0.153</v>
      </c>
      <c r="B627" s="130">
        <v>15</v>
      </c>
      <c r="C627" s="126">
        <v>121.63662948705453</v>
      </c>
      <c r="D627" s="82">
        <f t="shared" si="19"/>
        <v>0</v>
      </c>
      <c r="E627" s="83" t="str">
        <f t="shared" si="20"/>
        <v>..</v>
      </c>
      <c r="F627" s="82"/>
      <c r="G627" s="83"/>
      <c r="H627" s="84"/>
      <c r="I627" s="83"/>
      <c r="N627" s="82"/>
      <c r="O627" s="82"/>
      <c r="P627" s="82"/>
      <c r="Q627" s="82"/>
      <c r="R627" s="82"/>
      <c r="T627" s="78"/>
      <c r="Y627" s="82"/>
      <c r="Z627" s="82"/>
      <c r="AF627" s="82"/>
    </row>
    <row r="628" spans="1:32">
      <c r="A628" s="82">
        <v>0.15325</v>
      </c>
      <c r="B628" s="130">
        <v>15</v>
      </c>
      <c r="C628" s="126">
        <v>114.73522178055337</v>
      </c>
      <c r="D628" s="82">
        <f t="shared" si="19"/>
        <v>0</v>
      </c>
      <c r="E628" s="83" t="str">
        <f t="shared" si="20"/>
        <v>..</v>
      </c>
      <c r="F628" s="82"/>
      <c r="G628" s="83"/>
      <c r="H628" s="84"/>
      <c r="I628" s="83"/>
      <c r="N628" s="82"/>
      <c r="O628" s="82"/>
      <c r="P628" s="82"/>
      <c r="Q628" s="82"/>
      <c r="R628" s="82"/>
      <c r="T628" s="78"/>
      <c r="Y628" s="82"/>
      <c r="Z628" s="82"/>
      <c r="AF628" s="82"/>
    </row>
    <row r="629" spans="1:32">
      <c r="A629" s="82">
        <v>0.1535</v>
      </c>
      <c r="B629" s="130">
        <v>30</v>
      </c>
      <c r="C629" s="126">
        <v>99.169519236344243</v>
      </c>
      <c r="D629" s="82">
        <f t="shared" si="19"/>
        <v>1</v>
      </c>
      <c r="E629" s="83">
        <f t="shared" si="20"/>
        <v>96.069176927982937</v>
      </c>
      <c r="F629" s="82"/>
      <c r="G629" s="83"/>
      <c r="H629" s="84"/>
      <c r="I629" s="83"/>
      <c r="N629" s="82"/>
      <c r="O629" s="82"/>
      <c r="P629" s="82"/>
      <c r="Q629" s="82"/>
      <c r="R629" s="82"/>
      <c r="T629" s="78"/>
      <c r="Y629" s="82"/>
      <c r="Z629" s="82"/>
      <c r="AF629" s="82"/>
    </row>
    <row r="630" spans="1:32">
      <c r="A630" s="82">
        <v>0.15375</v>
      </c>
      <c r="B630" s="130">
        <v>15</v>
      </c>
      <c r="C630" s="126">
        <v>119.88440539087009</v>
      </c>
      <c r="D630" s="82">
        <f t="shared" si="19"/>
        <v>0</v>
      </c>
      <c r="E630" s="83" t="str">
        <f t="shared" si="20"/>
        <v>..</v>
      </c>
      <c r="F630" s="82"/>
      <c r="G630" s="83"/>
      <c r="H630" s="84"/>
      <c r="I630" s="83"/>
      <c r="N630" s="82"/>
      <c r="O630" s="82"/>
      <c r="P630" s="82"/>
      <c r="Q630" s="82"/>
      <c r="R630" s="82"/>
      <c r="T630" s="78"/>
      <c r="Y630" s="82"/>
      <c r="Z630" s="82"/>
      <c r="AF630" s="82"/>
    </row>
    <row r="631" spans="1:32">
      <c r="A631" s="82">
        <v>0.154</v>
      </c>
      <c r="B631" s="130">
        <v>15</v>
      </c>
      <c r="C631" s="126">
        <v>121.41426237498618</v>
      </c>
      <c r="D631" s="82">
        <f t="shared" si="19"/>
        <v>0</v>
      </c>
      <c r="E631" s="83" t="str">
        <f t="shared" si="20"/>
        <v>..</v>
      </c>
      <c r="F631" s="82"/>
      <c r="G631" s="83"/>
      <c r="H631" s="84"/>
      <c r="I631" s="83"/>
      <c r="N631" s="82"/>
      <c r="O631" s="82"/>
      <c r="P631" s="82"/>
      <c r="Q631" s="82"/>
      <c r="R631" s="82"/>
      <c r="T631" s="78"/>
      <c r="Y631" s="82"/>
      <c r="Z631" s="82"/>
      <c r="AF631" s="82"/>
    </row>
    <row r="632" spans="1:32">
      <c r="A632" s="82">
        <v>0.15425</v>
      </c>
      <c r="B632" s="130">
        <v>15</v>
      </c>
      <c r="C632" s="126">
        <v>124.13038610896618</v>
      </c>
      <c r="D632" s="82">
        <f t="shared" si="19"/>
        <v>0</v>
      </c>
      <c r="E632" s="83" t="str">
        <f t="shared" si="20"/>
        <v>..</v>
      </c>
      <c r="F632" s="82"/>
      <c r="G632" s="83"/>
      <c r="H632" s="84"/>
      <c r="I632" s="83"/>
      <c r="N632" s="82"/>
      <c r="O632" s="82"/>
      <c r="P632" s="82"/>
      <c r="Q632" s="82"/>
      <c r="R632" s="82"/>
      <c r="T632" s="78"/>
      <c r="Y632" s="82"/>
      <c r="Z632" s="82"/>
      <c r="AF632" s="82"/>
    </row>
    <row r="633" spans="1:32">
      <c r="A633" s="82">
        <v>0.1545</v>
      </c>
      <c r="B633" s="130">
        <v>15</v>
      </c>
      <c r="C633" s="126">
        <v>114.52868358110882</v>
      </c>
      <c r="D633" s="82">
        <f t="shared" si="19"/>
        <v>0</v>
      </c>
      <c r="E633" s="83" t="str">
        <f t="shared" si="20"/>
        <v>..</v>
      </c>
      <c r="F633" s="82"/>
      <c r="G633" s="83"/>
      <c r="H633" s="84"/>
      <c r="I633" s="83"/>
      <c r="N633" s="82"/>
      <c r="O633" s="82"/>
      <c r="P633" s="82"/>
      <c r="Q633" s="82"/>
      <c r="R633" s="82"/>
      <c r="T633" s="78"/>
      <c r="Y633" s="82"/>
      <c r="Z633" s="82"/>
      <c r="AF633" s="82"/>
    </row>
    <row r="634" spans="1:32">
      <c r="A634" s="82">
        <v>0.15475</v>
      </c>
      <c r="B634" s="130">
        <v>15</v>
      </c>
      <c r="C634" s="126">
        <v>109.84599504986394</v>
      </c>
      <c r="D634" s="82">
        <f t="shared" si="19"/>
        <v>0</v>
      </c>
      <c r="E634" s="83" t="str">
        <f t="shared" si="20"/>
        <v>..</v>
      </c>
      <c r="F634" s="82"/>
      <c r="G634" s="83"/>
      <c r="H634" s="84"/>
      <c r="I634" s="83"/>
      <c r="N634" s="82"/>
      <c r="O634" s="82"/>
      <c r="P634" s="82"/>
      <c r="Q634" s="82"/>
      <c r="R634" s="82"/>
      <c r="T634" s="78"/>
      <c r="Y634" s="82"/>
      <c r="Z634" s="82"/>
      <c r="AF634" s="82"/>
    </row>
    <row r="635" spans="1:32">
      <c r="A635" s="82">
        <v>0.155</v>
      </c>
      <c r="B635" s="130">
        <v>15</v>
      </c>
      <c r="C635" s="126">
        <v>112.3985606768353</v>
      </c>
      <c r="D635" s="82">
        <f t="shared" si="19"/>
        <v>0</v>
      </c>
      <c r="E635" s="83" t="str">
        <f t="shared" si="20"/>
        <v>..</v>
      </c>
      <c r="F635" s="82"/>
      <c r="G635" s="83"/>
      <c r="H635" s="84"/>
      <c r="I635" s="83"/>
      <c r="N635" s="82"/>
      <c r="O635" s="82"/>
      <c r="P635" s="82"/>
      <c r="Q635" s="82"/>
      <c r="R635" s="82"/>
      <c r="T635" s="78"/>
      <c r="Y635" s="82"/>
      <c r="Z635" s="82"/>
      <c r="AF635" s="82"/>
    </row>
    <row r="636" spans="1:32">
      <c r="A636" s="82">
        <v>0.15525</v>
      </c>
      <c r="B636" s="130">
        <v>15</v>
      </c>
      <c r="C636" s="126">
        <v>112.79037299340918</v>
      </c>
      <c r="D636" s="82">
        <f t="shared" si="19"/>
        <v>0</v>
      </c>
      <c r="E636" s="83" t="str">
        <f t="shared" si="20"/>
        <v>..</v>
      </c>
      <c r="F636" s="82"/>
      <c r="G636" s="83"/>
      <c r="H636" s="84"/>
      <c r="I636" s="83"/>
      <c r="N636" s="82"/>
      <c r="O636" s="82"/>
      <c r="P636" s="82"/>
      <c r="Q636" s="82"/>
      <c r="R636" s="82"/>
      <c r="T636" s="78"/>
      <c r="Y636" s="82"/>
      <c r="Z636" s="82"/>
      <c r="AF636" s="82"/>
    </row>
    <row r="637" spans="1:32">
      <c r="A637" s="82">
        <v>0.1555</v>
      </c>
      <c r="B637" s="130">
        <v>30</v>
      </c>
      <c r="C637" s="126">
        <v>123.00203887320615</v>
      </c>
      <c r="D637" s="82">
        <f t="shared" si="19"/>
        <v>1</v>
      </c>
      <c r="E637" s="83">
        <f t="shared" si="20"/>
        <v>111.00000000000001</v>
      </c>
      <c r="F637" s="82"/>
      <c r="G637" s="83"/>
      <c r="H637" s="84"/>
      <c r="I637" s="83"/>
      <c r="N637" s="82"/>
      <c r="O637" s="82"/>
      <c r="P637" s="82"/>
      <c r="Q637" s="82"/>
      <c r="R637" s="82"/>
      <c r="T637" s="78"/>
      <c r="Y637" s="82"/>
      <c r="Z637" s="82"/>
      <c r="AF637" s="82"/>
    </row>
    <row r="638" spans="1:32">
      <c r="A638" s="82">
        <v>0.15575</v>
      </c>
      <c r="B638" s="130">
        <v>15</v>
      </c>
      <c r="C638" s="126">
        <v>113.19406214324692</v>
      </c>
      <c r="D638" s="82">
        <f t="shared" si="19"/>
        <v>0</v>
      </c>
      <c r="E638" s="83" t="str">
        <f t="shared" si="20"/>
        <v>..</v>
      </c>
      <c r="F638" s="82"/>
      <c r="G638" s="83"/>
      <c r="H638" s="84"/>
      <c r="I638" s="83"/>
      <c r="N638" s="82"/>
      <c r="O638" s="82"/>
      <c r="P638" s="82"/>
      <c r="Q638" s="82"/>
      <c r="R638" s="82"/>
      <c r="T638" s="78"/>
      <c r="Y638" s="82"/>
      <c r="Z638" s="82"/>
      <c r="AF638" s="82"/>
    </row>
    <row r="639" spans="1:32">
      <c r="A639" s="82">
        <v>0.156</v>
      </c>
      <c r="B639" s="130">
        <v>15</v>
      </c>
      <c r="C639" s="126">
        <v>105.68937745824635</v>
      </c>
      <c r="D639" s="82">
        <f t="shared" si="19"/>
        <v>0</v>
      </c>
      <c r="E639" s="83" t="str">
        <f t="shared" si="20"/>
        <v>..</v>
      </c>
      <c r="F639" s="82"/>
      <c r="G639" s="83"/>
      <c r="H639" s="84"/>
      <c r="I639" s="83"/>
      <c r="N639" s="82"/>
      <c r="O639" s="82"/>
      <c r="P639" s="82"/>
      <c r="Q639" s="82"/>
      <c r="R639" s="82"/>
      <c r="T639" s="78"/>
      <c r="Y639" s="82"/>
      <c r="Z639" s="82"/>
      <c r="AF639" s="82"/>
    </row>
    <row r="640" spans="1:32">
      <c r="A640" s="82">
        <v>0.15625</v>
      </c>
      <c r="B640" s="130">
        <v>30</v>
      </c>
      <c r="C640" s="126">
        <v>102.81565046160088</v>
      </c>
      <c r="D640" s="82">
        <f t="shared" si="19"/>
        <v>1</v>
      </c>
      <c r="E640" s="83">
        <f t="shared" si="20"/>
        <v>111.00000000000001</v>
      </c>
      <c r="F640" s="82"/>
      <c r="G640" s="83"/>
      <c r="H640" s="84"/>
      <c r="I640" s="83"/>
      <c r="N640" s="82"/>
      <c r="O640" s="82"/>
      <c r="P640" s="82"/>
      <c r="Q640" s="82"/>
      <c r="R640" s="82"/>
      <c r="T640" s="78"/>
      <c r="Y640" s="82"/>
      <c r="Z640" s="82"/>
      <c r="AF640" s="82"/>
    </row>
    <row r="641" spans="1:32">
      <c r="A641" s="82">
        <v>0.1565</v>
      </c>
      <c r="B641" s="130">
        <v>15</v>
      </c>
      <c r="C641" s="126">
        <v>120.68294601035751</v>
      </c>
      <c r="D641" s="82">
        <f t="shared" si="19"/>
        <v>0</v>
      </c>
      <c r="E641" s="83" t="str">
        <f t="shared" si="20"/>
        <v>..</v>
      </c>
      <c r="F641" s="82"/>
      <c r="G641" s="83"/>
      <c r="H641" s="84"/>
      <c r="I641" s="83"/>
      <c r="N641" s="82"/>
      <c r="O641" s="82"/>
      <c r="P641" s="82"/>
      <c r="Q641" s="82"/>
      <c r="R641" s="82"/>
      <c r="T641" s="78"/>
      <c r="Y641" s="82"/>
      <c r="Z641" s="82"/>
      <c r="AF641" s="82"/>
    </row>
    <row r="642" spans="1:32">
      <c r="A642" s="82">
        <v>0.15675</v>
      </c>
      <c r="B642" s="130">
        <v>30</v>
      </c>
      <c r="C642" s="126">
        <v>85.23449670260635</v>
      </c>
      <c r="D642" s="82">
        <f t="shared" si="19"/>
        <v>1</v>
      </c>
      <c r="E642" s="83">
        <f t="shared" si="20"/>
        <v>83.806357098293589</v>
      </c>
      <c r="F642" s="82"/>
      <c r="G642" s="83"/>
      <c r="H642" s="84"/>
      <c r="I642" s="83"/>
      <c r="N642" s="82"/>
      <c r="O642" s="82"/>
      <c r="P642" s="82"/>
      <c r="Q642" s="82"/>
      <c r="R642" s="82"/>
      <c r="T642" s="78"/>
      <c r="Y642" s="82"/>
      <c r="Z642" s="82"/>
      <c r="AF642" s="82"/>
    </row>
    <row r="643" spans="1:32">
      <c r="A643" s="82">
        <v>0.157</v>
      </c>
      <c r="B643" s="130">
        <v>30</v>
      </c>
      <c r="C643" s="126">
        <v>131.25585045932542</v>
      </c>
      <c r="D643" s="82">
        <f t="shared" si="19"/>
        <v>1</v>
      </c>
      <c r="E643" s="83">
        <f t="shared" si="20"/>
        <v>111.00000000000001</v>
      </c>
      <c r="F643" s="82"/>
      <c r="G643" s="83"/>
      <c r="H643" s="84"/>
      <c r="I643" s="83"/>
      <c r="N643" s="82"/>
      <c r="O643" s="82"/>
      <c r="P643" s="82"/>
      <c r="Q643" s="82"/>
      <c r="R643" s="82"/>
      <c r="T643" s="78"/>
      <c r="Y643" s="82"/>
      <c r="Z643" s="82"/>
      <c r="AF643" s="82"/>
    </row>
    <row r="644" spans="1:32">
      <c r="A644" s="82">
        <v>0.15725</v>
      </c>
      <c r="B644" s="130">
        <v>30</v>
      </c>
      <c r="C644" s="126">
        <v>130.66759048987163</v>
      </c>
      <c r="D644" s="82">
        <f t="shared" si="19"/>
        <v>1</v>
      </c>
      <c r="E644" s="83">
        <f t="shared" si="20"/>
        <v>111.00000000000001</v>
      </c>
      <c r="F644" s="82"/>
      <c r="G644" s="83"/>
      <c r="H644" s="84"/>
      <c r="I644" s="83"/>
      <c r="N644" s="82"/>
      <c r="O644" s="82"/>
      <c r="P644" s="82"/>
      <c r="Q644" s="82"/>
      <c r="R644" s="82"/>
      <c r="T644" s="78"/>
      <c r="Y644" s="82"/>
      <c r="Z644" s="82"/>
      <c r="AF644" s="82"/>
    </row>
    <row r="645" spans="1:32">
      <c r="A645" s="82">
        <v>0.1575</v>
      </c>
      <c r="B645" s="130">
        <v>15</v>
      </c>
      <c r="C645" s="126">
        <v>114.46295635471137</v>
      </c>
      <c r="D645" s="82">
        <f t="shared" si="19"/>
        <v>0</v>
      </c>
      <c r="E645" s="83" t="str">
        <f t="shared" si="20"/>
        <v>..</v>
      </c>
      <c r="F645" s="82"/>
      <c r="G645" s="83"/>
      <c r="H645" s="84"/>
      <c r="I645" s="83"/>
      <c r="N645" s="82"/>
      <c r="O645" s="82"/>
      <c r="P645" s="82"/>
      <c r="Q645" s="82"/>
      <c r="R645" s="82"/>
      <c r="T645" s="78"/>
      <c r="Y645" s="82"/>
      <c r="Z645" s="82"/>
      <c r="AF645" s="82"/>
    </row>
    <row r="646" spans="1:32">
      <c r="A646" s="82">
        <v>0.15775</v>
      </c>
      <c r="B646" s="130">
        <v>30</v>
      </c>
      <c r="C646" s="126">
        <v>121.66750022035268</v>
      </c>
      <c r="D646" s="82">
        <f t="shared" si="19"/>
        <v>1</v>
      </c>
      <c r="E646" s="83">
        <f t="shared" si="20"/>
        <v>111.00000000000001</v>
      </c>
      <c r="F646" s="82"/>
      <c r="G646" s="83"/>
      <c r="H646" s="84"/>
      <c r="I646" s="83"/>
      <c r="N646" s="82"/>
      <c r="O646" s="82"/>
      <c r="P646" s="82"/>
      <c r="Q646" s="82"/>
      <c r="R646" s="82"/>
      <c r="T646" s="78"/>
      <c r="Y646" s="82"/>
      <c r="Z646" s="82"/>
      <c r="AF646" s="82"/>
    </row>
    <row r="647" spans="1:32">
      <c r="A647" s="82">
        <v>0.158</v>
      </c>
      <c r="B647" s="130">
        <v>15</v>
      </c>
      <c r="C647" s="126">
        <v>103.55299764283416</v>
      </c>
      <c r="D647" s="82">
        <f t="shared" si="19"/>
        <v>0</v>
      </c>
      <c r="E647" s="83" t="str">
        <f t="shared" si="20"/>
        <v>..</v>
      </c>
      <c r="F647" s="82"/>
      <c r="G647" s="83"/>
      <c r="H647" s="84"/>
      <c r="I647" s="83"/>
      <c r="N647" s="82"/>
      <c r="O647" s="82"/>
      <c r="P647" s="82"/>
      <c r="Q647" s="82"/>
      <c r="R647" s="82"/>
      <c r="T647" s="78"/>
      <c r="Y647" s="82"/>
      <c r="Z647" s="82"/>
      <c r="AF647" s="82"/>
    </row>
    <row r="648" spans="1:32">
      <c r="A648" s="82">
        <v>0.15825</v>
      </c>
      <c r="B648" s="130">
        <v>15</v>
      </c>
      <c r="C648" s="126">
        <v>100.0576630466357</v>
      </c>
      <c r="D648" s="82">
        <f t="shared" si="19"/>
        <v>0</v>
      </c>
      <c r="E648" s="83" t="str">
        <f t="shared" si="20"/>
        <v>..</v>
      </c>
      <c r="F648" s="82"/>
      <c r="G648" s="83"/>
      <c r="H648" s="84"/>
      <c r="I648" s="83"/>
      <c r="N648" s="82"/>
      <c r="O648" s="82"/>
      <c r="P648" s="82"/>
      <c r="Q648" s="82"/>
      <c r="R648" s="82"/>
      <c r="T648" s="78"/>
      <c r="Y648" s="82"/>
      <c r="Z648" s="82"/>
      <c r="AF648" s="82"/>
    </row>
    <row r="649" spans="1:32">
      <c r="A649" s="82">
        <v>0.1585</v>
      </c>
      <c r="B649" s="130">
        <v>30</v>
      </c>
      <c r="C649" s="126">
        <v>105.65479699867979</v>
      </c>
      <c r="D649" s="82">
        <f t="shared" si="19"/>
        <v>1</v>
      </c>
      <c r="E649" s="83">
        <f t="shared" si="20"/>
        <v>111.00000000000001</v>
      </c>
      <c r="F649" s="82"/>
      <c r="G649" s="83"/>
      <c r="H649" s="84"/>
      <c r="I649" s="83"/>
      <c r="N649" s="82"/>
      <c r="O649" s="82"/>
      <c r="P649" s="82"/>
      <c r="Q649" s="82"/>
      <c r="R649" s="82"/>
      <c r="T649" s="78"/>
      <c r="Y649" s="82"/>
      <c r="Z649" s="82"/>
      <c r="AF649" s="82"/>
    </row>
    <row r="650" spans="1:32">
      <c r="A650" s="82">
        <v>0.15875</v>
      </c>
      <c r="B650" s="130">
        <v>30</v>
      </c>
      <c r="C650" s="126">
        <v>122.87544982152036</v>
      </c>
      <c r="D650" s="82">
        <f t="shared" si="19"/>
        <v>1</v>
      </c>
      <c r="E650" s="83">
        <f t="shared" si="20"/>
        <v>111.00000000000001</v>
      </c>
      <c r="F650" s="82"/>
      <c r="G650" s="83"/>
      <c r="H650" s="84"/>
      <c r="I650" s="83"/>
      <c r="N650" s="82"/>
      <c r="O650" s="82"/>
      <c r="P650" s="82"/>
      <c r="Q650" s="82"/>
      <c r="R650" s="82"/>
      <c r="T650" s="78"/>
      <c r="Y650" s="82"/>
      <c r="Z650" s="82"/>
      <c r="AF650" s="82"/>
    </row>
    <row r="651" spans="1:32">
      <c r="A651" s="82">
        <v>0.159</v>
      </c>
      <c r="B651" s="130">
        <v>15</v>
      </c>
      <c r="C651" s="126">
        <v>104.3511560222195</v>
      </c>
      <c r="D651" s="82">
        <f t="shared" si="19"/>
        <v>0</v>
      </c>
      <c r="E651" s="83" t="str">
        <f t="shared" si="20"/>
        <v>..</v>
      </c>
      <c r="F651" s="82"/>
      <c r="G651" s="83"/>
      <c r="H651" s="84"/>
      <c r="I651" s="83"/>
      <c r="N651" s="82"/>
      <c r="O651" s="82"/>
      <c r="P651" s="82"/>
      <c r="Q651" s="82"/>
      <c r="R651" s="82"/>
      <c r="T651" s="78"/>
      <c r="Y651" s="82"/>
      <c r="Z651" s="82"/>
      <c r="AF651" s="82"/>
    </row>
    <row r="652" spans="1:32">
      <c r="A652" s="82">
        <v>0.15925</v>
      </c>
      <c r="B652" s="130">
        <v>30</v>
      </c>
      <c r="C652" s="126">
        <v>112.60540469848118</v>
      </c>
      <c r="D652" s="82">
        <f t="shared" si="19"/>
        <v>1</v>
      </c>
      <c r="E652" s="83">
        <f t="shared" si="20"/>
        <v>111.00000000000001</v>
      </c>
      <c r="F652" s="82"/>
      <c r="G652" s="83"/>
      <c r="H652" s="84"/>
      <c r="I652" s="83"/>
      <c r="N652" s="82"/>
      <c r="O652" s="82"/>
      <c r="P652" s="82"/>
      <c r="Q652" s="82"/>
      <c r="R652" s="82"/>
      <c r="T652" s="78"/>
      <c r="Y652" s="82"/>
      <c r="Z652" s="82"/>
      <c r="AF652" s="82"/>
    </row>
    <row r="653" spans="1:32">
      <c r="A653" s="82">
        <v>0.1595</v>
      </c>
      <c r="B653" s="130">
        <v>30</v>
      </c>
      <c r="C653" s="126">
        <v>80.006844134116676</v>
      </c>
      <c r="D653" s="82">
        <f t="shared" si="19"/>
        <v>1</v>
      </c>
      <c r="E653" s="83">
        <f t="shared" si="20"/>
        <v>79.206022838022676</v>
      </c>
      <c r="F653" s="82"/>
      <c r="G653" s="83"/>
      <c r="H653" s="84"/>
      <c r="I653" s="83"/>
      <c r="N653" s="82"/>
      <c r="O653" s="82"/>
      <c r="P653" s="82"/>
      <c r="Q653" s="82"/>
      <c r="R653" s="82"/>
      <c r="T653" s="78"/>
      <c r="Y653" s="82"/>
      <c r="Z653" s="82"/>
      <c r="AF653" s="82"/>
    </row>
    <row r="654" spans="1:32">
      <c r="A654" s="82">
        <v>0.15975</v>
      </c>
      <c r="B654" s="130">
        <v>15</v>
      </c>
      <c r="C654" s="126">
        <v>95.998402510377446</v>
      </c>
      <c r="D654" s="82">
        <f t="shared" si="19"/>
        <v>0</v>
      </c>
      <c r="E654" s="83" t="str">
        <f t="shared" si="20"/>
        <v>..</v>
      </c>
      <c r="F654" s="82"/>
      <c r="G654" s="83"/>
      <c r="H654" s="84"/>
      <c r="I654" s="83"/>
      <c r="N654" s="82"/>
      <c r="O654" s="82"/>
      <c r="P654" s="82"/>
      <c r="Q654" s="82"/>
      <c r="R654" s="82"/>
      <c r="T654" s="78"/>
      <c r="Y654" s="82"/>
      <c r="Z654" s="82"/>
      <c r="AF654" s="82"/>
    </row>
    <row r="655" spans="1:32">
      <c r="A655" s="82">
        <v>0.16</v>
      </c>
      <c r="B655" s="130">
        <v>15</v>
      </c>
      <c r="C655" s="126">
        <v>98.180481474857146</v>
      </c>
      <c r="D655" s="82">
        <f t="shared" si="19"/>
        <v>0</v>
      </c>
      <c r="E655" s="83" t="str">
        <f t="shared" si="20"/>
        <v>..</v>
      </c>
      <c r="F655" s="82"/>
      <c r="G655" s="83"/>
      <c r="H655" s="84"/>
      <c r="I655" s="83"/>
      <c r="N655" s="82"/>
      <c r="O655" s="82"/>
      <c r="P655" s="82"/>
      <c r="Q655" s="82"/>
      <c r="R655" s="82"/>
      <c r="T655" s="78"/>
      <c r="Y655" s="82"/>
      <c r="Z655" s="82"/>
      <c r="AF655" s="82"/>
    </row>
    <row r="656" spans="1:32">
      <c r="A656" s="82">
        <v>0.16025</v>
      </c>
      <c r="B656" s="130">
        <v>15</v>
      </c>
      <c r="C656" s="126">
        <v>104.30985367504658</v>
      </c>
      <c r="D656" s="82">
        <f t="shared" ref="D656:D719" si="21">IF(VLOOKUP(B656,$B$10:$G$11,6)&gt;=0,1,0)</f>
        <v>0</v>
      </c>
      <c r="E656" s="83" t="str">
        <f t="shared" ref="E656:E719" si="22">IF(D656=0,"..", IF(C656+$C$6&gt;=$G$2,$G$2,(C656+$C$6)*(1-$C$4)))</f>
        <v>..</v>
      </c>
      <c r="F656" s="82"/>
      <c r="G656" s="83"/>
      <c r="H656" s="84"/>
      <c r="I656" s="83"/>
      <c r="N656" s="82"/>
      <c r="O656" s="82"/>
      <c r="P656" s="82"/>
      <c r="Q656" s="82"/>
      <c r="R656" s="82"/>
      <c r="T656" s="78"/>
      <c r="Y656" s="82"/>
      <c r="Z656" s="82"/>
      <c r="AF656" s="82"/>
    </row>
    <row r="657" spans="1:32">
      <c r="A657" s="82">
        <v>0.1605</v>
      </c>
      <c r="B657" s="130">
        <v>15</v>
      </c>
      <c r="C657" s="126">
        <v>123.44809966768349</v>
      </c>
      <c r="D657" s="82">
        <f t="shared" si="21"/>
        <v>0</v>
      </c>
      <c r="E657" s="83" t="str">
        <f t="shared" si="22"/>
        <v>..</v>
      </c>
      <c r="F657" s="82"/>
      <c r="G657" s="83"/>
      <c r="H657" s="84"/>
      <c r="I657" s="83"/>
      <c r="N657" s="82"/>
      <c r="O657" s="82"/>
      <c r="P657" s="82"/>
      <c r="Q657" s="82"/>
      <c r="R657" s="82"/>
      <c r="T657" s="78"/>
      <c r="Y657" s="82"/>
      <c r="Z657" s="82"/>
      <c r="AF657" s="82"/>
    </row>
    <row r="658" spans="1:32">
      <c r="A658" s="82">
        <v>0.16075</v>
      </c>
      <c r="B658" s="130">
        <v>30</v>
      </c>
      <c r="C658" s="126">
        <v>129.81277981830465</v>
      </c>
      <c r="D658" s="82">
        <f t="shared" si="21"/>
        <v>1</v>
      </c>
      <c r="E658" s="83">
        <f t="shared" si="22"/>
        <v>111.00000000000001</v>
      </c>
      <c r="F658" s="82"/>
      <c r="G658" s="83"/>
      <c r="H658" s="84"/>
      <c r="I658" s="83"/>
      <c r="N658" s="82"/>
      <c r="O658" s="82"/>
      <c r="P658" s="82"/>
      <c r="Q658" s="82"/>
      <c r="R658" s="82"/>
      <c r="T658" s="78"/>
      <c r="Y658" s="82"/>
      <c r="Z658" s="82"/>
      <c r="AF658" s="82"/>
    </row>
    <row r="659" spans="1:32">
      <c r="A659" s="82">
        <v>0.161</v>
      </c>
      <c r="B659" s="130">
        <v>15</v>
      </c>
      <c r="C659" s="126">
        <v>108.30394092315788</v>
      </c>
      <c r="D659" s="82">
        <f t="shared" si="21"/>
        <v>0</v>
      </c>
      <c r="E659" s="83" t="str">
        <f t="shared" si="22"/>
        <v>..</v>
      </c>
      <c r="F659" s="82"/>
      <c r="G659" s="83"/>
      <c r="H659" s="84"/>
      <c r="I659" s="83"/>
      <c r="N659" s="82"/>
      <c r="O659" s="82"/>
      <c r="P659" s="82"/>
      <c r="Q659" s="82"/>
      <c r="R659" s="82"/>
      <c r="T659" s="78"/>
      <c r="Y659" s="82"/>
      <c r="Z659" s="82"/>
      <c r="AF659" s="82"/>
    </row>
    <row r="660" spans="1:32">
      <c r="A660" s="82">
        <v>0.16125</v>
      </c>
      <c r="B660" s="130">
        <v>15</v>
      </c>
      <c r="C660" s="126">
        <v>95.337443397640286</v>
      </c>
      <c r="D660" s="82">
        <f t="shared" si="21"/>
        <v>0</v>
      </c>
      <c r="E660" s="83" t="str">
        <f t="shared" si="22"/>
        <v>..</v>
      </c>
      <c r="F660" s="82"/>
      <c r="G660" s="83"/>
      <c r="H660" s="84"/>
      <c r="I660" s="83"/>
      <c r="N660" s="82"/>
      <c r="O660" s="82"/>
      <c r="P660" s="82"/>
      <c r="Q660" s="82"/>
      <c r="R660" s="82"/>
      <c r="T660" s="78"/>
      <c r="Y660" s="82"/>
      <c r="Z660" s="82"/>
      <c r="AF660" s="82"/>
    </row>
    <row r="661" spans="1:32">
      <c r="A661" s="82">
        <v>0.1615</v>
      </c>
      <c r="B661" s="130">
        <v>30</v>
      </c>
      <c r="C661" s="126">
        <v>86.299286944009808</v>
      </c>
      <c r="D661" s="82">
        <f t="shared" si="21"/>
        <v>1</v>
      </c>
      <c r="E661" s="83">
        <f t="shared" si="22"/>
        <v>84.743372510728634</v>
      </c>
      <c r="F661" s="82"/>
      <c r="G661" s="83"/>
      <c r="H661" s="84"/>
      <c r="I661" s="83"/>
      <c r="N661" s="82"/>
      <c r="O661" s="82"/>
      <c r="P661" s="82"/>
      <c r="Q661" s="82"/>
      <c r="R661" s="82"/>
      <c r="T661" s="78"/>
      <c r="Y661" s="82"/>
      <c r="Z661" s="82"/>
      <c r="AF661" s="82"/>
    </row>
    <row r="662" spans="1:32">
      <c r="A662" s="82">
        <v>0.16175</v>
      </c>
      <c r="B662" s="130">
        <v>30</v>
      </c>
      <c r="C662" s="126">
        <v>130.59961702976324</v>
      </c>
      <c r="D662" s="82">
        <f t="shared" si="21"/>
        <v>1</v>
      </c>
      <c r="E662" s="83">
        <f t="shared" si="22"/>
        <v>111.00000000000001</v>
      </c>
      <c r="F662" s="82"/>
      <c r="G662" s="83"/>
      <c r="H662" s="84"/>
      <c r="I662" s="83"/>
      <c r="N662" s="82"/>
      <c r="O662" s="82"/>
      <c r="P662" s="82"/>
      <c r="Q662" s="82"/>
      <c r="R662" s="82"/>
      <c r="T662" s="78"/>
      <c r="Y662" s="82"/>
      <c r="Z662" s="82"/>
      <c r="AF662" s="82"/>
    </row>
    <row r="663" spans="1:32">
      <c r="A663" s="82">
        <v>0.16200000000000001</v>
      </c>
      <c r="B663" s="130">
        <v>15</v>
      </c>
      <c r="C663" s="126">
        <v>95.705937506504426</v>
      </c>
      <c r="D663" s="82">
        <f t="shared" si="21"/>
        <v>0</v>
      </c>
      <c r="E663" s="83" t="str">
        <f t="shared" si="22"/>
        <v>..</v>
      </c>
      <c r="F663" s="82"/>
      <c r="G663" s="83"/>
      <c r="H663" s="84"/>
      <c r="I663" s="83"/>
      <c r="N663" s="82"/>
      <c r="O663" s="82"/>
      <c r="P663" s="82"/>
      <c r="Q663" s="82"/>
      <c r="R663" s="82"/>
      <c r="T663" s="78"/>
      <c r="Y663" s="82"/>
      <c r="Z663" s="82"/>
      <c r="AF663" s="82"/>
    </row>
    <row r="664" spans="1:32">
      <c r="A664" s="82">
        <v>0.16225000000000001</v>
      </c>
      <c r="B664" s="130">
        <v>15</v>
      </c>
      <c r="C664" s="126">
        <v>101.27033150043749</v>
      </c>
      <c r="D664" s="82">
        <f t="shared" si="21"/>
        <v>0</v>
      </c>
      <c r="E664" s="83" t="str">
        <f t="shared" si="22"/>
        <v>..</v>
      </c>
      <c r="F664" s="82"/>
      <c r="G664" s="83"/>
      <c r="H664" s="84"/>
      <c r="I664" s="83"/>
      <c r="N664" s="82"/>
      <c r="O664" s="82"/>
      <c r="P664" s="82"/>
      <c r="Q664" s="82"/>
      <c r="R664" s="82"/>
      <c r="T664" s="78"/>
      <c r="Y664" s="82"/>
      <c r="Z664" s="82"/>
      <c r="AF664" s="82"/>
    </row>
    <row r="665" spans="1:32">
      <c r="A665" s="82">
        <v>0.16250000000000001</v>
      </c>
      <c r="B665" s="130">
        <v>15</v>
      </c>
      <c r="C665" s="126">
        <v>112.49298998530955</v>
      </c>
      <c r="D665" s="82">
        <f t="shared" si="21"/>
        <v>0</v>
      </c>
      <c r="E665" s="83" t="str">
        <f t="shared" si="22"/>
        <v>..</v>
      </c>
      <c r="F665" s="82"/>
      <c r="G665" s="83"/>
      <c r="H665" s="84"/>
      <c r="I665" s="83"/>
      <c r="N665" s="82"/>
      <c r="O665" s="82"/>
      <c r="P665" s="82"/>
      <c r="Q665" s="82"/>
      <c r="R665" s="82"/>
      <c r="T665" s="78"/>
      <c r="Y665" s="82"/>
      <c r="Z665" s="82"/>
      <c r="AF665" s="82"/>
    </row>
    <row r="666" spans="1:32">
      <c r="A666" s="82">
        <v>0.16275000000000001</v>
      </c>
      <c r="B666" s="130">
        <v>15</v>
      </c>
      <c r="C666" s="126">
        <v>124.71578980642997</v>
      </c>
      <c r="D666" s="82">
        <f t="shared" si="21"/>
        <v>0</v>
      </c>
      <c r="E666" s="83" t="str">
        <f t="shared" si="22"/>
        <v>..</v>
      </c>
      <c r="F666" s="82"/>
      <c r="G666" s="83"/>
      <c r="H666" s="84"/>
      <c r="I666" s="83"/>
      <c r="N666" s="82"/>
      <c r="O666" s="82"/>
      <c r="P666" s="82"/>
      <c r="Q666" s="82"/>
      <c r="R666" s="82"/>
      <c r="T666" s="78"/>
      <c r="Y666" s="82"/>
      <c r="Z666" s="82"/>
      <c r="AF666" s="82"/>
    </row>
    <row r="667" spans="1:32">
      <c r="A667" s="82">
        <v>0.16300000000000001</v>
      </c>
      <c r="B667" s="130">
        <v>15</v>
      </c>
      <c r="C667" s="126">
        <v>113.68501186902616</v>
      </c>
      <c r="D667" s="82">
        <f t="shared" si="21"/>
        <v>0</v>
      </c>
      <c r="E667" s="83" t="str">
        <f t="shared" si="22"/>
        <v>..</v>
      </c>
      <c r="F667" s="82"/>
      <c r="G667" s="83"/>
      <c r="H667" s="84"/>
      <c r="I667" s="83"/>
      <c r="N667" s="82"/>
      <c r="O667" s="82"/>
      <c r="P667" s="82"/>
      <c r="Q667" s="82"/>
      <c r="R667" s="82"/>
      <c r="T667" s="78"/>
      <c r="Y667" s="82"/>
      <c r="Z667" s="82"/>
      <c r="AF667" s="82"/>
    </row>
    <row r="668" spans="1:32">
      <c r="A668" s="82">
        <v>0.16325000000000001</v>
      </c>
      <c r="B668" s="130">
        <v>30</v>
      </c>
      <c r="C668" s="126">
        <v>128.05103475971464</v>
      </c>
      <c r="D668" s="82">
        <f t="shared" si="21"/>
        <v>1</v>
      </c>
      <c r="E668" s="83">
        <f t="shared" si="22"/>
        <v>111.00000000000001</v>
      </c>
      <c r="F668" s="82"/>
      <c r="G668" s="83"/>
      <c r="H668" s="84"/>
      <c r="I668" s="83"/>
      <c r="N668" s="82"/>
      <c r="O668" s="82"/>
      <c r="P668" s="82"/>
      <c r="Q668" s="82"/>
      <c r="R668" s="82"/>
      <c r="T668" s="78"/>
      <c r="Y668" s="82"/>
      <c r="Z668" s="82"/>
      <c r="AF668" s="82"/>
    </row>
    <row r="669" spans="1:32">
      <c r="A669" s="82">
        <v>0.16350000000000001</v>
      </c>
      <c r="B669" s="130">
        <v>30</v>
      </c>
      <c r="C669" s="126">
        <v>126.10788501864661</v>
      </c>
      <c r="D669" s="82">
        <f t="shared" si="21"/>
        <v>1</v>
      </c>
      <c r="E669" s="83">
        <f t="shared" si="22"/>
        <v>111.00000000000001</v>
      </c>
      <c r="F669" s="82"/>
      <c r="G669" s="83"/>
      <c r="H669" s="84"/>
      <c r="I669" s="83"/>
      <c r="N669" s="82"/>
      <c r="O669" s="82"/>
      <c r="P669" s="82"/>
      <c r="Q669" s="82"/>
      <c r="R669" s="82"/>
      <c r="T669" s="78"/>
      <c r="Y669" s="82"/>
      <c r="Z669" s="82"/>
      <c r="AF669" s="82"/>
    </row>
    <row r="670" spans="1:32">
      <c r="A670" s="82">
        <v>0.16375000000000001</v>
      </c>
      <c r="B670" s="130">
        <v>30</v>
      </c>
      <c r="C670" s="126">
        <v>91.376161002381039</v>
      </c>
      <c r="D670" s="82">
        <f t="shared" si="21"/>
        <v>1</v>
      </c>
      <c r="E670" s="83">
        <f t="shared" si="22"/>
        <v>89.211021682095321</v>
      </c>
      <c r="F670" s="82"/>
      <c r="G670" s="83"/>
      <c r="H670" s="84"/>
      <c r="I670" s="83"/>
      <c r="N670" s="82"/>
      <c r="O670" s="82"/>
      <c r="P670" s="82"/>
      <c r="Q670" s="82"/>
      <c r="R670" s="82"/>
      <c r="T670" s="78"/>
      <c r="Y670" s="82"/>
      <c r="Z670" s="82"/>
      <c r="AF670" s="82"/>
    </row>
    <row r="671" spans="1:32">
      <c r="A671" s="82">
        <v>0.16400000000000001</v>
      </c>
      <c r="B671" s="130">
        <v>15</v>
      </c>
      <c r="C671" s="126">
        <v>98.174913016306249</v>
      </c>
      <c r="D671" s="82">
        <f t="shared" si="21"/>
        <v>0</v>
      </c>
      <c r="E671" s="83" t="str">
        <f t="shared" si="22"/>
        <v>..</v>
      </c>
      <c r="F671" s="82"/>
      <c r="G671" s="83"/>
      <c r="H671" s="84"/>
      <c r="I671" s="83"/>
      <c r="N671" s="82"/>
      <c r="O671" s="82"/>
      <c r="P671" s="82"/>
      <c r="Q671" s="82"/>
      <c r="R671" s="82"/>
      <c r="T671" s="78"/>
      <c r="Y671" s="82"/>
      <c r="Z671" s="82"/>
      <c r="AF671" s="82"/>
    </row>
    <row r="672" spans="1:32">
      <c r="A672" s="82">
        <v>0.16425000000000001</v>
      </c>
      <c r="B672" s="130">
        <v>15</v>
      </c>
      <c r="C672" s="126">
        <v>118.11261439887896</v>
      </c>
      <c r="D672" s="82">
        <f t="shared" si="21"/>
        <v>0</v>
      </c>
      <c r="E672" s="83" t="str">
        <f t="shared" si="22"/>
        <v>..</v>
      </c>
      <c r="F672" s="82"/>
      <c r="G672" s="83"/>
      <c r="H672" s="84"/>
      <c r="I672" s="83"/>
      <c r="N672" s="82"/>
      <c r="O672" s="82"/>
      <c r="P672" s="82"/>
      <c r="Q672" s="82"/>
      <c r="R672" s="82"/>
      <c r="T672" s="78"/>
      <c r="Y672" s="82"/>
      <c r="Z672" s="82"/>
      <c r="AF672" s="82"/>
    </row>
    <row r="673" spans="1:32">
      <c r="A673" s="82">
        <v>0.16450000000000001</v>
      </c>
      <c r="B673" s="130">
        <v>15</v>
      </c>
      <c r="C673" s="126">
        <v>103.90873351859244</v>
      </c>
      <c r="D673" s="82">
        <f t="shared" si="21"/>
        <v>0</v>
      </c>
      <c r="E673" s="83" t="str">
        <f t="shared" si="22"/>
        <v>..</v>
      </c>
      <c r="F673" s="82"/>
      <c r="G673" s="83"/>
      <c r="H673" s="84"/>
      <c r="I673" s="83"/>
      <c r="N673" s="82"/>
      <c r="O673" s="82"/>
      <c r="P673" s="82"/>
      <c r="Q673" s="82"/>
      <c r="R673" s="82"/>
      <c r="T673" s="78"/>
      <c r="Y673" s="82"/>
      <c r="Z673" s="82"/>
      <c r="AF673" s="82"/>
    </row>
    <row r="674" spans="1:32">
      <c r="A674" s="82">
        <v>0.16475000000000001</v>
      </c>
      <c r="B674" s="130">
        <v>15</v>
      </c>
      <c r="C674" s="126">
        <v>122.79164631532566</v>
      </c>
      <c r="D674" s="82">
        <f t="shared" si="21"/>
        <v>0</v>
      </c>
      <c r="E674" s="83" t="str">
        <f t="shared" si="22"/>
        <v>..</v>
      </c>
      <c r="F674" s="82"/>
      <c r="G674" s="83"/>
      <c r="H674" s="84"/>
      <c r="I674" s="83"/>
      <c r="N674" s="82"/>
      <c r="O674" s="82"/>
      <c r="P674" s="82"/>
      <c r="Q674" s="82"/>
      <c r="R674" s="82"/>
      <c r="T674" s="78"/>
      <c r="Y674" s="82"/>
      <c r="Z674" s="82"/>
      <c r="AF674" s="82"/>
    </row>
    <row r="675" spans="1:32">
      <c r="A675" s="82">
        <v>0.16500000000000001</v>
      </c>
      <c r="B675" s="130">
        <v>15</v>
      </c>
      <c r="C675" s="126">
        <v>120.04634781957853</v>
      </c>
      <c r="D675" s="82">
        <f t="shared" si="21"/>
        <v>0</v>
      </c>
      <c r="E675" s="83" t="str">
        <f t="shared" si="22"/>
        <v>..</v>
      </c>
      <c r="F675" s="82"/>
      <c r="G675" s="83"/>
      <c r="H675" s="84"/>
      <c r="I675" s="83"/>
      <c r="N675" s="82"/>
      <c r="O675" s="82"/>
      <c r="P675" s="82"/>
      <c r="Q675" s="82"/>
      <c r="R675" s="82"/>
      <c r="T675" s="78"/>
      <c r="Y675" s="82"/>
      <c r="Z675" s="82"/>
      <c r="AF675" s="82"/>
    </row>
    <row r="676" spans="1:32">
      <c r="A676" s="82">
        <v>0.16525000000000001</v>
      </c>
      <c r="B676" s="130">
        <v>15</v>
      </c>
      <c r="C676" s="126">
        <v>95.29744522328032</v>
      </c>
      <c r="D676" s="82">
        <f t="shared" si="21"/>
        <v>0</v>
      </c>
      <c r="E676" s="83" t="str">
        <f t="shared" si="22"/>
        <v>..</v>
      </c>
      <c r="F676" s="82"/>
      <c r="G676" s="83"/>
      <c r="H676" s="84"/>
      <c r="I676" s="83"/>
      <c r="N676" s="82"/>
      <c r="O676" s="82"/>
      <c r="P676" s="82"/>
      <c r="Q676" s="82"/>
      <c r="R676" s="82"/>
      <c r="T676" s="78"/>
      <c r="Y676" s="82"/>
      <c r="Z676" s="82"/>
      <c r="AF676" s="82"/>
    </row>
    <row r="677" spans="1:32">
      <c r="A677" s="82">
        <v>0.16550000000000001</v>
      </c>
      <c r="B677" s="130">
        <v>30</v>
      </c>
      <c r="C677" s="126">
        <v>99.047789795779352</v>
      </c>
      <c r="D677" s="82">
        <f t="shared" si="21"/>
        <v>1</v>
      </c>
      <c r="E677" s="83">
        <f t="shared" si="22"/>
        <v>95.962055020285831</v>
      </c>
      <c r="F677" s="82"/>
      <c r="G677" s="83"/>
      <c r="H677" s="84"/>
      <c r="I677" s="83"/>
      <c r="N677" s="82"/>
      <c r="O677" s="82"/>
      <c r="P677" s="82"/>
      <c r="Q677" s="82"/>
      <c r="R677" s="82"/>
      <c r="T677" s="78"/>
      <c r="Y677" s="82"/>
      <c r="Z677" s="82"/>
      <c r="AF677" s="82"/>
    </row>
    <row r="678" spans="1:32">
      <c r="A678" s="82">
        <v>0.16575000000000001</v>
      </c>
      <c r="B678" s="130">
        <v>15</v>
      </c>
      <c r="C678" s="126">
        <v>101.18999742397246</v>
      </c>
      <c r="D678" s="82">
        <f t="shared" si="21"/>
        <v>0</v>
      </c>
      <c r="E678" s="83" t="str">
        <f t="shared" si="22"/>
        <v>..</v>
      </c>
      <c r="F678" s="82"/>
      <c r="G678" s="83"/>
      <c r="H678" s="84"/>
      <c r="I678" s="83"/>
      <c r="N678" s="82"/>
      <c r="O678" s="82"/>
      <c r="P678" s="82"/>
      <c r="Q678" s="82"/>
      <c r="R678" s="82"/>
      <c r="T678" s="78"/>
      <c r="Y678" s="82"/>
      <c r="Z678" s="82"/>
      <c r="AF678" s="82"/>
    </row>
    <row r="679" spans="1:32">
      <c r="A679" s="82">
        <v>0.16600000000000001</v>
      </c>
      <c r="B679" s="130">
        <v>15</v>
      </c>
      <c r="C679" s="126">
        <v>107.63984837562012</v>
      </c>
      <c r="D679" s="82">
        <f t="shared" si="21"/>
        <v>0</v>
      </c>
      <c r="E679" s="83" t="str">
        <f t="shared" si="22"/>
        <v>..</v>
      </c>
      <c r="F679" s="82"/>
      <c r="G679" s="83"/>
      <c r="H679" s="84"/>
      <c r="I679" s="83"/>
      <c r="N679" s="82"/>
      <c r="O679" s="82"/>
      <c r="P679" s="82"/>
      <c r="Q679" s="82"/>
      <c r="R679" s="82"/>
      <c r="T679" s="78"/>
      <c r="Y679" s="82"/>
      <c r="Z679" s="82"/>
      <c r="AF679" s="82"/>
    </row>
    <row r="680" spans="1:32">
      <c r="A680" s="82">
        <v>0.16625000000000001</v>
      </c>
      <c r="B680" s="130">
        <v>30</v>
      </c>
      <c r="C680" s="126">
        <v>125.06976341771706</v>
      </c>
      <c r="D680" s="82">
        <f t="shared" si="21"/>
        <v>1</v>
      </c>
      <c r="E680" s="83">
        <f t="shared" si="22"/>
        <v>111.00000000000001</v>
      </c>
      <c r="F680" s="82"/>
      <c r="G680" s="83"/>
      <c r="H680" s="84"/>
      <c r="I680" s="83"/>
      <c r="N680" s="82"/>
      <c r="O680" s="82"/>
      <c r="P680" s="82"/>
      <c r="Q680" s="82"/>
      <c r="R680" s="82"/>
      <c r="T680" s="78"/>
      <c r="Y680" s="82"/>
      <c r="Z680" s="82"/>
      <c r="AF680" s="82"/>
    </row>
    <row r="681" spans="1:32">
      <c r="A681" s="82">
        <v>0.16650000000000001</v>
      </c>
      <c r="B681" s="130">
        <v>30</v>
      </c>
      <c r="C681" s="126">
        <v>121.68338284085922</v>
      </c>
      <c r="D681" s="82">
        <f t="shared" si="21"/>
        <v>1</v>
      </c>
      <c r="E681" s="83">
        <f t="shared" si="22"/>
        <v>111.00000000000001</v>
      </c>
      <c r="F681" s="82"/>
      <c r="G681" s="83"/>
      <c r="H681" s="84"/>
      <c r="I681" s="83"/>
      <c r="N681" s="82"/>
      <c r="O681" s="82"/>
      <c r="P681" s="82"/>
      <c r="Q681" s="82"/>
      <c r="R681" s="82"/>
      <c r="T681" s="78"/>
      <c r="Y681" s="82"/>
      <c r="Z681" s="82"/>
      <c r="AF681" s="82"/>
    </row>
    <row r="682" spans="1:32">
      <c r="A682" s="82">
        <v>0.16675000000000001</v>
      </c>
      <c r="B682" s="130">
        <v>15</v>
      </c>
      <c r="C682" s="126">
        <v>104.92437168350284</v>
      </c>
      <c r="D682" s="82">
        <f t="shared" si="21"/>
        <v>0</v>
      </c>
      <c r="E682" s="83" t="str">
        <f t="shared" si="22"/>
        <v>..</v>
      </c>
      <c r="F682" s="82"/>
      <c r="G682" s="83"/>
      <c r="H682" s="84"/>
      <c r="I682" s="83"/>
      <c r="N682" s="82"/>
      <c r="O682" s="82"/>
      <c r="P682" s="82"/>
      <c r="Q682" s="82"/>
      <c r="R682" s="82"/>
      <c r="T682" s="78"/>
      <c r="Y682" s="82"/>
      <c r="Z682" s="82"/>
      <c r="AF682" s="82"/>
    </row>
    <row r="683" spans="1:32">
      <c r="A683" s="82">
        <v>0.16700000000000001</v>
      </c>
      <c r="B683" s="130">
        <v>30</v>
      </c>
      <c r="C683" s="126">
        <v>81.347507003525507</v>
      </c>
      <c r="D683" s="82">
        <f t="shared" si="21"/>
        <v>1</v>
      </c>
      <c r="E683" s="83">
        <f t="shared" si="22"/>
        <v>80.385806163102444</v>
      </c>
      <c r="F683" s="82"/>
      <c r="G683" s="83"/>
      <c r="H683" s="84"/>
      <c r="I683" s="83"/>
      <c r="N683" s="82"/>
      <c r="O683" s="82"/>
      <c r="P683" s="82"/>
      <c r="Q683" s="82"/>
      <c r="R683" s="82"/>
      <c r="T683" s="78"/>
      <c r="Y683" s="82"/>
      <c r="Z683" s="82"/>
      <c r="AF683" s="82"/>
    </row>
    <row r="684" spans="1:32">
      <c r="A684" s="82">
        <v>0.16725000000000001</v>
      </c>
      <c r="B684" s="130">
        <v>15</v>
      </c>
      <c r="C684" s="126">
        <v>115.65066185941765</v>
      </c>
      <c r="D684" s="82">
        <f t="shared" si="21"/>
        <v>0</v>
      </c>
      <c r="E684" s="83" t="str">
        <f t="shared" si="22"/>
        <v>..</v>
      </c>
      <c r="F684" s="82"/>
      <c r="G684" s="83"/>
      <c r="H684" s="84"/>
      <c r="I684" s="83"/>
      <c r="N684" s="82"/>
      <c r="O684" s="82"/>
      <c r="P684" s="82"/>
      <c r="Q684" s="82"/>
      <c r="R684" s="82"/>
      <c r="T684" s="78"/>
      <c r="Y684" s="82"/>
      <c r="Z684" s="82"/>
      <c r="AF684" s="82"/>
    </row>
    <row r="685" spans="1:32">
      <c r="A685" s="82">
        <v>0.16750000000000001</v>
      </c>
      <c r="B685" s="130">
        <v>15</v>
      </c>
      <c r="C685" s="126">
        <v>105.02102235081527</v>
      </c>
      <c r="D685" s="82">
        <f t="shared" si="21"/>
        <v>0</v>
      </c>
      <c r="E685" s="83" t="str">
        <f t="shared" si="22"/>
        <v>..</v>
      </c>
      <c r="F685" s="82"/>
      <c r="G685" s="83"/>
      <c r="H685" s="84"/>
      <c r="I685" s="83"/>
      <c r="N685" s="82"/>
      <c r="O685" s="82"/>
      <c r="P685" s="82"/>
      <c r="Q685" s="82"/>
      <c r="R685" s="82"/>
      <c r="T685" s="78"/>
      <c r="Y685" s="82"/>
      <c r="Z685" s="82"/>
      <c r="AF685" s="82"/>
    </row>
    <row r="686" spans="1:32">
      <c r="A686" s="82">
        <v>0.16775000000000001</v>
      </c>
      <c r="B686" s="130">
        <v>15</v>
      </c>
      <c r="C686" s="126">
        <v>112.33268671035908</v>
      </c>
      <c r="D686" s="82">
        <f t="shared" si="21"/>
        <v>0</v>
      </c>
      <c r="E686" s="83" t="str">
        <f t="shared" si="22"/>
        <v>..</v>
      </c>
      <c r="F686" s="82"/>
      <c r="G686" s="83"/>
      <c r="H686" s="84"/>
      <c r="I686" s="83"/>
      <c r="N686" s="82"/>
      <c r="O686" s="82"/>
      <c r="P686" s="82"/>
      <c r="Q686" s="82"/>
      <c r="R686" s="82"/>
      <c r="T686" s="78"/>
      <c r="Y686" s="82"/>
      <c r="Z686" s="82"/>
      <c r="AF686" s="82"/>
    </row>
    <row r="687" spans="1:32">
      <c r="A687" s="82">
        <v>0.16800000000000001</v>
      </c>
      <c r="B687" s="130">
        <v>30</v>
      </c>
      <c r="C687" s="126">
        <v>109.79075256914281</v>
      </c>
      <c r="D687" s="82">
        <f t="shared" si="21"/>
        <v>1</v>
      </c>
      <c r="E687" s="83">
        <f t="shared" si="22"/>
        <v>111.00000000000001</v>
      </c>
      <c r="F687" s="82"/>
      <c r="G687" s="83"/>
      <c r="H687" s="84"/>
      <c r="I687" s="83"/>
      <c r="N687" s="82"/>
      <c r="O687" s="82"/>
      <c r="P687" s="82"/>
      <c r="Q687" s="82"/>
      <c r="R687" s="82"/>
      <c r="T687" s="78"/>
      <c r="Y687" s="82"/>
      <c r="Z687" s="82"/>
      <c r="AF687" s="82"/>
    </row>
    <row r="688" spans="1:32">
      <c r="A688" s="82">
        <v>0.16825000000000001</v>
      </c>
      <c r="B688" s="130">
        <v>30</v>
      </c>
      <c r="C688" s="126">
        <v>97.339986490848929</v>
      </c>
      <c r="D688" s="82">
        <f t="shared" si="21"/>
        <v>1</v>
      </c>
      <c r="E688" s="83">
        <f t="shared" si="22"/>
        <v>94.459188111947057</v>
      </c>
      <c r="F688" s="82"/>
      <c r="G688" s="83"/>
      <c r="H688" s="84"/>
      <c r="I688" s="83"/>
      <c r="N688" s="82"/>
      <c r="O688" s="82"/>
      <c r="P688" s="82"/>
      <c r="Q688" s="82"/>
      <c r="R688" s="82"/>
      <c r="T688" s="78"/>
      <c r="Y688" s="82"/>
      <c r="Z688" s="82"/>
      <c r="AF688" s="82"/>
    </row>
    <row r="689" spans="1:32">
      <c r="A689" s="82">
        <v>0.16850000000000001</v>
      </c>
      <c r="B689" s="130">
        <v>30</v>
      </c>
      <c r="C689" s="126">
        <v>98.497299342457083</v>
      </c>
      <c r="D689" s="82">
        <f t="shared" si="21"/>
        <v>1</v>
      </c>
      <c r="E689" s="83">
        <f t="shared" si="22"/>
        <v>95.477623421362239</v>
      </c>
      <c r="F689" s="82"/>
      <c r="G689" s="83"/>
      <c r="H689" s="84"/>
      <c r="I689" s="83"/>
      <c r="N689" s="82"/>
      <c r="O689" s="82"/>
      <c r="P689" s="82"/>
      <c r="Q689" s="82"/>
      <c r="R689" s="82"/>
      <c r="T689" s="78"/>
      <c r="Y689" s="82"/>
      <c r="Z689" s="82"/>
      <c r="AF689" s="82"/>
    </row>
    <row r="690" spans="1:32">
      <c r="A690" s="82">
        <v>0.16875000000000001</v>
      </c>
      <c r="B690" s="130">
        <v>15</v>
      </c>
      <c r="C690" s="126">
        <v>124.30459398227813</v>
      </c>
      <c r="D690" s="82">
        <f t="shared" si="21"/>
        <v>0</v>
      </c>
      <c r="E690" s="83" t="str">
        <f t="shared" si="22"/>
        <v>..</v>
      </c>
      <c r="F690" s="82"/>
      <c r="G690" s="83"/>
      <c r="H690" s="84"/>
      <c r="I690" s="83"/>
      <c r="N690" s="82"/>
      <c r="O690" s="82"/>
      <c r="P690" s="82"/>
      <c r="Q690" s="82"/>
      <c r="R690" s="82"/>
      <c r="T690" s="78"/>
      <c r="Y690" s="82"/>
      <c r="Z690" s="82"/>
      <c r="AF690" s="82"/>
    </row>
    <row r="691" spans="1:32">
      <c r="A691" s="82">
        <v>0.16900000000000001</v>
      </c>
      <c r="B691" s="130">
        <v>30</v>
      </c>
      <c r="C691" s="126">
        <v>124.70563207554113</v>
      </c>
      <c r="D691" s="82">
        <f t="shared" si="21"/>
        <v>1</v>
      </c>
      <c r="E691" s="83">
        <f t="shared" si="22"/>
        <v>111.00000000000001</v>
      </c>
      <c r="F691" s="82"/>
      <c r="G691" s="83"/>
      <c r="H691" s="84"/>
      <c r="I691" s="83"/>
      <c r="N691" s="82"/>
      <c r="O691" s="82"/>
      <c r="P691" s="82"/>
      <c r="Q691" s="82"/>
      <c r="R691" s="82"/>
      <c r="T691" s="78"/>
      <c r="Y691" s="82"/>
      <c r="Z691" s="82"/>
      <c r="AF691" s="82"/>
    </row>
    <row r="692" spans="1:32">
      <c r="A692" s="82">
        <v>0.16925000000000001</v>
      </c>
      <c r="B692" s="130">
        <v>15</v>
      </c>
      <c r="C692" s="126">
        <v>123.31145413092754</v>
      </c>
      <c r="D692" s="82">
        <f t="shared" si="21"/>
        <v>0</v>
      </c>
      <c r="E692" s="83" t="str">
        <f t="shared" si="22"/>
        <v>..</v>
      </c>
      <c r="F692" s="82"/>
      <c r="G692" s="83"/>
      <c r="H692" s="84"/>
      <c r="I692" s="83"/>
      <c r="N692" s="82"/>
      <c r="O692" s="82"/>
      <c r="P692" s="82"/>
      <c r="Q692" s="82"/>
      <c r="R692" s="82"/>
      <c r="T692" s="78"/>
      <c r="Y692" s="82"/>
      <c r="Z692" s="82"/>
      <c r="AF692" s="82"/>
    </row>
    <row r="693" spans="1:32">
      <c r="A693" s="82">
        <v>0.16950000000000001</v>
      </c>
      <c r="B693" s="130">
        <v>15</v>
      </c>
      <c r="C693" s="126">
        <v>95.453418061910057</v>
      </c>
      <c r="D693" s="82">
        <f t="shared" si="21"/>
        <v>0</v>
      </c>
      <c r="E693" s="83" t="str">
        <f t="shared" si="22"/>
        <v>..</v>
      </c>
      <c r="F693" s="82"/>
      <c r="G693" s="83"/>
      <c r="H693" s="84"/>
      <c r="I693" s="83"/>
      <c r="N693" s="82"/>
      <c r="O693" s="82"/>
      <c r="P693" s="82"/>
      <c r="Q693" s="82"/>
      <c r="R693" s="82"/>
      <c r="T693" s="78"/>
      <c r="Y693" s="82"/>
      <c r="Z693" s="82"/>
      <c r="AF693" s="82"/>
    </row>
    <row r="694" spans="1:32">
      <c r="A694" s="82">
        <v>0.16975000000000001</v>
      </c>
      <c r="B694" s="130">
        <v>15</v>
      </c>
      <c r="C694" s="126">
        <v>101.04501092279691</v>
      </c>
      <c r="D694" s="82">
        <f t="shared" si="21"/>
        <v>0</v>
      </c>
      <c r="E694" s="83" t="str">
        <f t="shared" si="22"/>
        <v>..</v>
      </c>
      <c r="F694" s="82"/>
      <c r="G694" s="83"/>
      <c r="H694" s="84"/>
      <c r="I694" s="83"/>
      <c r="N694" s="82"/>
      <c r="O694" s="82"/>
      <c r="P694" s="82"/>
      <c r="Q694" s="82"/>
      <c r="R694" s="82"/>
      <c r="T694" s="78"/>
      <c r="Y694" s="82"/>
      <c r="Z694" s="82"/>
      <c r="AF694" s="82"/>
    </row>
    <row r="695" spans="1:32">
      <c r="A695" s="82">
        <v>0.17</v>
      </c>
      <c r="B695" s="130">
        <v>15</v>
      </c>
      <c r="C695" s="126">
        <v>99.197992269683837</v>
      </c>
      <c r="D695" s="82">
        <f t="shared" si="21"/>
        <v>0</v>
      </c>
      <c r="E695" s="83" t="str">
        <f t="shared" si="22"/>
        <v>..</v>
      </c>
      <c r="F695" s="82"/>
      <c r="G695" s="83"/>
      <c r="H695" s="84"/>
      <c r="I695" s="83"/>
      <c r="N695" s="82"/>
      <c r="O695" s="82"/>
      <c r="P695" s="82"/>
      <c r="Q695" s="82"/>
      <c r="R695" s="82"/>
      <c r="T695" s="78"/>
      <c r="Y695" s="82"/>
      <c r="Z695" s="82"/>
      <c r="AF695" s="82"/>
    </row>
    <row r="696" spans="1:32">
      <c r="A696" s="82">
        <v>0.17025000000000001</v>
      </c>
      <c r="B696" s="130">
        <v>15</v>
      </c>
      <c r="C696" s="126">
        <v>120.07008526864976</v>
      </c>
      <c r="D696" s="82">
        <f t="shared" si="21"/>
        <v>0</v>
      </c>
      <c r="E696" s="83" t="str">
        <f t="shared" si="22"/>
        <v>..</v>
      </c>
      <c r="F696" s="82"/>
      <c r="G696" s="83"/>
      <c r="H696" s="84"/>
      <c r="I696" s="83"/>
      <c r="N696" s="82"/>
      <c r="O696" s="82"/>
      <c r="P696" s="82"/>
      <c r="Q696" s="82"/>
      <c r="R696" s="82"/>
      <c r="T696" s="78"/>
      <c r="Y696" s="82"/>
      <c r="Z696" s="82"/>
      <c r="AF696" s="82"/>
    </row>
    <row r="697" spans="1:32">
      <c r="A697" s="82">
        <v>0.17050000000000001</v>
      </c>
      <c r="B697" s="130">
        <v>30</v>
      </c>
      <c r="C697" s="126">
        <v>133.55106226504319</v>
      </c>
      <c r="D697" s="82">
        <f t="shared" si="21"/>
        <v>1</v>
      </c>
      <c r="E697" s="83">
        <f t="shared" si="22"/>
        <v>111.00000000000001</v>
      </c>
      <c r="F697" s="82"/>
      <c r="G697" s="83"/>
      <c r="H697" s="84"/>
      <c r="I697" s="83"/>
      <c r="N697" s="82"/>
      <c r="O697" s="82"/>
      <c r="P697" s="82"/>
      <c r="Q697" s="82"/>
      <c r="R697" s="82"/>
      <c r="T697" s="78"/>
      <c r="Y697" s="82"/>
      <c r="Z697" s="82"/>
      <c r="AF697" s="82"/>
    </row>
    <row r="698" spans="1:32">
      <c r="A698" s="82">
        <v>0.17075000000000001</v>
      </c>
      <c r="B698" s="130">
        <v>15</v>
      </c>
      <c r="C698" s="126">
        <v>111.87783825529164</v>
      </c>
      <c r="D698" s="82">
        <f t="shared" si="21"/>
        <v>0</v>
      </c>
      <c r="E698" s="83" t="str">
        <f t="shared" si="22"/>
        <v>..</v>
      </c>
      <c r="F698" s="82"/>
      <c r="G698" s="83"/>
      <c r="H698" s="84"/>
      <c r="I698" s="83"/>
      <c r="N698" s="82"/>
      <c r="O698" s="82"/>
      <c r="P698" s="82"/>
      <c r="Q698" s="82"/>
      <c r="R698" s="82"/>
      <c r="T698" s="78"/>
      <c r="Y698" s="82"/>
      <c r="Z698" s="82"/>
      <c r="AF698" s="82"/>
    </row>
    <row r="699" spans="1:32">
      <c r="A699" s="82">
        <v>0.17100000000000001</v>
      </c>
      <c r="B699" s="130">
        <v>15</v>
      </c>
      <c r="C699" s="126">
        <v>108.91527084871022</v>
      </c>
      <c r="D699" s="82">
        <f t="shared" si="21"/>
        <v>0</v>
      </c>
      <c r="E699" s="83" t="str">
        <f t="shared" si="22"/>
        <v>..</v>
      </c>
      <c r="F699" s="82"/>
      <c r="G699" s="83"/>
      <c r="H699" s="84"/>
      <c r="I699" s="83"/>
      <c r="N699" s="82"/>
      <c r="O699" s="82"/>
      <c r="P699" s="82"/>
      <c r="Q699" s="82"/>
      <c r="R699" s="82"/>
      <c r="T699" s="78"/>
      <c r="Y699" s="82"/>
      <c r="Z699" s="82"/>
      <c r="AF699" s="82"/>
    </row>
    <row r="700" spans="1:32">
      <c r="A700" s="82">
        <v>0.17125000000000001</v>
      </c>
      <c r="B700" s="130">
        <v>15</v>
      </c>
      <c r="C700" s="126">
        <v>122.8126683927587</v>
      </c>
      <c r="D700" s="82">
        <f t="shared" si="21"/>
        <v>0</v>
      </c>
      <c r="E700" s="83" t="str">
        <f t="shared" si="22"/>
        <v>..</v>
      </c>
      <c r="F700" s="82"/>
      <c r="G700" s="83"/>
      <c r="H700" s="84"/>
      <c r="I700" s="83"/>
      <c r="N700" s="82"/>
      <c r="O700" s="82"/>
      <c r="P700" s="82"/>
      <c r="Q700" s="82"/>
      <c r="R700" s="82"/>
      <c r="T700" s="78"/>
      <c r="Y700" s="82"/>
      <c r="Z700" s="82"/>
      <c r="AF700" s="82"/>
    </row>
    <row r="701" spans="1:32">
      <c r="A701" s="82">
        <v>0.17150000000000001</v>
      </c>
      <c r="B701" s="130">
        <v>15</v>
      </c>
      <c r="C701" s="126">
        <v>119.47356883371262</v>
      </c>
      <c r="D701" s="82">
        <f t="shared" si="21"/>
        <v>0</v>
      </c>
      <c r="E701" s="83" t="str">
        <f t="shared" si="22"/>
        <v>..</v>
      </c>
      <c r="F701" s="82"/>
      <c r="G701" s="83"/>
      <c r="H701" s="84"/>
      <c r="I701" s="83"/>
      <c r="N701" s="82"/>
      <c r="O701" s="82"/>
      <c r="P701" s="82"/>
      <c r="Q701" s="82"/>
      <c r="R701" s="82"/>
      <c r="T701" s="78"/>
      <c r="Y701" s="82"/>
      <c r="Z701" s="82"/>
      <c r="AF701" s="82"/>
    </row>
    <row r="702" spans="1:32">
      <c r="A702" s="82">
        <v>0.17175000000000001</v>
      </c>
      <c r="B702" s="130">
        <v>15</v>
      </c>
      <c r="C702" s="126">
        <v>106.85156119439711</v>
      </c>
      <c r="D702" s="82">
        <f t="shared" si="21"/>
        <v>0</v>
      </c>
      <c r="E702" s="83" t="str">
        <f t="shared" si="22"/>
        <v>..</v>
      </c>
      <c r="F702" s="82"/>
      <c r="G702" s="83"/>
      <c r="H702" s="84"/>
      <c r="I702" s="83"/>
      <c r="N702" s="82"/>
      <c r="O702" s="82"/>
      <c r="P702" s="82"/>
      <c r="Q702" s="82"/>
      <c r="R702" s="82"/>
      <c r="T702" s="78"/>
      <c r="Y702" s="82"/>
      <c r="Z702" s="82"/>
      <c r="AF702" s="82"/>
    </row>
    <row r="703" spans="1:32">
      <c r="A703" s="82">
        <v>0.17199999999999999</v>
      </c>
      <c r="B703" s="130">
        <v>30</v>
      </c>
      <c r="C703" s="126">
        <v>91.545225139806476</v>
      </c>
      <c r="D703" s="82">
        <f t="shared" si="21"/>
        <v>1</v>
      </c>
      <c r="E703" s="83">
        <f t="shared" si="22"/>
        <v>89.359798123029705</v>
      </c>
      <c r="F703" s="82"/>
      <c r="G703" s="83"/>
      <c r="H703" s="84"/>
      <c r="I703" s="83"/>
      <c r="N703" s="82"/>
      <c r="O703" s="82"/>
      <c r="P703" s="82"/>
      <c r="Q703" s="82"/>
      <c r="R703" s="82"/>
      <c r="T703" s="78"/>
      <c r="Y703" s="82"/>
      <c r="Z703" s="82"/>
      <c r="AF703" s="82"/>
    </row>
    <row r="704" spans="1:32">
      <c r="A704" s="82">
        <v>0.17224999999999999</v>
      </c>
      <c r="B704" s="130">
        <v>15</v>
      </c>
      <c r="C704" s="126">
        <v>114.98544620221924</v>
      </c>
      <c r="D704" s="82">
        <f t="shared" si="21"/>
        <v>0</v>
      </c>
      <c r="E704" s="83" t="str">
        <f t="shared" si="22"/>
        <v>..</v>
      </c>
      <c r="F704" s="82"/>
      <c r="G704" s="83"/>
      <c r="H704" s="84"/>
      <c r="I704" s="83"/>
      <c r="N704" s="82"/>
      <c r="O704" s="82"/>
      <c r="P704" s="82"/>
      <c r="Q704" s="82"/>
      <c r="R704" s="82"/>
      <c r="T704" s="78"/>
      <c r="Y704" s="82"/>
      <c r="Z704" s="82"/>
      <c r="AF704" s="82"/>
    </row>
    <row r="705" spans="1:32">
      <c r="A705" s="82">
        <v>0.17249999999999999</v>
      </c>
      <c r="B705" s="130">
        <v>15</v>
      </c>
      <c r="C705" s="126">
        <v>108.86555443266091</v>
      </c>
      <c r="D705" s="82">
        <f t="shared" si="21"/>
        <v>0</v>
      </c>
      <c r="E705" s="83" t="str">
        <f t="shared" si="22"/>
        <v>..</v>
      </c>
      <c r="F705" s="82"/>
      <c r="G705" s="83"/>
      <c r="H705" s="84"/>
      <c r="I705" s="83"/>
      <c r="N705" s="82"/>
      <c r="O705" s="82"/>
      <c r="P705" s="82"/>
      <c r="Q705" s="82"/>
      <c r="R705" s="82"/>
      <c r="T705" s="78"/>
      <c r="Y705" s="82"/>
      <c r="Z705" s="82"/>
      <c r="AF705" s="82"/>
    </row>
    <row r="706" spans="1:32">
      <c r="A706" s="82">
        <v>0.17274999999999999</v>
      </c>
      <c r="B706" s="130">
        <v>15</v>
      </c>
      <c r="C706" s="126">
        <v>119.3358893588025</v>
      </c>
      <c r="D706" s="82">
        <f t="shared" si="21"/>
        <v>0</v>
      </c>
      <c r="E706" s="83" t="str">
        <f t="shared" si="22"/>
        <v>..</v>
      </c>
      <c r="F706" s="82"/>
      <c r="G706" s="83"/>
      <c r="H706" s="84"/>
      <c r="I706" s="83"/>
      <c r="N706" s="82"/>
      <c r="O706" s="82"/>
      <c r="P706" s="82"/>
      <c r="Q706" s="82"/>
      <c r="R706" s="82"/>
      <c r="T706" s="78"/>
      <c r="Y706" s="82"/>
      <c r="Z706" s="82"/>
      <c r="AF706" s="82"/>
    </row>
    <row r="707" spans="1:32">
      <c r="A707" s="82">
        <v>0.17299999999999999</v>
      </c>
      <c r="B707" s="130">
        <v>30</v>
      </c>
      <c r="C707" s="126">
        <v>123.60938044328518</v>
      </c>
      <c r="D707" s="82">
        <f t="shared" si="21"/>
        <v>1</v>
      </c>
      <c r="E707" s="83">
        <f t="shared" si="22"/>
        <v>111.00000000000001</v>
      </c>
      <c r="F707" s="82"/>
      <c r="G707" s="83"/>
      <c r="H707" s="84"/>
      <c r="I707" s="83"/>
      <c r="N707" s="82"/>
      <c r="O707" s="82"/>
      <c r="P707" s="82"/>
      <c r="Q707" s="82"/>
      <c r="R707" s="82"/>
      <c r="T707" s="78"/>
      <c r="Y707" s="82"/>
      <c r="Z707" s="82"/>
      <c r="AF707" s="82"/>
    </row>
    <row r="708" spans="1:32">
      <c r="A708" s="82">
        <v>0.17324999999999999</v>
      </c>
      <c r="B708" s="130">
        <v>15</v>
      </c>
      <c r="C708" s="126">
        <v>101.16541013638211</v>
      </c>
      <c r="D708" s="82">
        <f t="shared" si="21"/>
        <v>0</v>
      </c>
      <c r="E708" s="83" t="str">
        <f t="shared" si="22"/>
        <v>..</v>
      </c>
      <c r="F708" s="82"/>
      <c r="G708" s="83"/>
      <c r="H708" s="84"/>
      <c r="I708" s="83"/>
      <c r="N708" s="82"/>
      <c r="O708" s="82"/>
      <c r="P708" s="82"/>
      <c r="Q708" s="82"/>
      <c r="R708" s="82"/>
      <c r="T708" s="78"/>
      <c r="Y708" s="82"/>
      <c r="Z708" s="82"/>
      <c r="AF708" s="82"/>
    </row>
    <row r="709" spans="1:32">
      <c r="A709" s="82">
        <v>0.17349999999999999</v>
      </c>
      <c r="B709" s="130">
        <v>30</v>
      </c>
      <c r="C709" s="126">
        <v>105.29339121468209</v>
      </c>
      <c r="D709" s="82">
        <f t="shared" si="21"/>
        <v>1</v>
      </c>
      <c r="E709" s="83">
        <f t="shared" si="22"/>
        <v>111.00000000000001</v>
      </c>
      <c r="F709" s="82"/>
      <c r="G709" s="83"/>
      <c r="H709" s="84"/>
      <c r="I709" s="83"/>
      <c r="N709" s="82"/>
      <c r="O709" s="82"/>
      <c r="P709" s="82"/>
      <c r="Q709" s="82"/>
      <c r="R709" s="82"/>
      <c r="T709" s="78"/>
      <c r="Y709" s="82"/>
      <c r="Z709" s="82"/>
      <c r="AF709" s="82"/>
    </row>
    <row r="710" spans="1:32">
      <c r="A710" s="82">
        <v>0.17374999999999999</v>
      </c>
      <c r="B710" s="130">
        <v>15</v>
      </c>
      <c r="C710" s="126">
        <v>101.92176579073852</v>
      </c>
      <c r="D710" s="82">
        <f t="shared" si="21"/>
        <v>0</v>
      </c>
      <c r="E710" s="83" t="str">
        <f t="shared" si="22"/>
        <v>..</v>
      </c>
      <c r="F710" s="82"/>
      <c r="G710" s="83"/>
      <c r="H710" s="84"/>
      <c r="I710" s="83"/>
      <c r="N710" s="82"/>
      <c r="O710" s="82"/>
      <c r="P710" s="82"/>
      <c r="Q710" s="82"/>
      <c r="R710" s="82"/>
      <c r="T710" s="78"/>
      <c r="Y710" s="82"/>
      <c r="Z710" s="82"/>
      <c r="AF710" s="82"/>
    </row>
    <row r="711" spans="1:32">
      <c r="A711" s="82">
        <v>0.17399999999999999</v>
      </c>
      <c r="B711" s="130">
        <v>15</v>
      </c>
      <c r="C711" s="126">
        <v>96.088628167789764</v>
      </c>
      <c r="D711" s="82">
        <f t="shared" si="21"/>
        <v>0</v>
      </c>
      <c r="E711" s="83" t="str">
        <f t="shared" si="22"/>
        <v>..</v>
      </c>
      <c r="F711" s="82"/>
      <c r="G711" s="83"/>
      <c r="H711" s="84"/>
      <c r="I711" s="83"/>
      <c r="N711" s="82"/>
      <c r="O711" s="82"/>
      <c r="P711" s="82"/>
      <c r="Q711" s="82"/>
      <c r="R711" s="82"/>
      <c r="T711" s="78"/>
      <c r="Y711" s="82"/>
      <c r="Z711" s="82"/>
      <c r="AF711" s="82"/>
    </row>
    <row r="712" spans="1:32">
      <c r="A712" s="82">
        <v>0.17424999999999999</v>
      </c>
      <c r="B712" s="130">
        <v>30</v>
      </c>
      <c r="C712" s="126">
        <v>88.780476577828694</v>
      </c>
      <c r="D712" s="82">
        <f t="shared" si="21"/>
        <v>1</v>
      </c>
      <c r="E712" s="83">
        <f t="shared" si="22"/>
        <v>86.92681938848925</v>
      </c>
      <c r="F712" s="82"/>
      <c r="G712" s="83"/>
      <c r="H712" s="84"/>
      <c r="I712" s="83"/>
      <c r="N712" s="82"/>
      <c r="O712" s="82"/>
      <c r="P712" s="82"/>
      <c r="Q712" s="82"/>
      <c r="R712" s="82"/>
      <c r="T712" s="78"/>
      <c r="Y712" s="82"/>
      <c r="Z712" s="82"/>
      <c r="AF712" s="82"/>
    </row>
    <row r="713" spans="1:32">
      <c r="A713" s="82">
        <v>0.17449999999999999</v>
      </c>
      <c r="B713" s="130">
        <v>15</v>
      </c>
      <c r="C713" s="126">
        <v>116.86551862481265</v>
      </c>
      <c r="D713" s="82">
        <f t="shared" si="21"/>
        <v>0</v>
      </c>
      <c r="E713" s="83" t="str">
        <f t="shared" si="22"/>
        <v>..</v>
      </c>
      <c r="F713" s="82"/>
      <c r="G713" s="83"/>
      <c r="H713" s="84"/>
      <c r="I713" s="83"/>
      <c r="N713" s="82"/>
      <c r="O713" s="82"/>
      <c r="P713" s="82"/>
      <c r="Q713" s="82"/>
      <c r="R713" s="82"/>
      <c r="T713" s="78"/>
      <c r="Y713" s="82"/>
      <c r="Z713" s="82"/>
      <c r="AF713" s="82"/>
    </row>
    <row r="714" spans="1:32">
      <c r="A714" s="82">
        <v>0.17474999999999999</v>
      </c>
      <c r="B714" s="130">
        <v>30</v>
      </c>
      <c r="C714" s="126">
        <v>135.22781568716204</v>
      </c>
      <c r="D714" s="82">
        <f t="shared" si="21"/>
        <v>1</v>
      </c>
      <c r="E714" s="83">
        <f t="shared" si="22"/>
        <v>111.00000000000001</v>
      </c>
      <c r="F714" s="82"/>
      <c r="G714" s="83"/>
      <c r="H714" s="84"/>
      <c r="I714" s="83"/>
      <c r="N714" s="82"/>
      <c r="O714" s="82"/>
      <c r="P714" s="82"/>
      <c r="Q714" s="82"/>
      <c r="R714" s="82"/>
      <c r="T714" s="78"/>
      <c r="Y714" s="82"/>
      <c r="Z714" s="82"/>
      <c r="AF714" s="82"/>
    </row>
    <row r="715" spans="1:32">
      <c r="A715" s="82">
        <v>0.17499999999999999</v>
      </c>
      <c r="B715" s="130">
        <v>30</v>
      </c>
      <c r="C715" s="126">
        <v>85.304242010929912</v>
      </c>
      <c r="D715" s="82">
        <f t="shared" si="21"/>
        <v>1</v>
      </c>
      <c r="E715" s="83">
        <f t="shared" si="22"/>
        <v>83.867732969618316</v>
      </c>
      <c r="F715" s="82"/>
      <c r="G715" s="83"/>
      <c r="H715" s="84"/>
      <c r="I715" s="83"/>
      <c r="N715" s="82"/>
      <c r="O715" s="82"/>
      <c r="P715" s="82"/>
      <c r="Q715" s="82"/>
      <c r="R715" s="82"/>
      <c r="T715" s="78"/>
      <c r="Y715" s="82"/>
      <c r="Z715" s="82"/>
      <c r="AF715" s="82"/>
    </row>
    <row r="716" spans="1:32">
      <c r="A716" s="82">
        <v>0.17524999999999999</v>
      </c>
      <c r="B716" s="130">
        <v>30</v>
      </c>
      <c r="C716" s="126">
        <v>97.80238299015555</v>
      </c>
      <c r="D716" s="82">
        <f t="shared" si="21"/>
        <v>1</v>
      </c>
      <c r="E716" s="83">
        <f t="shared" si="22"/>
        <v>94.866097031336878</v>
      </c>
      <c r="F716" s="82"/>
      <c r="G716" s="83"/>
      <c r="H716" s="84"/>
      <c r="I716" s="83"/>
      <c r="N716" s="82"/>
      <c r="O716" s="82"/>
      <c r="P716" s="82"/>
      <c r="Q716" s="82"/>
      <c r="R716" s="82"/>
      <c r="T716" s="78"/>
      <c r="Y716" s="82"/>
      <c r="Z716" s="82"/>
      <c r="AF716" s="82"/>
    </row>
    <row r="717" spans="1:32">
      <c r="A717" s="82">
        <v>0.17549999999999999</v>
      </c>
      <c r="B717" s="130">
        <v>15</v>
      </c>
      <c r="C717" s="126">
        <v>109.83259758437552</v>
      </c>
      <c r="D717" s="82">
        <f t="shared" si="21"/>
        <v>0</v>
      </c>
      <c r="E717" s="83" t="str">
        <f t="shared" si="22"/>
        <v>..</v>
      </c>
      <c r="F717" s="82"/>
      <c r="G717" s="83"/>
      <c r="H717" s="84"/>
      <c r="I717" s="83"/>
      <c r="N717" s="82"/>
      <c r="O717" s="82"/>
      <c r="P717" s="82"/>
      <c r="Q717" s="82"/>
      <c r="R717" s="82"/>
      <c r="T717" s="78"/>
      <c r="Y717" s="82"/>
      <c r="Z717" s="82"/>
      <c r="AF717" s="82"/>
    </row>
    <row r="718" spans="1:32">
      <c r="A718" s="82">
        <v>0.17574999999999999</v>
      </c>
      <c r="B718" s="130">
        <v>30</v>
      </c>
      <c r="C718" s="126">
        <v>113.43808540507767</v>
      </c>
      <c r="D718" s="82">
        <f t="shared" si="21"/>
        <v>1</v>
      </c>
      <c r="E718" s="83">
        <f t="shared" si="22"/>
        <v>111.00000000000001</v>
      </c>
      <c r="F718" s="82"/>
      <c r="G718" s="83"/>
      <c r="H718" s="84"/>
      <c r="I718" s="83"/>
      <c r="N718" s="82"/>
      <c r="O718" s="82"/>
      <c r="P718" s="82"/>
      <c r="Q718" s="82"/>
      <c r="R718" s="82"/>
      <c r="T718" s="78"/>
      <c r="Y718" s="82"/>
      <c r="Z718" s="82"/>
      <c r="AF718" s="82"/>
    </row>
    <row r="719" spans="1:32">
      <c r="A719" s="82">
        <v>0.17599999999999999</v>
      </c>
      <c r="B719" s="130">
        <v>30</v>
      </c>
      <c r="C719" s="126">
        <v>104.15829309537905</v>
      </c>
      <c r="D719" s="82">
        <f t="shared" si="21"/>
        <v>1</v>
      </c>
      <c r="E719" s="83">
        <f t="shared" si="22"/>
        <v>111.00000000000001</v>
      </c>
      <c r="F719" s="82"/>
      <c r="G719" s="83"/>
      <c r="H719" s="84"/>
      <c r="I719" s="83"/>
      <c r="N719" s="82"/>
      <c r="O719" s="82"/>
      <c r="P719" s="82"/>
      <c r="Q719" s="82"/>
      <c r="R719" s="82"/>
      <c r="T719" s="78"/>
      <c r="Y719" s="82"/>
      <c r="Z719" s="82"/>
      <c r="AF719" s="82"/>
    </row>
    <row r="720" spans="1:32">
      <c r="A720" s="82">
        <v>0.17624999999999999</v>
      </c>
      <c r="B720" s="130">
        <v>30</v>
      </c>
      <c r="C720" s="126">
        <v>130.87243115124136</v>
      </c>
      <c r="D720" s="82">
        <f t="shared" ref="D720:D783" si="23">IF(VLOOKUP(B720,$B$10:$G$11,6)&gt;=0,1,0)</f>
        <v>1</v>
      </c>
      <c r="E720" s="83">
        <f t="shared" ref="E720:E783" si="24">IF(D720=0,"..", IF(C720+$C$6&gt;=$G$2,$G$2,(C720+$C$6)*(1-$C$4)))</f>
        <v>111.00000000000001</v>
      </c>
      <c r="F720" s="82"/>
      <c r="G720" s="83"/>
      <c r="H720" s="84"/>
      <c r="I720" s="83"/>
      <c r="N720" s="82"/>
      <c r="O720" s="82"/>
      <c r="P720" s="82"/>
      <c r="Q720" s="82"/>
      <c r="R720" s="82"/>
      <c r="T720" s="78"/>
      <c r="Y720" s="82"/>
      <c r="Z720" s="82"/>
      <c r="AF720" s="82"/>
    </row>
    <row r="721" spans="1:32">
      <c r="A721" s="82">
        <v>0.17649999999999999</v>
      </c>
      <c r="B721" s="130">
        <v>15</v>
      </c>
      <c r="C721" s="126">
        <v>118.35324680835934</v>
      </c>
      <c r="D721" s="82">
        <f t="shared" si="23"/>
        <v>0</v>
      </c>
      <c r="E721" s="83" t="str">
        <f t="shared" si="24"/>
        <v>..</v>
      </c>
      <c r="F721" s="82"/>
      <c r="G721" s="83"/>
      <c r="H721" s="84"/>
      <c r="I721" s="83"/>
      <c r="N721" s="82"/>
      <c r="O721" s="82"/>
      <c r="P721" s="82"/>
      <c r="Q721" s="82"/>
      <c r="R721" s="82"/>
      <c r="T721" s="78"/>
      <c r="Y721" s="82"/>
      <c r="Z721" s="82"/>
      <c r="AF721" s="82"/>
    </row>
    <row r="722" spans="1:32">
      <c r="A722" s="82">
        <v>0.17674999999999999</v>
      </c>
      <c r="B722" s="130">
        <v>15</v>
      </c>
      <c r="C722" s="126">
        <v>96.242304498482127</v>
      </c>
      <c r="D722" s="82">
        <f t="shared" si="23"/>
        <v>0</v>
      </c>
      <c r="E722" s="83" t="str">
        <f t="shared" si="24"/>
        <v>..</v>
      </c>
      <c r="F722" s="82"/>
      <c r="G722" s="83"/>
      <c r="H722" s="84"/>
      <c r="I722" s="83"/>
      <c r="N722" s="82"/>
      <c r="O722" s="82"/>
      <c r="P722" s="82"/>
      <c r="Q722" s="82"/>
      <c r="R722" s="82"/>
      <c r="T722" s="78"/>
      <c r="Y722" s="82"/>
      <c r="Z722" s="82"/>
      <c r="AF722" s="82"/>
    </row>
    <row r="723" spans="1:32">
      <c r="A723" s="82">
        <v>0.17699999999999999</v>
      </c>
      <c r="B723" s="130">
        <v>15</v>
      </c>
      <c r="C723" s="126">
        <v>114.74817621484566</v>
      </c>
      <c r="D723" s="82">
        <f t="shared" si="23"/>
        <v>0</v>
      </c>
      <c r="E723" s="83" t="str">
        <f t="shared" si="24"/>
        <v>..</v>
      </c>
      <c r="F723" s="82"/>
      <c r="G723" s="83"/>
      <c r="H723" s="84"/>
      <c r="I723" s="83"/>
      <c r="N723" s="82"/>
      <c r="O723" s="82"/>
      <c r="P723" s="82"/>
      <c r="Q723" s="82"/>
      <c r="R723" s="82"/>
      <c r="T723" s="78"/>
      <c r="Y723" s="82"/>
      <c r="Z723" s="82"/>
      <c r="AF723" s="82"/>
    </row>
    <row r="724" spans="1:32">
      <c r="A724" s="82">
        <v>0.17724999999999999</v>
      </c>
      <c r="B724" s="130">
        <v>15</v>
      </c>
      <c r="C724" s="126">
        <v>107.87228418426852</v>
      </c>
      <c r="D724" s="82">
        <f t="shared" si="23"/>
        <v>0</v>
      </c>
      <c r="E724" s="83" t="str">
        <f t="shared" si="24"/>
        <v>..</v>
      </c>
      <c r="F724" s="82"/>
      <c r="G724" s="83"/>
      <c r="H724" s="84"/>
      <c r="I724" s="83"/>
      <c r="N724" s="82"/>
      <c r="O724" s="82"/>
      <c r="P724" s="82"/>
      <c r="Q724" s="82"/>
      <c r="R724" s="82"/>
      <c r="T724" s="78"/>
      <c r="Y724" s="82"/>
      <c r="Z724" s="82"/>
      <c r="AF724" s="82"/>
    </row>
    <row r="725" spans="1:32">
      <c r="A725" s="82">
        <v>0.17749999999999999</v>
      </c>
      <c r="B725" s="130">
        <v>15</v>
      </c>
      <c r="C725" s="126">
        <v>118.08437795769022</v>
      </c>
      <c r="D725" s="82">
        <f t="shared" si="23"/>
        <v>0</v>
      </c>
      <c r="E725" s="83" t="str">
        <f t="shared" si="24"/>
        <v>..</v>
      </c>
      <c r="F725" s="82"/>
      <c r="G725" s="83"/>
      <c r="H725" s="84"/>
      <c r="I725" s="83"/>
      <c r="N725" s="82"/>
      <c r="O725" s="82"/>
      <c r="P725" s="82"/>
      <c r="Q725" s="82"/>
      <c r="R725" s="82"/>
      <c r="T725" s="78"/>
      <c r="Y725" s="82"/>
      <c r="Z725" s="82"/>
      <c r="AF725" s="82"/>
    </row>
    <row r="726" spans="1:32">
      <c r="A726" s="82">
        <v>0.17774999999999999</v>
      </c>
      <c r="B726" s="130">
        <v>15</v>
      </c>
      <c r="C726" s="126">
        <v>108.66059240945891</v>
      </c>
      <c r="D726" s="82">
        <f t="shared" si="23"/>
        <v>0</v>
      </c>
      <c r="E726" s="83" t="str">
        <f t="shared" si="24"/>
        <v>..</v>
      </c>
      <c r="F726" s="82"/>
      <c r="G726" s="83"/>
      <c r="H726" s="84"/>
      <c r="I726" s="83"/>
      <c r="N726" s="82"/>
      <c r="O726" s="82"/>
      <c r="P726" s="82"/>
      <c r="Q726" s="82"/>
      <c r="R726" s="82"/>
      <c r="T726" s="78"/>
      <c r="Y726" s="82"/>
      <c r="Z726" s="82"/>
      <c r="AF726" s="82"/>
    </row>
    <row r="727" spans="1:32">
      <c r="A727" s="82">
        <v>0.17799999999999999</v>
      </c>
      <c r="B727" s="130">
        <v>15</v>
      </c>
      <c r="C727" s="126">
        <v>95.081286102648477</v>
      </c>
      <c r="D727" s="82">
        <f t="shared" si="23"/>
        <v>0</v>
      </c>
      <c r="E727" s="83" t="str">
        <f t="shared" si="24"/>
        <v>..</v>
      </c>
      <c r="F727" s="82"/>
      <c r="G727" s="83"/>
      <c r="H727" s="84"/>
      <c r="I727" s="83"/>
      <c r="N727" s="82"/>
      <c r="O727" s="82"/>
      <c r="P727" s="82"/>
      <c r="Q727" s="82"/>
      <c r="R727" s="82"/>
      <c r="T727" s="78"/>
      <c r="Y727" s="82"/>
      <c r="Z727" s="82"/>
      <c r="AF727" s="82"/>
    </row>
    <row r="728" spans="1:32">
      <c r="A728" s="82">
        <v>0.17824999999999999</v>
      </c>
      <c r="B728" s="130">
        <v>15</v>
      </c>
      <c r="C728" s="126">
        <v>115.69813576297263</v>
      </c>
      <c r="D728" s="82">
        <f t="shared" si="23"/>
        <v>0</v>
      </c>
      <c r="E728" s="83" t="str">
        <f t="shared" si="24"/>
        <v>..</v>
      </c>
      <c r="F728" s="82"/>
      <c r="G728" s="83"/>
      <c r="H728" s="84"/>
      <c r="I728" s="83"/>
      <c r="N728" s="82"/>
      <c r="O728" s="82"/>
      <c r="P728" s="82"/>
      <c r="Q728" s="82"/>
      <c r="R728" s="82"/>
      <c r="T728" s="78"/>
      <c r="Y728" s="82"/>
      <c r="Z728" s="82"/>
      <c r="AF728" s="82"/>
    </row>
    <row r="729" spans="1:32">
      <c r="A729" s="82">
        <v>0.17849999999999999</v>
      </c>
      <c r="B729" s="130">
        <v>30</v>
      </c>
      <c r="C729" s="126">
        <v>87.634725955123599</v>
      </c>
      <c r="D729" s="82">
        <f t="shared" si="23"/>
        <v>1</v>
      </c>
      <c r="E729" s="83">
        <f t="shared" si="24"/>
        <v>85.918558840508766</v>
      </c>
      <c r="F729" s="82"/>
      <c r="G729" s="83"/>
      <c r="H729" s="84"/>
      <c r="I729" s="83"/>
      <c r="N729" s="82"/>
      <c r="O729" s="82"/>
      <c r="P729" s="82"/>
      <c r="Q729" s="82"/>
      <c r="R729" s="82"/>
      <c r="T729" s="78"/>
      <c r="Y729" s="82"/>
      <c r="Z729" s="82"/>
      <c r="AF729" s="82"/>
    </row>
    <row r="730" spans="1:32">
      <c r="A730" s="82">
        <v>0.17874999999999999</v>
      </c>
      <c r="B730" s="130">
        <v>15</v>
      </c>
      <c r="C730" s="126">
        <v>109.55289840738843</v>
      </c>
      <c r="D730" s="82">
        <f t="shared" si="23"/>
        <v>0</v>
      </c>
      <c r="E730" s="83" t="str">
        <f t="shared" si="24"/>
        <v>..</v>
      </c>
      <c r="F730" s="82"/>
      <c r="G730" s="83"/>
      <c r="H730" s="84"/>
      <c r="I730" s="83"/>
      <c r="N730" s="82"/>
      <c r="O730" s="82"/>
      <c r="P730" s="82"/>
      <c r="Q730" s="82"/>
      <c r="R730" s="82"/>
      <c r="T730" s="78"/>
      <c r="Y730" s="82"/>
      <c r="Z730" s="82"/>
      <c r="AF730" s="82"/>
    </row>
    <row r="731" spans="1:32">
      <c r="A731" s="82">
        <v>0.17899999999999999</v>
      </c>
      <c r="B731" s="130">
        <v>30</v>
      </c>
      <c r="C731" s="126">
        <v>138.07153277750018</v>
      </c>
      <c r="D731" s="82">
        <f t="shared" si="23"/>
        <v>1</v>
      </c>
      <c r="E731" s="83">
        <f t="shared" si="24"/>
        <v>111.00000000000001</v>
      </c>
      <c r="F731" s="82"/>
      <c r="G731" s="83"/>
      <c r="H731" s="84"/>
      <c r="I731" s="83"/>
      <c r="N731" s="82"/>
      <c r="O731" s="82"/>
      <c r="P731" s="82"/>
      <c r="Q731" s="82"/>
      <c r="R731" s="82"/>
      <c r="T731" s="78"/>
      <c r="Y731" s="82"/>
      <c r="Z731" s="82"/>
      <c r="AF731" s="82"/>
    </row>
    <row r="732" spans="1:32">
      <c r="A732" s="82">
        <v>0.17924999999999999</v>
      </c>
      <c r="B732" s="130">
        <v>30</v>
      </c>
      <c r="C732" s="126">
        <v>129.41407563378766</v>
      </c>
      <c r="D732" s="82">
        <f t="shared" si="23"/>
        <v>1</v>
      </c>
      <c r="E732" s="83">
        <f t="shared" si="24"/>
        <v>111.00000000000001</v>
      </c>
      <c r="F732" s="82"/>
      <c r="G732" s="83"/>
      <c r="H732" s="84"/>
      <c r="I732" s="83"/>
      <c r="N732" s="82"/>
      <c r="O732" s="82"/>
      <c r="P732" s="82"/>
      <c r="Q732" s="82"/>
      <c r="R732" s="82"/>
      <c r="T732" s="78"/>
      <c r="Y732" s="82"/>
      <c r="Z732" s="82"/>
      <c r="AF732" s="82"/>
    </row>
    <row r="733" spans="1:32">
      <c r="A733" s="82">
        <v>0.17949999999999999</v>
      </c>
      <c r="B733" s="130">
        <v>30</v>
      </c>
      <c r="C733" s="126">
        <v>123.69117422410899</v>
      </c>
      <c r="D733" s="82">
        <f t="shared" si="23"/>
        <v>1</v>
      </c>
      <c r="E733" s="83">
        <f t="shared" si="24"/>
        <v>111.00000000000001</v>
      </c>
      <c r="F733" s="82"/>
      <c r="G733" s="83"/>
      <c r="H733" s="84"/>
      <c r="I733" s="83"/>
      <c r="N733" s="82"/>
      <c r="O733" s="82"/>
      <c r="P733" s="82"/>
      <c r="Q733" s="82"/>
      <c r="R733" s="82"/>
      <c r="T733" s="78"/>
      <c r="Y733" s="82"/>
      <c r="Z733" s="82"/>
      <c r="AF733" s="82"/>
    </row>
    <row r="734" spans="1:32">
      <c r="A734" s="82">
        <v>0.17974999999999999</v>
      </c>
      <c r="B734" s="130">
        <v>30</v>
      </c>
      <c r="C734" s="126">
        <v>131.67276688056776</v>
      </c>
      <c r="D734" s="82">
        <f t="shared" si="23"/>
        <v>1</v>
      </c>
      <c r="E734" s="83">
        <f t="shared" si="24"/>
        <v>111.00000000000001</v>
      </c>
      <c r="F734" s="82"/>
      <c r="G734" s="83"/>
      <c r="H734" s="84"/>
      <c r="I734" s="83"/>
      <c r="N734" s="82"/>
      <c r="O734" s="82"/>
      <c r="P734" s="82"/>
      <c r="Q734" s="82"/>
      <c r="R734" s="82"/>
      <c r="T734" s="78"/>
      <c r="Y734" s="82"/>
      <c r="Z734" s="82"/>
      <c r="AF734" s="82"/>
    </row>
    <row r="735" spans="1:32">
      <c r="A735" s="82">
        <v>0.18</v>
      </c>
      <c r="B735" s="130">
        <v>15</v>
      </c>
      <c r="C735" s="126">
        <v>113.98551648443285</v>
      </c>
      <c r="D735" s="82">
        <f t="shared" si="23"/>
        <v>0</v>
      </c>
      <c r="E735" s="83" t="str">
        <f t="shared" si="24"/>
        <v>..</v>
      </c>
      <c r="F735" s="82"/>
      <c r="G735" s="83"/>
      <c r="H735" s="84"/>
      <c r="I735" s="83"/>
      <c r="N735" s="82"/>
      <c r="O735" s="82"/>
      <c r="P735" s="82"/>
      <c r="Q735" s="82"/>
      <c r="R735" s="82"/>
      <c r="T735" s="78"/>
      <c r="Y735" s="82"/>
      <c r="Z735" s="82"/>
      <c r="AF735" s="82"/>
    </row>
    <row r="736" spans="1:32">
      <c r="A736" s="82">
        <v>0.18024999999999999</v>
      </c>
      <c r="B736" s="130">
        <v>15</v>
      </c>
      <c r="C736" s="126">
        <v>123.02844978601144</v>
      </c>
      <c r="D736" s="82">
        <f t="shared" si="23"/>
        <v>0</v>
      </c>
      <c r="E736" s="83" t="str">
        <f t="shared" si="24"/>
        <v>..</v>
      </c>
      <c r="F736" s="82"/>
      <c r="G736" s="83"/>
      <c r="H736" s="84"/>
      <c r="I736" s="83"/>
      <c r="N736" s="82"/>
      <c r="O736" s="82"/>
      <c r="P736" s="82"/>
      <c r="Q736" s="82"/>
      <c r="R736" s="82"/>
      <c r="T736" s="78"/>
      <c r="Y736" s="82"/>
      <c r="Z736" s="82"/>
      <c r="AF736" s="82"/>
    </row>
    <row r="737" spans="1:32">
      <c r="A737" s="82">
        <v>0.18049999999999999</v>
      </c>
      <c r="B737" s="130">
        <v>15</v>
      </c>
      <c r="C737" s="126">
        <v>124.80662423809774</v>
      </c>
      <c r="D737" s="82">
        <f t="shared" si="23"/>
        <v>0</v>
      </c>
      <c r="E737" s="83" t="str">
        <f t="shared" si="24"/>
        <v>..</v>
      </c>
      <c r="F737" s="82"/>
      <c r="G737" s="83"/>
      <c r="H737" s="84"/>
      <c r="I737" s="83"/>
      <c r="N737" s="82"/>
      <c r="O737" s="82"/>
      <c r="P737" s="82"/>
      <c r="Q737" s="82"/>
      <c r="R737" s="82"/>
      <c r="T737" s="78"/>
      <c r="Y737" s="82"/>
      <c r="Z737" s="82"/>
      <c r="AF737" s="82"/>
    </row>
    <row r="738" spans="1:32">
      <c r="A738" s="82">
        <v>0.18074999999999999</v>
      </c>
      <c r="B738" s="130">
        <v>30</v>
      </c>
      <c r="C738" s="126">
        <v>123.58866649662457</v>
      </c>
      <c r="D738" s="82">
        <f t="shared" si="23"/>
        <v>1</v>
      </c>
      <c r="E738" s="83">
        <f t="shared" si="24"/>
        <v>111.00000000000001</v>
      </c>
      <c r="F738" s="82"/>
      <c r="G738" s="83"/>
      <c r="H738" s="84"/>
      <c r="I738" s="83"/>
      <c r="N738" s="82"/>
      <c r="O738" s="82"/>
      <c r="P738" s="82"/>
      <c r="Q738" s="82"/>
      <c r="R738" s="82"/>
      <c r="T738" s="78"/>
      <c r="Y738" s="82"/>
      <c r="Z738" s="82"/>
      <c r="AF738" s="82"/>
    </row>
    <row r="739" spans="1:32">
      <c r="A739" s="82">
        <v>0.18099999999999999</v>
      </c>
      <c r="B739" s="130">
        <v>30</v>
      </c>
      <c r="C739" s="126">
        <v>93.86898457872681</v>
      </c>
      <c r="D739" s="82">
        <f t="shared" si="23"/>
        <v>1</v>
      </c>
      <c r="E739" s="83">
        <f t="shared" si="24"/>
        <v>91.404706429279599</v>
      </c>
      <c r="F739" s="82"/>
      <c r="G739" s="83"/>
      <c r="H739" s="84"/>
      <c r="I739" s="83"/>
      <c r="N739" s="82"/>
      <c r="O739" s="82"/>
      <c r="P739" s="82"/>
      <c r="Q739" s="82"/>
      <c r="R739" s="82"/>
      <c r="T739" s="78"/>
      <c r="Y739" s="82"/>
      <c r="Z739" s="82"/>
      <c r="AF739" s="82"/>
    </row>
    <row r="740" spans="1:32">
      <c r="A740" s="82">
        <v>0.18124999999999999</v>
      </c>
      <c r="B740" s="130">
        <v>15</v>
      </c>
      <c r="C740" s="126">
        <v>121.58493679083499</v>
      </c>
      <c r="D740" s="82">
        <f t="shared" si="23"/>
        <v>0</v>
      </c>
      <c r="E740" s="83" t="str">
        <f t="shared" si="24"/>
        <v>..</v>
      </c>
      <c r="F740" s="82"/>
      <c r="G740" s="83"/>
      <c r="H740" s="84"/>
      <c r="I740" s="83"/>
      <c r="N740" s="82"/>
      <c r="O740" s="82"/>
      <c r="P740" s="82"/>
      <c r="Q740" s="82"/>
      <c r="R740" s="82"/>
      <c r="T740" s="78"/>
      <c r="Y740" s="82"/>
      <c r="Z740" s="82"/>
      <c r="AF740" s="82"/>
    </row>
    <row r="741" spans="1:32">
      <c r="A741" s="82">
        <v>0.18149999999999999</v>
      </c>
      <c r="B741" s="130">
        <v>15</v>
      </c>
      <c r="C741" s="126">
        <v>119.25613219986825</v>
      </c>
      <c r="D741" s="82">
        <f t="shared" si="23"/>
        <v>0</v>
      </c>
      <c r="E741" s="83" t="str">
        <f t="shared" si="24"/>
        <v>..</v>
      </c>
      <c r="F741" s="82"/>
      <c r="G741" s="83"/>
      <c r="H741" s="84"/>
      <c r="I741" s="83"/>
      <c r="N741" s="82"/>
      <c r="O741" s="82"/>
      <c r="P741" s="82"/>
      <c r="Q741" s="82"/>
      <c r="R741" s="82"/>
      <c r="T741" s="78"/>
      <c r="Y741" s="82"/>
      <c r="Z741" s="82"/>
      <c r="AF741" s="82"/>
    </row>
    <row r="742" spans="1:32">
      <c r="A742" s="82">
        <v>0.18174999999999999</v>
      </c>
      <c r="B742" s="130">
        <v>15</v>
      </c>
      <c r="C742" s="126">
        <v>95.290399495421326</v>
      </c>
      <c r="D742" s="82">
        <f t="shared" si="23"/>
        <v>0</v>
      </c>
      <c r="E742" s="83" t="str">
        <f t="shared" si="24"/>
        <v>..</v>
      </c>
      <c r="F742" s="82"/>
      <c r="G742" s="83"/>
      <c r="H742" s="84"/>
      <c r="I742" s="83"/>
      <c r="N742" s="82"/>
      <c r="O742" s="82"/>
      <c r="P742" s="82"/>
      <c r="Q742" s="82"/>
      <c r="R742" s="82"/>
      <c r="T742" s="78"/>
      <c r="Y742" s="82"/>
      <c r="Z742" s="82"/>
      <c r="AF742" s="82"/>
    </row>
    <row r="743" spans="1:32">
      <c r="A743" s="82">
        <v>0.182</v>
      </c>
      <c r="B743" s="130">
        <v>15</v>
      </c>
      <c r="C743" s="126">
        <v>95.771558910821412</v>
      </c>
      <c r="D743" s="82">
        <f t="shared" si="23"/>
        <v>0</v>
      </c>
      <c r="E743" s="83" t="str">
        <f t="shared" si="24"/>
        <v>..</v>
      </c>
      <c r="F743" s="82"/>
      <c r="G743" s="83"/>
      <c r="H743" s="84"/>
      <c r="I743" s="83"/>
      <c r="N743" s="82"/>
      <c r="O743" s="82"/>
      <c r="P743" s="82"/>
      <c r="Q743" s="82"/>
      <c r="R743" s="82"/>
      <c r="T743" s="78"/>
      <c r="Y743" s="82"/>
      <c r="Z743" s="82"/>
      <c r="AF743" s="82"/>
    </row>
    <row r="744" spans="1:32">
      <c r="A744" s="82">
        <v>0.18225</v>
      </c>
      <c r="B744" s="130">
        <v>30</v>
      </c>
      <c r="C744" s="126">
        <v>139.01874642843671</v>
      </c>
      <c r="D744" s="82">
        <f t="shared" si="23"/>
        <v>1</v>
      </c>
      <c r="E744" s="83">
        <f t="shared" si="24"/>
        <v>111.00000000000001</v>
      </c>
      <c r="F744" s="82"/>
      <c r="G744" s="83"/>
      <c r="H744" s="84"/>
      <c r="I744" s="83"/>
      <c r="N744" s="82"/>
      <c r="O744" s="82"/>
      <c r="P744" s="82"/>
      <c r="Q744" s="82"/>
      <c r="R744" s="82"/>
      <c r="T744" s="78"/>
      <c r="Y744" s="82"/>
      <c r="Z744" s="82"/>
      <c r="AF744" s="82"/>
    </row>
    <row r="745" spans="1:32">
      <c r="A745" s="82">
        <v>0.1825</v>
      </c>
      <c r="B745" s="130">
        <v>30</v>
      </c>
      <c r="C745" s="126">
        <v>134.75110754946002</v>
      </c>
      <c r="D745" s="82">
        <f t="shared" si="23"/>
        <v>1</v>
      </c>
      <c r="E745" s="83">
        <f t="shared" si="24"/>
        <v>111.00000000000001</v>
      </c>
      <c r="F745" s="82"/>
      <c r="G745" s="83"/>
      <c r="H745" s="84"/>
      <c r="I745" s="83"/>
      <c r="N745" s="82"/>
      <c r="O745" s="82"/>
      <c r="P745" s="82"/>
      <c r="Q745" s="82"/>
      <c r="R745" s="82"/>
      <c r="T745" s="78"/>
      <c r="Y745" s="82"/>
      <c r="Z745" s="82"/>
      <c r="AF745" s="82"/>
    </row>
    <row r="746" spans="1:32">
      <c r="A746" s="82">
        <v>0.18275</v>
      </c>
      <c r="B746" s="130">
        <v>15</v>
      </c>
      <c r="C746" s="126">
        <v>115.87911780631163</v>
      </c>
      <c r="D746" s="82">
        <f t="shared" si="23"/>
        <v>0</v>
      </c>
      <c r="E746" s="83" t="str">
        <f t="shared" si="24"/>
        <v>..</v>
      </c>
      <c r="F746" s="82"/>
      <c r="G746" s="83"/>
      <c r="H746" s="84"/>
      <c r="I746" s="83"/>
      <c r="N746" s="82"/>
      <c r="O746" s="82"/>
      <c r="P746" s="82"/>
      <c r="Q746" s="82"/>
      <c r="R746" s="82"/>
      <c r="T746" s="78"/>
      <c r="Y746" s="82"/>
      <c r="Z746" s="82"/>
      <c r="AF746" s="82"/>
    </row>
    <row r="747" spans="1:32">
      <c r="A747" s="82">
        <v>0.183</v>
      </c>
      <c r="B747" s="130">
        <v>15</v>
      </c>
      <c r="C747" s="126">
        <v>121.26157934713953</v>
      </c>
      <c r="D747" s="82">
        <f t="shared" si="23"/>
        <v>0</v>
      </c>
      <c r="E747" s="83" t="str">
        <f t="shared" si="24"/>
        <v>..</v>
      </c>
      <c r="F747" s="82"/>
      <c r="G747" s="83"/>
      <c r="H747" s="84"/>
      <c r="I747" s="83"/>
      <c r="N747" s="82"/>
      <c r="O747" s="82"/>
      <c r="P747" s="82"/>
      <c r="Q747" s="82"/>
      <c r="R747" s="82"/>
      <c r="T747" s="78"/>
      <c r="Y747" s="82"/>
      <c r="Z747" s="82"/>
      <c r="AF747" s="82"/>
    </row>
    <row r="748" spans="1:32">
      <c r="A748" s="82">
        <v>0.18325</v>
      </c>
      <c r="B748" s="130">
        <v>15</v>
      </c>
      <c r="C748" s="126">
        <v>119.7596038440912</v>
      </c>
      <c r="D748" s="82">
        <f t="shared" si="23"/>
        <v>0</v>
      </c>
      <c r="E748" s="83" t="str">
        <f t="shared" si="24"/>
        <v>..</v>
      </c>
      <c r="F748" s="82"/>
      <c r="G748" s="83"/>
      <c r="H748" s="84"/>
      <c r="I748" s="83"/>
      <c r="N748" s="82"/>
      <c r="O748" s="82"/>
      <c r="P748" s="82"/>
      <c r="Q748" s="82"/>
      <c r="R748" s="82"/>
      <c r="T748" s="78"/>
      <c r="Y748" s="82"/>
      <c r="Z748" s="82"/>
      <c r="AF748" s="82"/>
    </row>
    <row r="749" spans="1:32">
      <c r="A749" s="82">
        <v>0.1835</v>
      </c>
      <c r="B749" s="130">
        <v>30</v>
      </c>
      <c r="C749" s="126">
        <v>138.92179493367854</v>
      </c>
      <c r="D749" s="82">
        <f t="shared" si="23"/>
        <v>1</v>
      </c>
      <c r="E749" s="83">
        <f t="shared" si="24"/>
        <v>111.00000000000001</v>
      </c>
      <c r="F749" s="82"/>
      <c r="G749" s="83"/>
      <c r="H749" s="84"/>
      <c r="I749" s="83"/>
      <c r="N749" s="82"/>
      <c r="O749" s="82"/>
      <c r="P749" s="82"/>
      <c r="Q749" s="82"/>
      <c r="R749" s="82"/>
      <c r="T749" s="78"/>
      <c r="Y749" s="82"/>
      <c r="Z749" s="82"/>
      <c r="AF749" s="82"/>
    </row>
    <row r="750" spans="1:32">
      <c r="A750" s="82">
        <v>0.18375</v>
      </c>
      <c r="B750" s="130">
        <v>15</v>
      </c>
      <c r="C750" s="126">
        <v>121.95691901062321</v>
      </c>
      <c r="D750" s="82">
        <f t="shared" si="23"/>
        <v>0</v>
      </c>
      <c r="E750" s="83" t="str">
        <f t="shared" si="24"/>
        <v>..</v>
      </c>
      <c r="F750" s="82"/>
      <c r="G750" s="83"/>
      <c r="H750" s="84"/>
      <c r="I750" s="83"/>
      <c r="N750" s="82"/>
      <c r="O750" s="82"/>
      <c r="P750" s="82"/>
      <c r="Q750" s="82"/>
      <c r="R750" s="82"/>
      <c r="T750" s="78"/>
      <c r="Y750" s="82"/>
      <c r="Z750" s="82"/>
      <c r="AF750" s="82"/>
    </row>
    <row r="751" spans="1:32">
      <c r="A751" s="82">
        <v>0.184</v>
      </c>
      <c r="B751" s="130">
        <v>15</v>
      </c>
      <c r="C751" s="126">
        <v>99.58000220747644</v>
      </c>
      <c r="D751" s="82">
        <f t="shared" si="23"/>
        <v>0</v>
      </c>
      <c r="E751" s="83" t="str">
        <f t="shared" si="24"/>
        <v>..</v>
      </c>
      <c r="F751" s="82"/>
      <c r="G751" s="83"/>
      <c r="H751" s="84"/>
      <c r="I751" s="83"/>
      <c r="N751" s="82"/>
      <c r="O751" s="82"/>
      <c r="P751" s="82"/>
      <c r="Q751" s="82"/>
      <c r="R751" s="82"/>
      <c r="T751" s="78"/>
      <c r="Y751" s="82"/>
      <c r="Z751" s="82"/>
      <c r="AF751" s="82"/>
    </row>
    <row r="752" spans="1:32">
      <c r="A752" s="82">
        <v>0.18425</v>
      </c>
      <c r="B752" s="130">
        <v>15</v>
      </c>
      <c r="C752" s="126">
        <v>95.632912424391321</v>
      </c>
      <c r="D752" s="82">
        <f t="shared" si="23"/>
        <v>0</v>
      </c>
      <c r="E752" s="83" t="str">
        <f t="shared" si="24"/>
        <v>..</v>
      </c>
      <c r="F752" s="82"/>
      <c r="G752" s="83"/>
      <c r="H752" s="84"/>
      <c r="I752" s="83"/>
      <c r="N752" s="82"/>
      <c r="O752" s="82"/>
      <c r="P752" s="82"/>
      <c r="Q752" s="82"/>
      <c r="R752" s="82"/>
      <c r="T752" s="78"/>
      <c r="Y752" s="82"/>
      <c r="Z752" s="82"/>
      <c r="AF752" s="82"/>
    </row>
    <row r="753" spans="1:32">
      <c r="A753" s="82">
        <v>0.1845</v>
      </c>
      <c r="B753" s="130">
        <v>30</v>
      </c>
      <c r="C753" s="126">
        <v>116.02693269249725</v>
      </c>
      <c r="D753" s="82">
        <f t="shared" si="23"/>
        <v>1</v>
      </c>
      <c r="E753" s="83">
        <f t="shared" si="24"/>
        <v>111.00000000000001</v>
      </c>
      <c r="F753" s="82"/>
      <c r="G753" s="83"/>
      <c r="H753" s="84"/>
      <c r="I753" s="83"/>
      <c r="N753" s="82"/>
      <c r="O753" s="82"/>
      <c r="P753" s="82"/>
      <c r="Q753" s="82"/>
      <c r="R753" s="82"/>
      <c r="T753" s="78"/>
      <c r="Y753" s="82"/>
      <c r="Z753" s="82"/>
      <c r="AF753" s="82"/>
    </row>
    <row r="754" spans="1:32">
      <c r="A754" s="82">
        <v>0.18475</v>
      </c>
      <c r="B754" s="130">
        <v>15</v>
      </c>
      <c r="C754" s="126">
        <v>117.84407631718095</v>
      </c>
      <c r="D754" s="82">
        <f t="shared" si="23"/>
        <v>0</v>
      </c>
      <c r="E754" s="83" t="str">
        <f t="shared" si="24"/>
        <v>..</v>
      </c>
      <c r="F754" s="82"/>
      <c r="G754" s="83"/>
      <c r="H754" s="84"/>
      <c r="I754" s="83"/>
      <c r="N754" s="82"/>
      <c r="O754" s="82"/>
      <c r="P754" s="82"/>
      <c r="Q754" s="82"/>
      <c r="R754" s="82"/>
      <c r="T754" s="78"/>
      <c r="Y754" s="82"/>
      <c r="Z754" s="82"/>
      <c r="AF754" s="82"/>
    </row>
    <row r="755" spans="1:32">
      <c r="A755" s="82">
        <v>0.185</v>
      </c>
      <c r="B755" s="130">
        <v>30</v>
      </c>
      <c r="C755" s="126">
        <v>120.94879154320731</v>
      </c>
      <c r="D755" s="82">
        <f t="shared" si="23"/>
        <v>1</v>
      </c>
      <c r="E755" s="83">
        <f t="shared" si="24"/>
        <v>111.00000000000001</v>
      </c>
      <c r="F755" s="82"/>
      <c r="G755" s="83"/>
      <c r="H755" s="84"/>
      <c r="I755" s="83"/>
      <c r="N755" s="82"/>
      <c r="O755" s="82"/>
      <c r="P755" s="82"/>
      <c r="Q755" s="82"/>
      <c r="R755" s="82"/>
      <c r="T755" s="78"/>
      <c r="Y755" s="82"/>
      <c r="Z755" s="82"/>
      <c r="AF755" s="82"/>
    </row>
    <row r="756" spans="1:32">
      <c r="A756" s="82">
        <v>0.18525</v>
      </c>
      <c r="B756" s="130">
        <v>15</v>
      </c>
      <c r="C756" s="126">
        <v>109.7342773419694</v>
      </c>
      <c r="D756" s="82">
        <f t="shared" si="23"/>
        <v>0</v>
      </c>
      <c r="E756" s="83" t="str">
        <f t="shared" si="24"/>
        <v>..</v>
      </c>
      <c r="F756" s="82"/>
      <c r="G756" s="83"/>
      <c r="H756" s="84"/>
      <c r="I756" s="83"/>
      <c r="N756" s="82"/>
      <c r="O756" s="82"/>
      <c r="P756" s="82"/>
      <c r="Q756" s="82"/>
      <c r="R756" s="82"/>
      <c r="T756" s="78"/>
      <c r="Y756" s="82"/>
      <c r="Z756" s="82"/>
      <c r="AF756" s="82"/>
    </row>
    <row r="757" spans="1:32">
      <c r="A757" s="82">
        <v>0.1855</v>
      </c>
      <c r="B757" s="130">
        <v>15</v>
      </c>
      <c r="C757" s="126">
        <v>105.95810818958643</v>
      </c>
      <c r="D757" s="82">
        <f t="shared" si="23"/>
        <v>0</v>
      </c>
      <c r="E757" s="83" t="str">
        <f t="shared" si="24"/>
        <v>..</v>
      </c>
      <c r="F757" s="82"/>
      <c r="G757" s="83"/>
      <c r="H757" s="84"/>
      <c r="I757" s="83"/>
      <c r="N757" s="82"/>
      <c r="O757" s="82"/>
      <c r="P757" s="82"/>
      <c r="Q757" s="82"/>
      <c r="R757" s="82"/>
      <c r="T757" s="78"/>
      <c r="Y757" s="82"/>
      <c r="Z757" s="82"/>
      <c r="AF757" s="82"/>
    </row>
    <row r="758" spans="1:32">
      <c r="A758" s="82">
        <v>0.18575</v>
      </c>
      <c r="B758" s="130">
        <v>30</v>
      </c>
      <c r="C758" s="126">
        <v>110.15393675677559</v>
      </c>
      <c r="D758" s="82">
        <f t="shared" si="23"/>
        <v>1</v>
      </c>
      <c r="E758" s="83">
        <f t="shared" si="24"/>
        <v>111.00000000000001</v>
      </c>
      <c r="F758" s="82"/>
      <c r="G758" s="83"/>
      <c r="H758" s="84"/>
      <c r="I758" s="83"/>
      <c r="N758" s="82"/>
      <c r="O758" s="82"/>
      <c r="P758" s="82"/>
      <c r="Q758" s="82"/>
      <c r="R758" s="82"/>
      <c r="T758" s="78"/>
      <c r="Y758" s="82"/>
      <c r="Z758" s="82"/>
      <c r="AF758" s="82"/>
    </row>
    <row r="759" spans="1:32">
      <c r="A759" s="82">
        <v>0.186</v>
      </c>
      <c r="B759" s="130">
        <v>15</v>
      </c>
      <c r="C759" s="126">
        <v>116.75375902536942</v>
      </c>
      <c r="D759" s="82">
        <f t="shared" si="23"/>
        <v>0</v>
      </c>
      <c r="E759" s="83" t="str">
        <f t="shared" si="24"/>
        <v>..</v>
      </c>
      <c r="F759" s="82"/>
      <c r="G759" s="83"/>
      <c r="H759" s="84"/>
      <c r="I759" s="83"/>
      <c r="N759" s="82"/>
      <c r="O759" s="82"/>
      <c r="P759" s="82"/>
      <c r="Q759" s="82"/>
      <c r="R759" s="82"/>
      <c r="T759" s="78"/>
      <c r="Y759" s="82"/>
      <c r="Z759" s="82"/>
      <c r="AF759" s="82"/>
    </row>
    <row r="760" spans="1:32">
      <c r="A760" s="82">
        <v>0.18625</v>
      </c>
      <c r="B760" s="130">
        <v>15</v>
      </c>
      <c r="C760" s="126">
        <v>116.91932089831948</v>
      </c>
      <c r="D760" s="82">
        <f t="shared" si="23"/>
        <v>0</v>
      </c>
      <c r="E760" s="83" t="str">
        <f t="shared" si="24"/>
        <v>..</v>
      </c>
      <c r="F760" s="82"/>
      <c r="G760" s="83"/>
      <c r="H760" s="84"/>
      <c r="I760" s="83"/>
      <c r="N760" s="82"/>
      <c r="O760" s="82"/>
      <c r="P760" s="82"/>
      <c r="Q760" s="82"/>
      <c r="R760" s="82"/>
      <c r="T760" s="78"/>
      <c r="Y760" s="82"/>
      <c r="Z760" s="82"/>
      <c r="AF760" s="82"/>
    </row>
    <row r="761" spans="1:32">
      <c r="A761" s="82">
        <v>0.1865</v>
      </c>
      <c r="B761" s="130">
        <v>30</v>
      </c>
      <c r="C761" s="126">
        <v>128.44305576228481</v>
      </c>
      <c r="D761" s="82">
        <f t="shared" si="23"/>
        <v>1</v>
      </c>
      <c r="E761" s="83">
        <f t="shared" si="24"/>
        <v>111.00000000000001</v>
      </c>
      <c r="F761" s="82"/>
      <c r="G761" s="83"/>
      <c r="H761" s="84"/>
      <c r="I761" s="83"/>
      <c r="N761" s="82"/>
      <c r="O761" s="82"/>
      <c r="P761" s="82"/>
      <c r="Q761" s="82"/>
      <c r="R761" s="82"/>
      <c r="T761" s="78"/>
      <c r="Y761" s="82"/>
      <c r="Z761" s="82"/>
      <c r="AF761" s="82"/>
    </row>
    <row r="762" spans="1:32">
      <c r="A762" s="82">
        <v>0.18675</v>
      </c>
      <c r="B762" s="130">
        <v>30</v>
      </c>
      <c r="C762" s="126">
        <v>93.322369992919079</v>
      </c>
      <c r="D762" s="82">
        <f t="shared" si="23"/>
        <v>1</v>
      </c>
      <c r="E762" s="83">
        <f t="shared" si="24"/>
        <v>90.923685593768795</v>
      </c>
      <c r="F762" s="82"/>
      <c r="G762" s="83"/>
      <c r="H762" s="84"/>
      <c r="I762" s="83"/>
      <c r="N762" s="82"/>
      <c r="O762" s="82"/>
      <c r="P762" s="82"/>
      <c r="Q762" s="82"/>
      <c r="R762" s="82"/>
      <c r="T762" s="78"/>
      <c r="Y762" s="82"/>
      <c r="Z762" s="82"/>
      <c r="AF762" s="82"/>
    </row>
    <row r="763" spans="1:32">
      <c r="A763" s="82">
        <v>0.187</v>
      </c>
      <c r="B763" s="130">
        <v>30</v>
      </c>
      <c r="C763" s="126">
        <v>82.536739924465166</v>
      </c>
      <c r="D763" s="82">
        <f t="shared" si="23"/>
        <v>1</v>
      </c>
      <c r="E763" s="83">
        <f t="shared" si="24"/>
        <v>81.432331133529345</v>
      </c>
      <c r="F763" s="82"/>
      <c r="G763" s="83"/>
      <c r="H763" s="84"/>
      <c r="I763" s="83"/>
      <c r="N763" s="82"/>
      <c r="O763" s="82"/>
      <c r="P763" s="82"/>
      <c r="Q763" s="82"/>
      <c r="R763" s="82"/>
      <c r="T763" s="78"/>
      <c r="Y763" s="82"/>
      <c r="Z763" s="82"/>
      <c r="AF763" s="82"/>
    </row>
    <row r="764" spans="1:32">
      <c r="A764" s="82">
        <v>0.18725</v>
      </c>
      <c r="B764" s="130">
        <v>30</v>
      </c>
      <c r="C764" s="126">
        <v>130.1331896528078</v>
      </c>
      <c r="D764" s="82">
        <f t="shared" si="23"/>
        <v>1</v>
      </c>
      <c r="E764" s="83">
        <f t="shared" si="24"/>
        <v>111.00000000000001</v>
      </c>
      <c r="F764" s="82"/>
      <c r="G764" s="83"/>
      <c r="H764" s="84"/>
      <c r="I764" s="83"/>
      <c r="N764" s="82"/>
      <c r="O764" s="82"/>
      <c r="P764" s="82"/>
      <c r="Q764" s="82"/>
      <c r="R764" s="82"/>
      <c r="T764" s="78"/>
      <c r="Y764" s="82"/>
      <c r="Z764" s="82"/>
      <c r="AF764" s="82"/>
    </row>
    <row r="765" spans="1:32">
      <c r="A765" s="82">
        <v>0.1875</v>
      </c>
      <c r="B765" s="130">
        <v>30</v>
      </c>
      <c r="C765" s="126">
        <v>96.86613419636582</v>
      </c>
      <c r="D765" s="82">
        <f t="shared" si="23"/>
        <v>1</v>
      </c>
      <c r="E765" s="83">
        <f t="shared" si="24"/>
        <v>94.042198092801925</v>
      </c>
      <c r="F765" s="82"/>
      <c r="G765" s="83"/>
      <c r="H765" s="84"/>
      <c r="I765" s="83"/>
      <c r="N765" s="82"/>
      <c r="O765" s="82"/>
      <c r="P765" s="82"/>
      <c r="Q765" s="82"/>
      <c r="R765" s="82"/>
      <c r="T765" s="78"/>
      <c r="Y765" s="82"/>
      <c r="Z765" s="82"/>
      <c r="AF765" s="82"/>
    </row>
    <row r="766" spans="1:32">
      <c r="A766" s="82">
        <v>0.18775</v>
      </c>
      <c r="B766" s="130">
        <v>15</v>
      </c>
      <c r="C766" s="126">
        <v>110.80169883659138</v>
      </c>
      <c r="D766" s="82">
        <f t="shared" si="23"/>
        <v>0</v>
      </c>
      <c r="E766" s="83" t="str">
        <f t="shared" si="24"/>
        <v>..</v>
      </c>
      <c r="F766" s="82"/>
      <c r="G766" s="83"/>
      <c r="H766" s="84"/>
      <c r="I766" s="83"/>
      <c r="N766" s="82"/>
      <c r="O766" s="82"/>
      <c r="P766" s="82"/>
      <c r="Q766" s="82"/>
      <c r="R766" s="82"/>
      <c r="T766" s="78"/>
      <c r="Y766" s="82"/>
      <c r="Z766" s="82"/>
      <c r="AF766" s="82"/>
    </row>
    <row r="767" spans="1:32">
      <c r="A767" s="82">
        <v>0.188</v>
      </c>
      <c r="B767" s="130">
        <v>15</v>
      </c>
      <c r="C767" s="126">
        <v>96.604931514230003</v>
      </c>
      <c r="D767" s="82">
        <f t="shared" si="23"/>
        <v>0</v>
      </c>
      <c r="E767" s="83" t="str">
        <f t="shared" si="24"/>
        <v>..</v>
      </c>
      <c r="F767" s="82"/>
      <c r="G767" s="83"/>
      <c r="H767" s="84"/>
      <c r="I767" s="83"/>
      <c r="N767" s="82"/>
      <c r="O767" s="82"/>
      <c r="P767" s="82"/>
      <c r="Q767" s="82"/>
      <c r="R767" s="82"/>
      <c r="T767" s="78"/>
      <c r="Y767" s="82"/>
      <c r="Z767" s="82"/>
      <c r="AF767" s="82"/>
    </row>
    <row r="768" spans="1:32">
      <c r="A768" s="82">
        <v>0.18825</v>
      </c>
      <c r="B768" s="130">
        <v>15</v>
      </c>
      <c r="C768" s="126">
        <v>123.78013664427036</v>
      </c>
      <c r="D768" s="82">
        <f t="shared" si="23"/>
        <v>0</v>
      </c>
      <c r="E768" s="83" t="str">
        <f t="shared" si="24"/>
        <v>..</v>
      </c>
      <c r="F768" s="82"/>
      <c r="G768" s="83"/>
      <c r="H768" s="84"/>
      <c r="I768" s="83"/>
      <c r="N768" s="82"/>
      <c r="O768" s="82"/>
      <c r="P768" s="82"/>
      <c r="Q768" s="82"/>
      <c r="R768" s="82"/>
      <c r="T768" s="78"/>
      <c r="Y768" s="82"/>
      <c r="Z768" s="82"/>
      <c r="AF768" s="82"/>
    </row>
    <row r="769" spans="1:32">
      <c r="A769" s="82">
        <v>0.1885</v>
      </c>
      <c r="B769" s="130">
        <v>15</v>
      </c>
      <c r="C769" s="126">
        <v>110.31227735216838</v>
      </c>
      <c r="D769" s="82">
        <f t="shared" si="23"/>
        <v>0</v>
      </c>
      <c r="E769" s="83" t="str">
        <f t="shared" si="24"/>
        <v>..</v>
      </c>
      <c r="F769" s="82"/>
      <c r="G769" s="83"/>
      <c r="H769" s="84"/>
      <c r="I769" s="83"/>
      <c r="N769" s="82"/>
      <c r="O769" s="82"/>
      <c r="P769" s="82"/>
      <c r="Q769" s="82"/>
      <c r="R769" s="82"/>
      <c r="T769" s="78"/>
      <c r="Y769" s="82"/>
      <c r="Z769" s="82"/>
      <c r="AF769" s="82"/>
    </row>
    <row r="770" spans="1:32">
      <c r="A770" s="82">
        <v>0.18875</v>
      </c>
      <c r="B770" s="130">
        <v>15</v>
      </c>
      <c r="C770" s="126">
        <v>96.38852020573357</v>
      </c>
      <c r="D770" s="82">
        <f t="shared" si="23"/>
        <v>0</v>
      </c>
      <c r="E770" s="83" t="str">
        <f t="shared" si="24"/>
        <v>..</v>
      </c>
      <c r="F770" s="82"/>
      <c r="G770" s="83"/>
      <c r="H770" s="84"/>
      <c r="I770" s="83"/>
      <c r="N770" s="82"/>
      <c r="O770" s="82"/>
      <c r="P770" s="82"/>
      <c r="Q770" s="82"/>
      <c r="R770" s="82"/>
      <c r="T770" s="78"/>
      <c r="Y770" s="82"/>
      <c r="Z770" s="82"/>
      <c r="AF770" s="82"/>
    </row>
    <row r="771" spans="1:32">
      <c r="A771" s="82">
        <v>0.189</v>
      </c>
      <c r="B771" s="130">
        <v>30</v>
      </c>
      <c r="C771" s="126">
        <v>119.65447763678486</v>
      </c>
      <c r="D771" s="82">
        <f t="shared" si="23"/>
        <v>1</v>
      </c>
      <c r="E771" s="83">
        <f t="shared" si="24"/>
        <v>111.00000000000001</v>
      </c>
      <c r="F771" s="82"/>
      <c r="G771" s="83"/>
      <c r="H771" s="84"/>
      <c r="I771" s="83"/>
      <c r="N771" s="82"/>
      <c r="O771" s="82"/>
      <c r="P771" s="82"/>
      <c r="Q771" s="82"/>
      <c r="R771" s="82"/>
      <c r="T771" s="78"/>
      <c r="Y771" s="82"/>
      <c r="Z771" s="82"/>
      <c r="AF771" s="82"/>
    </row>
    <row r="772" spans="1:32">
      <c r="A772" s="82">
        <v>0.18925</v>
      </c>
      <c r="B772" s="130">
        <v>15</v>
      </c>
      <c r="C772" s="126">
        <v>99.302256851639271</v>
      </c>
      <c r="D772" s="82">
        <f t="shared" si="23"/>
        <v>0</v>
      </c>
      <c r="E772" s="83" t="str">
        <f t="shared" si="24"/>
        <v>..</v>
      </c>
      <c r="F772" s="82"/>
      <c r="G772" s="83"/>
      <c r="H772" s="84"/>
      <c r="I772" s="83"/>
      <c r="N772" s="82"/>
      <c r="O772" s="82"/>
      <c r="P772" s="82"/>
      <c r="Q772" s="82"/>
      <c r="R772" s="82"/>
      <c r="T772" s="78"/>
      <c r="Y772" s="82"/>
      <c r="Z772" s="82"/>
      <c r="AF772" s="82"/>
    </row>
    <row r="773" spans="1:32">
      <c r="A773" s="82">
        <v>0.1895</v>
      </c>
      <c r="B773" s="130">
        <v>15</v>
      </c>
      <c r="C773" s="126">
        <v>113.8018785103903</v>
      </c>
      <c r="D773" s="82">
        <f t="shared" si="23"/>
        <v>0</v>
      </c>
      <c r="E773" s="83" t="str">
        <f t="shared" si="24"/>
        <v>..</v>
      </c>
      <c r="F773" s="82"/>
      <c r="G773" s="83"/>
      <c r="H773" s="84"/>
      <c r="I773" s="83"/>
      <c r="N773" s="82"/>
      <c r="O773" s="82"/>
      <c r="P773" s="82"/>
      <c r="Q773" s="82"/>
      <c r="R773" s="82"/>
      <c r="T773" s="78"/>
      <c r="Y773" s="82"/>
      <c r="Z773" s="82"/>
      <c r="AF773" s="82"/>
    </row>
    <row r="774" spans="1:32">
      <c r="A774" s="82">
        <v>0.18975</v>
      </c>
      <c r="B774" s="130">
        <v>15</v>
      </c>
      <c r="C774" s="126">
        <v>123.03494122426721</v>
      </c>
      <c r="D774" s="82">
        <f t="shared" si="23"/>
        <v>0</v>
      </c>
      <c r="E774" s="83" t="str">
        <f t="shared" si="24"/>
        <v>..</v>
      </c>
      <c r="F774" s="82"/>
      <c r="G774" s="83"/>
      <c r="H774" s="84"/>
      <c r="I774" s="83"/>
      <c r="N774" s="82"/>
      <c r="O774" s="82"/>
      <c r="P774" s="82"/>
      <c r="Q774" s="82"/>
      <c r="R774" s="82"/>
      <c r="T774" s="78"/>
      <c r="Y774" s="82"/>
      <c r="Z774" s="82"/>
      <c r="AF774" s="82"/>
    </row>
    <row r="775" spans="1:32">
      <c r="A775" s="82">
        <v>0.19</v>
      </c>
      <c r="B775" s="130">
        <v>15</v>
      </c>
      <c r="C775" s="126">
        <v>118.76396034068742</v>
      </c>
      <c r="D775" s="82">
        <f t="shared" si="23"/>
        <v>0</v>
      </c>
      <c r="E775" s="83" t="str">
        <f t="shared" si="24"/>
        <v>..</v>
      </c>
      <c r="F775" s="82"/>
      <c r="G775" s="83"/>
      <c r="H775" s="84"/>
      <c r="I775" s="83"/>
      <c r="N775" s="82"/>
      <c r="O775" s="82"/>
      <c r="P775" s="82"/>
      <c r="Q775" s="82"/>
      <c r="R775" s="82"/>
      <c r="T775" s="78"/>
      <c r="Y775" s="82"/>
      <c r="Z775" s="82"/>
      <c r="AF775" s="82"/>
    </row>
    <row r="776" spans="1:32">
      <c r="A776" s="82">
        <v>0.19025</v>
      </c>
      <c r="B776" s="130">
        <v>15</v>
      </c>
      <c r="C776" s="126">
        <v>114.22268159431107</v>
      </c>
      <c r="D776" s="82">
        <f t="shared" si="23"/>
        <v>0</v>
      </c>
      <c r="E776" s="83" t="str">
        <f t="shared" si="24"/>
        <v>..</v>
      </c>
      <c r="F776" s="82"/>
      <c r="G776" s="83"/>
      <c r="H776" s="84"/>
      <c r="I776" s="83"/>
      <c r="N776" s="82"/>
      <c r="O776" s="82"/>
      <c r="P776" s="82"/>
      <c r="Q776" s="82"/>
      <c r="R776" s="82"/>
      <c r="T776" s="78"/>
      <c r="Y776" s="82"/>
      <c r="Z776" s="82"/>
      <c r="AF776" s="82"/>
    </row>
    <row r="777" spans="1:32">
      <c r="A777" s="82">
        <v>0.1905</v>
      </c>
      <c r="B777" s="130">
        <v>30</v>
      </c>
      <c r="C777" s="126">
        <v>86.361064912939909</v>
      </c>
      <c r="D777" s="82">
        <f t="shared" si="23"/>
        <v>1</v>
      </c>
      <c r="E777" s="83">
        <f t="shared" si="24"/>
        <v>84.797737123387122</v>
      </c>
      <c r="F777" s="82"/>
      <c r="G777" s="83"/>
      <c r="H777" s="84"/>
      <c r="I777" s="83"/>
      <c r="N777" s="82"/>
      <c r="O777" s="82"/>
      <c r="P777" s="82"/>
      <c r="Q777" s="82"/>
      <c r="R777" s="82"/>
      <c r="T777" s="78"/>
      <c r="Y777" s="82"/>
      <c r="Z777" s="82"/>
      <c r="AF777" s="82"/>
    </row>
    <row r="778" spans="1:32">
      <c r="A778" s="82">
        <v>0.19075</v>
      </c>
      <c r="B778" s="130">
        <v>30</v>
      </c>
      <c r="C778" s="126">
        <v>117.24339201930694</v>
      </c>
      <c r="D778" s="82">
        <f t="shared" si="23"/>
        <v>1</v>
      </c>
      <c r="E778" s="83">
        <f t="shared" si="24"/>
        <v>111.00000000000001</v>
      </c>
      <c r="F778" s="82"/>
      <c r="G778" s="83"/>
      <c r="H778" s="84"/>
      <c r="I778" s="83"/>
      <c r="N778" s="82"/>
      <c r="O778" s="82"/>
      <c r="P778" s="82"/>
      <c r="Q778" s="82"/>
      <c r="R778" s="82"/>
      <c r="T778" s="78"/>
      <c r="Y778" s="82"/>
      <c r="Z778" s="82"/>
      <c r="AF778" s="82"/>
    </row>
    <row r="779" spans="1:32">
      <c r="A779" s="82">
        <v>0.191</v>
      </c>
      <c r="B779" s="130">
        <v>15</v>
      </c>
      <c r="C779" s="126">
        <v>96.257409712648126</v>
      </c>
      <c r="D779" s="82">
        <f t="shared" si="23"/>
        <v>0</v>
      </c>
      <c r="E779" s="83" t="str">
        <f t="shared" si="24"/>
        <v>..</v>
      </c>
      <c r="F779" s="82"/>
      <c r="G779" s="83"/>
      <c r="H779" s="84"/>
      <c r="I779" s="83"/>
      <c r="N779" s="82"/>
      <c r="O779" s="82"/>
      <c r="P779" s="82"/>
      <c r="Q779" s="82"/>
      <c r="R779" s="82"/>
      <c r="T779" s="78"/>
      <c r="Y779" s="82"/>
      <c r="Z779" s="82"/>
      <c r="AF779" s="82"/>
    </row>
    <row r="780" spans="1:32">
      <c r="A780" s="82">
        <v>0.19125</v>
      </c>
      <c r="B780" s="130">
        <v>30</v>
      </c>
      <c r="C780" s="126">
        <v>112.18352683699779</v>
      </c>
      <c r="D780" s="82">
        <f t="shared" si="23"/>
        <v>1</v>
      </c>
      <c r="E780" s="83">
        <f t="shared" si="24"/>
        <v>111.00000000000001</v>
      </c>
      <c r="F780" s="82"/>
      <c r="G780" s="83"/>
      <c r="H780" s="84"/>
      <c r="I780" s="83"/>
      <c r="N780" s="82"/>
      <c r="O780" s="82"/>
      <c r="P780" s="82"/>
      <c r="Q780" s="82"/>
      <c r="R780" s="82"/>
      <c r="T780" s="78"/>
      <c r="Y780" s="82"/>
      <c r="Z780" s="82"/>
      <c r="AF780" s="82"/>
    </row>
    <row r="781" spans="1:32">
      <c r="A781" s="82">
        <v>0.1915</v>
      </c>
      <c r="B781" s="130">
        <v>30</v>
      </c>
      <c r="C781" s="126">
        <v>89.212064097495158</v>
      </c>
      <c r="D781" s="82">
        <f t="shared" si="23"/>
        <v>1</v>
      </c>
      <c r="E781" s="83">
        <f t="shared" si="24"/>
        <v>87.306616405795737</v>
      </c>
      <c r="F781" s="82"/>
      <c r="G781" s="83"/>
      <c r="H781" s="84"/>
      <c r="I781" s="83"/>
      <c r="N781" s="82"/>
      <c r="O781" s="82"/>
      <c r="P781" s="82"/>
      <c r="Q781" s="82"/>
      <c r="R781" s="82"/>
      <c r="T781" s="78"/>
      <c r="Y781" s="82"/>
      <c r="Z781" s="82"/>
      <c r="AF781" s="82"/>
    </row>
    <row r="782" spans="1:32">
      <c r="A782" s="82">
        <v>0.19175</v>
      </c>
      <c r="B782" s="130">
        <v>15</v>
      </c>
      <c r="C782" s="126">
        <v>97.712860548473543</v>
      </c>
      <c r="D782" s="82">
        <f t="shared" si="23"/>
        <v>0</v>
      </c>
      <c r="E782" s="83" t="str">
        <f t="shared" si="24"/>
        <v>..</v>
      </c>
      <c r="F782" s="82"/>
      <c r="G782" s="83"/>
      <c r="H782" s="84"/>
      <c r="I782" s="83"/>
      <c r="N782" s="82"/>
      <c r="O782" s="82"/>
      <c r="P782" s="82"/>
      <c r="Q782" s="82"/>
      <c r="R782" s="82"/>
      <c r="T782" s="78"/>
      <c r="Y782" s="82"/>
      <c r="Z782" s="82"/>
      <c r="AF782" s="82"/>
    </row>
    <row r="783" spans="1:32">
      <c r="A783" s="82">
        <v>0.192</v>
      </c>
      <c r="B783" s="130">
        <v>15</v>
      </c>
      <c r="C783" s="126">
        <v>115.96961738456234</v>
      </c>
      <c r="D783" s="82">
        <f t="shared" si="23"/>
        <v>0</v>
      </c>
      <c r="E783" s="83" t="str">
        <f t="shared" si="24"/>
        <v>..</v>
      </c>
      <c r="F783" s="82"/>
      <c r="G783" s="83"/>
      <c r="H783" s="84"/>
      <c r="I783" s="83"/>
      <c r="N783" s="82"/>
      <c r="O783" s="82"/>
      <c r="P783" s="82"/>
      <c r="Q783" s="82"/>
      <c r="R783" s="82"/>
      <c r="T783" s="78"/>
      <c r="Y783" s="82"/>
      <c r="Z783" s="82"/>
      <c r="AF783" s="82"/>
    </row>
    <row r="784" spans="1:32">
      <c r="A784" s="82">
        <v>0.19225</v>
      </c>
      <c r="B784" s="130">
        <v>30</v>
      </c>
      <c r="C784" s="126">
        <v>123.78597371966036</v>
      </c>
      <c r="D784" s="82">
        <f t="shared" ref="D784:D847" si="25">IF(VLOOKUP(B784,$B$10:$G$11,6)&gt;=0,1,0)</f>
        <v>1</v>
      </c>
      <c r="E784" s="83">
        <f t="shared" ref="E784:E847" si="26">IF(D784=0,"..", IF(C784+$C$6&gt;=$G$2,$G$2,(C784+$C$6)*(1-$C$4)))</f>
        <v>111.00000000000001</v>
      </c>
      <c r="F784" s="82"/>
      <c r="G784" s="83"/>
      <c r="H784" s="84"/>
      <c r="I784" s="83"/>
      <c r="N784" s="82"/>
      <c r="O784" s="82"/>
      <c r="P784" s="82"/>
      <c r="Q784" s="82"/>
      <c r="R784" s="82"/>
      <c r="T784" s="78"/>
      <c r="Y784" s="82"/>
      <c r="Z784" s="82"/>
      <c r="AF784" s="82"/>
    </row>
    <row r="785" spans="1:32">
      <c r="A785" s="82">
        <v>0.1925</v>
      </c>
      <c r="B785" s="130">
        <v>15</v>
      </c>
      <c r="C785" s="126">
        <v>110.08803818880975</v>
      </c>
      <c r="D785" s="82">
        <f t="shared" si="25"/>
        <v>0</v>
      </c>
      <c r="E785" s="83" t="str">
        <f t="shared" si="26"/>
        <v>..</v>
      </c>
      <c r="F785" s="82"/>
      <c r="G785" s="83"/>
      <c r="H785" s="84"/>
      <c r="I785" s="83"/>
      <c r="N785" s="82"/>
      <c r="O785" s="82"/>
      <c r="P785" s="82"/>
      <c r="Q785" s="82"/>
      <c r="R785" s="82"/>
      <c r="T785" s="78"/>
      <c r="Y785" s="82"/>
      <c r="Z785" s="82"/>
      <c r="AF785" s="82"/>
    </row>
    <row r="786" spans="1:32">
      <c r="A786" s="82">
        <v>0.19275</v>
      </c>
      <c r="B786" s="130">
        <v>30</v>
      </c>
      <c r="C786" s="126">
        <v>99.640128048691622</v>
      </c>
      <c r="D786" s="82">
        <f t="shared" si="25"/>
        <v>1</v>
      </c>
      <c r="E786" s="83">
        <f t="shared" si="26"/>
        <v>96.483312682848634</v>
      </c>
      <c r="F786" s="82"/>
      <c r="G786" s="83"/>
      <c r="H786" s="84"/>
      <c r="I786" s="83"/>
      <c r="N786" s="82"/>
      <c r="O786" s="82"/>
      <c r="P786" s="82"/>
      <c r="Q786" s="82"/>
      <c r="R786" s="82"/>
      <c r="T786" s="78"/>
      <c r="Y786" s="82"/>
      <c r="Z786" s="82"/>
      <c r="AF786" s="82"/>
    </row>
    <row r="787" spans="1:32">
      <c r="A787" s="82">
        <v>0.193</v>
      </c>
      <c r="B787" s="130">
        <v>30</v>
      </c>
      <c r="C787" s="126">
        <v>88.244071492359907</v>
      </c>
      <c r="D787" s="82">
        <f t="shared" si="25"/>
        <v>1</v>
      </c>
      <c r="E787" s="83">
        <f t="shared" si="26"/>
        <v>86.454782913276716</v>
      </c>
      <c r="F787" s="82"/>
      <c r="G787" s="83"/>
      <c r="H787" s="84"/>
      <c r="I787" s="83"/>
      <c r="N787" s="82"/>
      <c r="O787" s="82"/>
      <c r="P787" s="82"/>
      <c r="Q787" s="82"/>
      <c r="R787" s="82"/>
      <c r="T787" s="78"/>
      <c r="Y787" s="82"/>
      <c r="Z787" s="82"/>
      <c r="AF787" s="82"/>
    </row>
    <row r="788" spans="1:32">
      <c r="A788" s="82">
        <v>0.19325000000000001</v>
      </c>
      <c r="B788" s="130">
        <v>30</v>
      </c>
      <c r="C788" s="126">
        <v>131.12656308864246</v>
      </c>
      <c r="D788" s="82">
        <f t="shared" si="25"/>
        <v>1</v>
      </c>
      <c r="E788" s="83">
        <f t="shared" si="26"/>
        <v>111.00000000000001</v>
      </c>
      <c r="F788" s="82"/>
      <c r="G788" s="83"/>
      <c r="H788" s="84"/>
      <c r="I788" s="83"/>
      <c r="N788" s="82"/>
      <c r="O788" s="82"/>
      <c r="P788" s="82"/>
      <c r="Q788" s="82"/>
      <c r="R788" s="82"/>
      <c r="T788" s="78"/>
      <c r="Y788" s="82"/>
      <c r="Z788" s="82"/>
      <c r="AF788" s="82"/>
    </row>
    <row r="789" spans="1:32">
      <c r="A789" s="82">
        <v>0.19350000000000001</v>
      </c>
      <c r="B789" s="130">
        <v>30</v>
      </c>
      <c r="C789" s="126">
        <v>80.036976879974446</v>
      </c>
      <c r="D789" s="82">
        <f t="shared" si="25"/>
        <v>1</v>
      </c>
      <c r="E789" s="83">
        <f t="shared" si="26"/>
        <v>79.232539654377518</v>
      </c>
      <c r="F789" s="82"/>
      <c r="G789" s="83"/>
      <c r="H789" s="84"/>
      <c r="I789" s="83"/>
      <c r="N789" s="82"/>
      <c r="O789" s="82"/>
      <c r="P789" s="82"/>
      <c r="Q789" s="82"/>
      <c r="R789" s="82"/>
      <c r="T789" s="78"/>
      <c r="Y789" s="82"/>
      <c r="Z789" s="82"/>
      <c r="AF789" s="82"/>
    </row>
    <row r="790" spans="1:32">
      <c r="A790" s="82">
        <v>0.19375000000000001</v>
      </c>
      <c r="B790" s="130">
        <v>15</v>
      </c>
      <c r="C790" s="126">
        <v>107.11121604126369</v>
      </c>
      <c r="D790" s="82">
        <f t="shared" si="25"/>
        <v>0</v>
      </c>
      <c r="E790" s="83" t="str">
        <f t="shared" si="26"/>
        <v>..</v>
      </c>
      <c r="F790" s="82"/>
      <c r="G790" s="83"/>
      <c r="H790" s="84"/>
      <c r="I790" s="83"/>
      <c r="N790" s="82"/>
      <c r="O790" s="82"/>
      <c r="P790" s="82"/>
      <c r="Q790" s="82"/>
      <c r="R790" s="82"/>
      <c r="T790" s="78"/>
      <c r="Y790" s="82"/>
      <c r="Z790" s="82"/>
      <c r="AF790" s="82"/>
    </row>
    <row r="791" spans="1:32">
      <c r="A791" s="82">
        <v>0.19400000000000001</v>
      </c>
      <c r="B791" s="130">
        <v>30</v>
      </c>
      <c r="C791" s="126">
        <v>105.17989014467004</v>
      </c>
      <c r="D791" s="82">
        <f t="shared" si="25"/>
        <v>1</v>
      </c>
      <c r="E791" s="83">
        <f t="shared" si="26"/>
        <v>111.00000000000001</v>
      </c>
      <c r="F791" s="82"/>
      <c r="G791" s="83"/>
      <c r="H791" s="84"/>
      <c r="I791" s="83"/>
      <c r="N791" s="82"/>
      <c r="O791" s="82"/>
      <c r="P791" s="82"/>
      <c r="Q791" s="82"/>
      <c r="R791" s="82"/>
      <c r="T791" s="78"/>
      <c r="Y791" s="82"/>
      <c r="Z791" s="82"/>
      <c r="AF791" s="82"/>
    </row>
    <row r="792" spans="1:32">
      <c r="A792" s="82">
        <v>0.19425000000000001</v>
      </c>
      <c r="B792" s="130">
        <v>15</v>
      </c>
      <c r="C792" s="126">
        <v>116.14852736657703</v>
      </c>
      <c r="D792" s="82">
        <f t="shared" si="25"/>
        <v>0</v>
      </c>
      <c r="E792" s="83" t="str">
        <f t="shared" si="26"/>
        <v>..</v>
      </c>
      <c r="F792" s="82"/>
      <c r="G792" s="83"/>
      <c r="H792" s="84"/>
      <c r="I792" s="83"/>
      <c r="N792" s="82"/>
      <c r="O792" s="82"/>
      <c r="P792" s="82"/>
      <c r="Q792" s="82"/>
      <c r="R792" s="82"/>
      <c r="T792" s="78"/>
      <c r="Y792" s="82"/>
      <c r="Z792" s="82"/>
      <c r="AF792" s="82"/>
    </row>
    <row r="793" spans="1:32">
      <c r="A793" s="82">
        <v>0.19450000000000001</v>
      </c>
      <c r="B793" s="130">
        <v>15</v>
      </c>
      <c r="C793" s="126">
        <v>96.278157276373818</v>
      </c>
      <c r="D793" s="82">
        <f t="shared" si="25"/>
        <v>0</v>
      </c>
      <c r="E793" s="83" t="str">
        <f t="shared" si="26"/>
        <v>..</v>
      </c>
      <c r="F793" s="82"/>
      <c r="G793" s="83"/>
      <c r="H793" s="84"/>
      <c r="I793" s="83"/>
      <c r="N793" s="82"/>
      <c r="O793" s="82"/>
      <c r="P793" s="82"/>
      <c r="Q793" s="82"/>
      <c r="R793" s="82"/>
      <c r="T793" s="78"/>
      <c r="Y793" s="82"/>
      <c r="Z793" s="82"/>
      <c r="AF793" s="82"/>
    </row>
    <row r="794" spans="1:32">
      <c r="A794" s="82">
        <v>0.19475000000000001</v>
      </c>
      <c r="B794" s="130">
        <v>30</v>
      </c>
      <c r="C794" s="126">
        <v>89.212910258878466</v>
      </c>
      <c r="D794" s="82">
        <f t="shared" si="25"/>
        <v>1</v>
      </c>
      <c r="E794" s="83">
        <f t="shared" si="26"/>
        <v>87.307361027813045</v>
      </c>
      <c r="F794" s="82"/>
      <c r="G794" s="83"/>
      <c r="H794" s="84"/>
      <c r="I794" s="83"/>
      <c r="N794" s="82"/>
      <c r="O794" s="82"/>
      <c r="P794" s="82"/>
      <c r="Q794" s="82"/>
      <c r="R794" s="82"/>
      <c r="T794" s="78"/>
      <c r="Y794" s="82"/>
      <c r="Z794" s="82"/>
      <c r="AF794" s="82"/>
    </row>
    <row r="795" spans="1:32">
      <c r="A795" s="82">
        <v>0.19500000000000001</v>
      </c>
      <c r="B795" s="130">
        <v>15</v>
      </c>
      <c r="C795" s="126">
        <v>112.14161260988439</v>
      </c>
      <c r="D795" s="82">
        <f t="shared" si="25"/>
        <v>0</v>
      </c>
      <c r="E795" s="83" t="str">
        <f t="shared" si="26"/>
        <v>..</v>
      </c>
      <c r="F795" s="82"/>
      <c r="G795" s="83"/>
      <c r="H795" s="84"/>
      <c r="I795" s="83"/>
      <c r="N795" s="82"/>
      <c r="O795" s="82"/>
      <c r="P795" s="82"/>
      <c r="Q795" s="82"/>
      <c r="R795" s="82"/>
      <c r="T795" s="78"/>
      <c r="Y795" s="82"/>
      <c r="Z795" s="82"/>
      <c r="AF795" s="82"/>
    </row>
    <row r="796" spans="1:32">
      <c r="A796" s="82">
        <v>0.19525000000000001</v>
      </c>
      <c r="B796" s="130">
        <v>15</v>
      </c>
      <c r="C796" s="126">
        <v>96.290735733623791</v>
      </c>
      <c r="D796" s="82">
        <f t="shared" si="25"/>
        <v>0</v>
      </c>
      <c r="E796" s="83" t="str">
        <f t="shared" si="26"/>
        <v>..</v>
      </c>
      <c r="F796" s="82"/>
      <c r="G796" s="83"/>
      <c r="H796" s="84"/>
      <c r="I796" s="83"/>
      <c r="N796" s="82"/>
      <c r="O796" s="82"/>
      <c r="P796" s="82"/>
      <c r="Q796" s="82"/>
      <c r="R796" s="82"/>
      <c r="T796" s="78"/>
      <c r="Y796" s="82"/>
      <c r="Z796" s="82"/>
      <c r="AF796" s="82"/>
    </row>
    <row r="797" spans="1:32">
      <c r="A797" s="82">
        <v>0.19550000000000001</v>
      </c>
      <c r="B797" s="130">
        <v>15</v>
      </c>
      <c r="C797" s="126">
        <v>121.65573609515087</v>
      </c>
      <c r="D797" s="82">
        <f t="shared" si="25"/>
        <v>0</v>
      </c>
      <c r="E797" s="83" t="str">
        <f t="shared" si="26"/>
        <v>..</v>
      </c>
      <c r="F797" s="82"/>
      <c r="G797" s="83"/>
      <c r="H797" s="84"/>
      <c r="I797" s="83"/>
      <c r="N797" s="82"/>
      <c r="O797" s="82"/>
      <c r="P797" s="82"/>
      <c r="Q797" s="82"/>
      <c r="R797" s="82"/>
      <c r="T797" s="78"/>
      <c r="Y797" s="82"/>
      <c r="Z797" s="82"/>
      <c r="AF797" s="82"/>
    </row>
    <row r="798" spans="1:32">
      <c r="A798" s="82">
        <v>0.19575000000000001</v>
      </c>
      <c r="B798" s="130">
        <v>15</v>
      </c>
      <c r="C798" s="126">
        <v>103.69369089546431</v>
      </c>
      <c r="D798" s="82">
        <f t="shared" si="25"/>
        <v>0</v>
      </c>
      <c r="E798" s="83" t="str">
        <f t="shared" si="26"/>
        <v>..</v>
      </c>
      <c r="F798" s="82"/>
      <c r="G798" s="83"/>
      <c r="H798" s="84"/>
      <c r="I798" s="83"/>
      <c r="N798" s="82"/>
      <c r="O798" s="82"/>
      <c r="P798" s="82"/>
      <c r="Q798" s="82"/>
      <c r="R798" s="82"/>
      <c r="T798" s="78"/>
      <c r="Y798" s="82"/>
      <c r="Z798" s="82"/>
      <c r="AF798" s="82"/>
    </row>
    <row r="799" spans="1:32">
      <c r="A799" s="82">
        <v>0.19600000000000001</v>
      </c>
      <c r="B799" s="130">
        <v>30</v>
      </c>
      <c r="C799" s="126">
        <v>101.57074091371419</v>
      </c>
      <c r="D799" s="82">
        <f t="shared" si="25"/>
        <v>1</v>
      </c>
      <c r="E799" s="83">
        <f t="shared" si="26"/>
        <v>111.00000000000001</v>
      </c>
      <c r="F799" s="82"/>
      <c r="G799" s="83"/>
      <c r="H799" s="84"/>
      <c r="I799" s="83"/>
      <c r="N799" s="82"/>
      <c r="O799" s="82"/>
      <c r="P799" s="82"/>
      <c r="Q799" s="82"/>
      <c r="R799" s="82"/>
      <c r="T799" s="78"/>
      <c r="Y799" s="82"/>
      <c r="Z799" s="82"/>
      <c r="AF799" s="82"/>
    </row>
    <row r="800" spans="1:32">
      <c r="A800" s="82">
        <v>0.19625000000000001</v>
      </c>
      <c r="B800" s="130">
        <v>15</v>
      </c>
      <c r="C800" s="126">
        <v>116.7938670333305</v>
      </c>
      <c r="D800" s="82">
        <f t="shared" si="25"/>
        <v>0</v>
      </c>
      <c r="E800" s="83" t="str">
        <f t="shared" si="26"/>
        <v>..</v>
      </c>
      <c r="F800" s="82"/>
      <c r="G800" s="83"/>
      <c r="H800" s="84"/>
      <c r="I800" s="83"/>
      <c r="N800" s="82"/>
      <c r="O800" s="82"/>
      <c r="P800" s="82"/>
      <c r="Q800" s="82"/>
      <c r="R800" s="82"/>
      <c r="T800" s="78"/>
      <c r="Y800" s="82"/>
      <c r="Z800" s="82"/>
      <c r="AF800" s="82"/>
    </row>
    <row r="801" spans="1:32">
      <c r="A801" s="82">
        <v>0.19650000000000001</v>
      </c>
      <c r="B801" s="130">
        <v>15</v>
      </c>
      <c r="C801" s="126">
        <v>99.344598906673468</v>
      </c>
      <c r="D801" s="82">
        <f t="shared" si="25"/>
        <v>0</v>
      </c>
      <c r="E801" s="83" t="str">
        <f t="shared" si="26"/>
        <v>..</v>
      </c>
      <c r="F801" s="82"/>
      <c r="G801" s="83"/>
      <c r="H801" s="84"/>
      <c r="I801" s="83"/>
      <c r="N801" s="82"/>
      <c r="O801" s="82"/>
      <c r="P801" s="82"/>
      <c r="Q801" s="82"/>
      <c r="R801" s="82"/>
      <c r="T801" s="78"/>
      <c r="Y801" s="82"/>
      <c r="Z801" s="82"/>
      <c r="AF801" s="82"/>
    </row>
    <row r="802" spans="1:32">
      <c r="A802" s="82">
        <v>0.19675000000000001</v>
      </c>
      <c r="B802" s="130">
        <v>15</v>
      </c>
      <c r="C802" s="126">
        <v>123.29174673701343</v>
      </c>
      <c r="D802" s="82">
        <f t="shared" si="25"/>
        <v>0</v>
      </c>
      <c r="E802" s="83" t="str">
        <f t="shared" si="26"/>
        <v>..</v>
      </c>
      <c r="F802" s="82"/>
      <c r="G802" s="83"/>
      <c r="H802" s="84"/>
      <c r="I802" s="83"/>
      <c r="N802" s="82"/>
      <c r="O802" s="82"/>
      <c r="P802" s="82"/>
      <c r="Q802" s="82"/>
      <c r="R802" s="82"/>
      <c r="T802" s="78"/>
      <c r="Y802" s="82"/>
      <c r="Z802" s="82"/>
      <c r="AF802" s="82"/>
    </row>
    <row r="803" spans="1:32">
      <c r="A803" s="82">
        <v>0.19700000000000001</v>
      </c>
      <c r="B803" s="130">
        <v>15</v>
      </c>
      <c r="C803" s="126">
        <v>116.28069937376952</v>
      </c>
      <c r="D803" s="82">
        <f t="shared" si="25"/>
        <v>0</v>
      </c>
      <c r="E803" s="83" t="str">
        <f t="shared" si="26"/>
        <v>..</v>
      </c>
      <c r="F803" s="82"/>
      <c r="G803" s="83"/>
      <c r="H803" s="84"/>
      <c r="I803" s="83"/>
      <c r="N803" s="82"/>
      <c r="O803" s="82"/>
      <c r="P803" s="82"/>
      <c r="Q803" s="82"/>
      <c r="R803" s="82"/>
      <c r="T803" s="78"/>
      <c r="Y803" s="82"/>
      <c r="Z803" s="82"/>
      <c r="AF803" s="82"/>
    </row>
    <row r="804" spans="1:32">
      <c r="A804" s="82">
        <v>0.19725000000000001</v>
      </c>
      <c r="B804" s="130">
        <v>15</v>
      </c>
      <c r="C804" s="126">
        <v>112.41454614359503</v>
      </c>
      <c r="D804" s="82">
        <f t="shared" si="25"/>
        <v>0</v>
      </c>
      <c r="E804" s="83" t="str">
        <f t="shared" si="26"/>
        <v>..</v>
      </c>
      <c r="F804" s="82"/>
      <c r="G804" s="83"/>
      <c r="H804" s="84"/>
      <c r="I804" s="83"/>
      <c r="N804" s="82"/>
      <c r="O804" s="82"/>
      <c r="P804" s="82"/>
      <c r="Q804" s="82"/>
      <c r="R804" s="82"/>
      <c r="T804" s="78"/>
      <c r="Y804" s="82"/>
      <c r="Z804" s="82"/>
      <c r="AF804" s="82"/>
    </row>
    <row r="805" spans="1:32">
      <c r="A805" s="82">
        <v>0.19750000000000001</v>
      </c>
      <c r="B805" s="130">
        <v>15</v>
      </c>
      <c r="C805" s="126">
        <v>118.71462374303613</v>
      </c>
      <c r="D805" s="82">
        <f t="shared" si="25"/>
        <v>0</v>
      </c>
      <c r="E805" s="83" t="str">
        <f t="shared" si="26"/>
        <v>..</v>
      </c>
      <c r="F805" s="82"/>
      <c r="G805" s="83"/>
      <c r="H805" s="84"/>
      <c r="I805" s="83"/>
      <c r="N805" s="82"/>
      <c r="O805" s="82"/>
      <c r="P805" s="82"/>
      <c r="Q805" s="82"/>
      <c r="R805" s="82"/>
      <c r="T805" s="78"/>
      <c r="Y805" s="82"/>
      <c r="Z805" s="82"/>
      <c r="AF805" s="82"/>
    </row>
    <row r="806" spans="1:32">
      <c r="A806" s="82">
        <v>0.19775000000000001</v>
      </c>
      <c r="B806" s="130">
        <v>15</v>
      </c>
      <c r="C806" s="126">
        <v>106.56779058379306</v>
      </c>
      <c r="D806" s="82">
        <f t="shared" si="25"/>
        <v>0</v>
      </c>
      <c r="E806" s="83" t="str">
        <f t="shared" si="26"/>
        <v>..</v>
      </c>
      <c r="F806" s="82"/>
      <c r="G806" s="83"/>
      <c r="H806" s="84"/>
      <c r="I806" s="83"/>
      <c r="N806" s="82"/>
      <c r="O806" s="82"/>
      <c r="P806" s="82"/>
      <c r="Q806" s="82"/>
      <c r="R806" s="82"/>
      <c r="T806" s="78"/>
      <c r="Y806" s="82"/>
      <c r="Z806" s="82"/>
      <c r="AF806" s="82"/>
    </row>
    <row r="807" spans="1:32">
      <c r="A807" s="82">
        <v>0.19800000000000001</v>
      </c>
      <c r="B807" s="130">
        <v>15</v>
      </c>
      <c r="C807" s="126">
        <v>99.551995707111928</v>
      </c>
      <c r="D807" s="82">
        <f t="shared" si="25"/>
        <v>0</v>
      </c>
      <c r="E807" s="83" t="str">
        <f t="shared" si="26"/>
        <v>..</v>
      </c>
      <c r="F807" s="82"/>
      <c r="G807" s="83"/>
      <c r="H807" s="84"/>
      <c r="I807" s="83"/>
      <c r="N807" s="82"/>
      <c r="O807" s="82"/>
      <c r="P807" s="82"/>
      <c r="Q807" s="82"/>
      <c r="R807" s="82"/>
      <c r="T807" s="78"/>
      <c r="Y807" s="82"/>
      <c r="Z807" s="82"/>
      <c r="AF807" s="82"/>
    </row>
    <row r="808" spans="1:32">
      <c r="A808" s="82">
        <v>0.19825000000000001</v>
      </c>
      <c r="B808" s="130">
        <v>15</v>
      </c>
      <c r="C808" s="126">
        <v>105.33681194698185</v>
      </c>
      <c r="D808" s="82">
        <f t="shared" si="25"/>
        <v>0</v>
      </c>
      <c r="E808" s="83" t="str">
        <f t="shared" si="26"/>
        <v>..</v>
      </c>
      <c r="F808" s="82"/>
      <c r="G808" s="83"/>
      <c r="H808" s="84"/>
      <c r="I808" s="83"/>
      <c r="N808" s="82"/>
      <c r="O808" s="82"/>
      <c r="P808" s="82"/>
      <c r="Q808" s="82"/>
      <c r="R808" s="82"/>
      <c r="T808" s="78"/>
      <c r="Y808" s="82"/>
      <c r="Z808" s="82"/>
      <c r="AF808" s="82"/>
    </row>
    <row r="809" spans="1:32">
      <c r="A809" s="82">
        <v>0.19850000000000001</v>
      </c>
      <c r="B809" s="130">
        <v>15</v>
      </c>
      <c r="C809" s="126">
        <v>107.80425165524116</v>
      </c>
      <c r="D809" s="82">
        <f t="shared" si="25"/>
        <v>0</v>
      </c>
      <c r="E809" s="83" t="str">
        <f t="shared" si="26"/>
        <v>..</v>
      </c>
      <c r="F809" s="82"/>
      <c r="G809" s="83"/>
      <c r="H809" s="84"/>
      <c r="I809" s="83"/>
      <c r="N809" s="82"/>
      <c r="O809" s="82"/>
      <c r="P809" s="82"/>
      <c r="Q809" s="82"/>
      <c r="R809" s="82"/>
      <c r="T809" s="78"/>
      <c r="Y809" s="82"/>
      <c r="Z809" s="82"/>
      <c r="AF809" s="82"/>
    </row>
    <row r="810" spans="1:32">
      <c r="A810" s="82">
        <v>0.19875000000000001</v>
      </c>
      <c r="B810" s="130">
        <v>15</v>
      </c>
      <c r="C810" s="126">
        <v>100.93341843998863</v>
      </c>
      <c r="D810" s="82">
        <f t="shared" si="25"/>
        <v>0</v>
      </c>
      <c r="E810" s="83" t="str">
        <f t="shared" si="26"/>
        <v>..</v>
      </c>
      <c r="F810" s="82"/>
      <c r="G810" s="83"/>
      <c r="H810" s="84"/>
      <c r="I810" s="83"/>
      <c r="N810" s="82"/>
      <c r="O810" s="82"/>
      <c r="P810" s="82"/>
      <c r="Q810" s="82"/>
      <c r="R810" s="82"/>
      <c r="T810" s="78"/>
      <c r="Y810" s="82"/>
      <c r="Z810" s="82"/>
      <c r="AF810" s="82"/>
    </row>
    <row r="811" spans="1:32">
      <c r="A811" s="82">
        <v>0.19900000000000001</v>
      </c>
      <c r="B811" s="130">
        <v>15</v>
      </c>
      <c r="C811" s="126">
        <v>109.74719210669305</v>
      </c>
      <c r="D811" s="82">
        <f t="shared" si="25"/>
        <v>0</v>
      </c>
      <c r="E811" s="83" t="str">
        <f t="shared" si="26"/>
        <v>..</v>
      </c>
      <c r="F811" s="82"/>
      <c r="G811" s="83"/>
      <c r="H811" s="84"/>
      <c r="I811" s="83"/>
      <c r="N811" s="82"/>
      <c r="O811" s="82"/>
      <c r="P811" s="82"/>
      <c r="Q811" s="82"/>
      <c r="R811" s="82"/>
      <c r="T811" s="78"/>
      <c r="Y811" s="82"/>
      <c r="Z811" s="82"/>
      <c r="AF811" s="82"/>
    </row>
    <row r="812" spans="1:32">
      <c r="A812" s="82">
        <v>0.19925000000000001</v>
      </c>
      <c r="B812" s="130">
        <v>15</v>
      </c>
      <c r="C812" s="126">
        <v>114.9610997394969</v>
      </c>
      <c r="D812" s="82">
        <f t="shared" si="25"/>
        <v>0</v>
      </c>
      <c r="E812" s="83" t="str">
        <f t="shared" si="26"/>
        <v>..</v>
      </c>
      <c r="F812" s="82"/>
      <c r="G812" s="83"/>
      <c r="H812" s="84"/>
      <c r="I812" s="83"/>
      <c r="N812" s="82"/>
      <c r="O812" s="82"/>
      <c r="P812" s="82"/>
      <c r="Q812" s="82"/>
      <c r="R812" s="82"/>
      <c r="T812" s="78"/>
      <c r="Y812" s="82"/>
      <c r="Z812" s="82"/>
      <c r="AF812" s="82"/>
    </row>
    <row r="813" spans="1:32">
      <c r="A813" s="82">
        <v>0.19950000000000001</v>
      </c>
      <c r="B813" s="130">
        <v>15</v>
      </c>
      <c r="C813" s="126">
        <v>119.06411041209971</v>
      </c>
      <c r="D813" s="82">
        <f t="shared" si="25"/>
        <v>0</v>
      </c>
      <c r="E813" s="83" t="str">
        <f t="shared" si="26"/>
        <v>..</v>
      </c>
      <c r="F813" s="82"/>
      <c r="G813" s="83"/>
      <c r="H813" s="84"/>
      <c r="I813" s="83"/>
      <c r="N813" s="82"/>
      <c r="O813" s="82"/>
      <c r="P813" s="82"/>
      <c r="Q813" s="82"/>
      <c r="R813" s="82"/>
      <c r="T813" s="78"/>
      <c r="Y813" s="82"/>
      <c r="Z813" s="82"/>
      <c r="AF813" s="82"/>
    </row>
    <row r="814" spans="1:32">
      <c r="A814" s="82">
        <v>0.19975000000000001</v>
      </c>
      <c r="B814" s="130">
        <v>30</v>
      </c>
      <c r="C814" s="126">
        <v>133.13930504688744</v>
      </c>
      <c r="D814" s="82">
        <f t="shared" si="25"/>
        <v>1</v>
      </c>
      <c r="E814" s="83">
        <f t="shared" si="26"/>
        <v>111.00000000000001</v>
      </c>
      <c r="F814" s="82"/>
      <c r="G814" s="83"/>
      <c r="H814" s="84"/>
      <c r="I814" s="83"/>
      <c r="N814" s="82"/>
      <c r="O814" s="82"/>
      <c r="P814" s="82"/>
      <c r="Q814" s="82"/>
      <c r="R814" s="82"/>
      <c r="T814" s="78"/>
      <c r="Y814" s="82"/>
      <c r="Z814" s="82"/>
      <c r="AF814" s="82"/>
    </row>
    <row r="815" spans="1:32">
      <c r="A815" s="82">
        <v>0.2</v>
      </c>
      <c r="B815" s="130">
        <v>15</v>
      </c>
      <c r="C815" s="126">
        <v>105.11164760431085</v>
      </c>
      <c r="D815" s="82">
        <f t="shared" si="25"/>
        <v>0</v>
      </c>
      <c r="E815" s="83" t="str">
        <f t="shared" si="26"/>
        <v>..</v>
      </c>
      <c r="F815" s="82"/>
      <c r="G815" s="83"/>
      <c r="H815" s="84"/>
      <c r="I815" s="83"/>
      <c r="N815" s="82"/>
      <c r="O815" s="82"/>
      <c r="P815" s="82"/>
      <c r="Q815" s="82"/>
      <c r="R815" s="82"/>
      <c r="T815" s="78"/>
      <c r="Y815" s="82"/>
      <c r="Z815" s="82"/>
      <c r="AF815" s="82"/>
    </row>
    <row r="816" spans="1:32">
      <c r="A816" s="82">
        <v>0.20025000000000001</v>
      </c>
      <c r="B816" s="130">
        <v>15</v>
      </c>
      <c r="C816" s="126">
        <v>105.69140851935309</v>
      </c>
      <c r="D816" s="82">
        <f t="shared" si="25"/>
        <v>0</v>
      </c>
      <c r="E816" s="83" t="str">
        <f t="shared" si="26"/>
        <v>..</v>
      </c>
      <c r="F816" s="82"/>
      <c r="G816" s="83"/>
      <c r="H816" s="84"/>
      <c r="I816" s="83"/>
      <c r="N816" s="82"/>
      <c r="O816" s="82"/>
      <c r="P816" s="82"/>
      <c r="Q816" s="82"/>
      <c r="R816" s="82"/>
      <c r="T816" s="78"/>
      <c r="Y816" s="82"/>
      <c r="Z816" s="82"/>
      <c r="AF816" s="82"/>
    </row>
    <row r="817" spans="1:32">
      <c r="A817" s="82">
        <v>0.20050000000000001</v>
      </c>
      <c r="B817" s="130">
        <v>30</v>
      </c>
      <c r="C817" s="126">
        <v>82.345377495100379</v>
      </c>
      <c r="D817" s="82">
        <f t="shared" si="25"/>
        <v>1</v>
      </c>
      <c r="E817" s="83">
        <f t="shared" si="26"/>
        <v>81.263932195688341</v>
      </c>
      <c r="F817" s="82"/>
      <c r="G817" s="83"/>
      <c r="H817" s="84"/>
      <c r="I817" s="83"/>
      <c r="N817" s="82"/>
      <c r="O817" s="82"/>
      <c r="P817" s="82"/>
      <c r="Q817" s="82"/>
      <c r="R817" s="82"/>
      <c r="T817" s="78"/>
      <c r="Y817" s="82"/>
      <c r="Z817" s="82"/>
      <c r="AF817" s="82"/>
    </row>
    <row r="818" spans="1:32">
      <c r="A818" s="82">
        <v>0.20075000000000001</v>
      </c>
      <c r="B818" s="130">
        <v>30</v>
      </c>
      <c r="C818" s="126">
        <v>108.67398631129157</v>
      </c>
      <c r="D818" s="82">
        <f t="shared" si="25"/>
        <v>1</v>
      </c>
      <c r="E818" s="83">
        <f t="shared" si="26"/>
        <v>111.00000000000001</v>
      </c>
      <c r="F818" s="82"/>
      <c r="G818" s="83"/>
      <c r="H818" s="84"/>
      <c r="I818" s="83"/>
      <c r="N818" s="82"/>
      <c r="O818" s="82"/>
      <c r="P818" s="82"/>
      <c r="Q818" s="82"/>
      <c r="R818" s="82"/>
      <c r="T818" s="78"/>
      <c r="Y818" s="82"/>
      <c r="Z818" s="82"/>
      <c r="AF818" s="82"/>
    </row>
    <row r="819" spans="1:32">
      <c r="A819" s="82">
        <v>0.20100000000000001</v>
      </c>
      <c r="B819" s="130">
        <v>30</v>
      </c>
      <c r="C819" s="126">
        <v>81.611198895834619</v>
      </c>
      <c r="D819" s="82">
        <f t="shared" si="25"/>
        <v>1</v>
      </c>
      <c r="E819" s="83">
        <f t="shared" si="26"/>
        <v>80.617855028334461</v>
      </c>
      <c r="F819" s="82"/>
      <c r="G819" s="83"/>
      <c r="H819" s="84"/>
      <c r="I819" s="83"/>
      <c r="N819" s="82"/>
      <c r="O819" s="82"/>
      <c r="P819" s="82"/>
      <c r="Q819" s="82"/>
      <c r="R819" s="82"/>
      <c r="T819" s="78"/>
      <c r="Y819" s="82"/>
      <c r="Z819" s="82"/>
      <c r="AF819" s="82"/>
    </row>
    <row r="820" spans="1:32">
      <c r="A820" s="82">
        <v>0.20125000000000001</v>
      </c>
      <c r="B820" s="130">
        <v>15</v>
      </c>
      <c r="C820" s="126">
        <v>111.31191476825398</v>
      </c>
      <c r="D820" s="82">
        <f t="shared" si="25"/>
        <v>0</v>
      </c>
      <c r="E820" s="83" t="str">
        <f t="shared" si="26"/>
        <v>..</v>
      </c>
      <c r="F820" s="82"/>
      <c r="G820" s="83"/>
      <c r="H820" s="84"/>
      <c r="I820" s="83"/>
      <c r="N820" s="82"/>
      <c r="O820" s="82"/>
      <c r="P820" s="82"/>
      <c r="Q820" s="82"/>
      <c r="R820" s="82"/>
      <c r="T820" s="78"/>
      <c r="Y820" s="82"/>
      <c r="Z820" s="82"/>
      <c r="AF820" s="82"/>
    </row>
    <row r="821" spans="1:32">
      <c r="A821" s="82">
        <v>0.20150000000000001</v>
      </c>
      <c r="B821" s="130">
        <v>30</v>
      </c>
      <c r="C821" s="126">
        <v>93.796267885499773</v>
      </c>
      <c r="D821" s="82">
        <f t="shared" si="25"/>
        <v>1</v>
      </c>
      <c r="E821" s="83">
        <f t="shared" si="26"/>
        <v>91.340715739239798</v>
      </c>
      <c r="F821" s="82"/>
      <c r="G821" s="83"/>
      <c r="H821" s="84"/>
      <c r="I821" s="83"/>
      <c r="N821" s="82"/>
      <c r="O821" s="82"/>
      <c r="P821" s="82"/>
      <c r="Q821" s="82"/>
      <c r="R821" s="82"/>
      <c r="T821" s="78"/>
      <c r="Y821" s="82"/>
      <c r="Z821" s="82"/>
      <c r="AF821" s="82"/>
    </row>
    <row r="822" spans="1:32">
      <c r="A822" s="82">
        <v>0.20175000000000001</v>
      </c>
      <c r="B822" s="130">
        <v>15</v>
      </c>
      <c r="C822" s="126">
        <v>99.350140510282031</v>
      </c>
      <c r="D822" s="82">
        <f t="shared" si="25"/>
        <v>0</v>
      </c>
      <c r="E822" s="83" t="str">
        <f t="shared" si="26"/>
        <v>..</v>
      </c>
      <c r="F822" s="82"/>
      <c r="G822" s="83"/>
      <c r="H822" s="84"/>
      <c r="I822" s="83"/>
      <c r="N822" s="82"/>
      <c r="O822" s="82"/>
      <c r="P822" s="82"/>
      <c r="Q822" s="82"/>
      <c r="R822" s="82"/>
      <c r="T822" s="78"/>
      <c r="Y822" s="82"/>
      <c r="Z822" s="82"/>
      <c r="AF822" s="82"/>
    </row>
    <row r="823" spans="1:32">
      <c r="A823" s="82">
        <v>0.20200000000000001</v>
      </c>
      <c r="B823" s="130">
        <v>30</v>
      </c>
      <c r="C823" s="126">
        <v>97.598970241914571</v>
      </c>
      <c r="D823" s="82">
        <f t="shared" si="25"/>
        <v>1</v>
      </c>
      <c r="E823" s="83">
        <f t="shared" si="26"/>
        <v>94.687093812884825</v>
      </c>
      <c r="F823" s="82"/>
      <c r="G823" s="83"/>
      <c r="H823" s="84"/>
      <c r="I823" s="83"/>
      <c r="N823" s="82"/>
      <c r="O823" s="82"/>
      <c r="P823" s="82"/>
      <c r="Q823" s="82"/>
      <c r="R823" s="82"/>
      <c r="T823" s="78"/>
      <c r="Y823" s="82"/>
      <c r="Z823" s="82"/>
      <c r="AF823" s="82"/>
    </row>
    <row r="824" spans="1:32">
      <c r="A824" s="82">
        <v>0.20225000000000001</v>
      </c>
      <c r="B824" s="130">
        <v>15</v>
      </c>
      <c r="C824" s="126">
        <v>101.88577169965457</v>
      </c>
      <c r="D824" s="82">
        <f t="shared" si="25"/>
        <v>0</v>
      </c>
      <c r="E824" s="83" t="str">
        <f t="shared" si="26"/>
        <v>..</v>
      </c>
      <c r="F824" s="82"/>
      <c r="G824" s="83"/>
      <c r="H824" s="84"/>
      <c r="I824" s="83"/>
      <c r="N824" s="82"/>
      <c r="O824" s="82"/>
      <c r="P824" s="82"/>
      <c r="Q824" s="82"/>
      <c r="R824" s="82"/>
      <c r="T824" s="78"/>
      <c r="Y824" s="82"/>
      <c r="Z824" s="82"/>
      <c r="AF824" s="82"/>
    </row>
    <row r="825" spans="1:32">
      <c r="A825" s="82">
        <v>0.20250000000000001</v>
      </c>
      <c r="B825" s="130">
        <v>30</v>
      </c>
      <c r="C825" s="126">
        <v>85.158845098460688</v>
      </c>
      <c r="D825" s="82">
        <f t="shared" si="25"/>
        <v>1</v>
      </c>
      <c r="E825" s="83">
        <f t="shared" si="26"/>
        <v>83.73978368664541</v>
      </c>
      <c r="F825" s="82"/>
      <c r="G825" s="83"/>
      <c r="H825" s="84"/>
      <c r="I825" s="83"/>
      <c r="N825" s="82"/>
      <c r="O825" s="82"/>
      <c r="P825" s="82"/>
      <c r="Q825" s="82"/>
      <c r="R825" s="82"/>
      <c r="T825" s="78"/>
      <c r="Y825" s="82"/>
      <c r="Z825" s="82"/>
      <c r="AF825" s="82"/>
    </row>
    <row r="826" spans="1:32">
      <c r="A826" s="82">
        <v>0.20275000000000001</v>
      </c>
      <c r="B826" s="130">
        <v>30</v>
      </c>
      <c r="C826" s="126">
        <v>128.94254886141599</v>
      </c>
      <c r="D826" s="82">
        <f t="shared" si="25"/>
        <v>1</v>
      </c>
      <c r="E826" s="83">
        <f t="shared" si="26"/>
        <v>111.00000000000001</v>
      </c>
      <c r="F826" s="82"/>
      <c r="G826" s="83"/>
      <c r="H826" s="84"/>
      <c r="I826" s="83"/>
      <c r="N826" s="82"/>
      <c r="O826" s="82"/>
      <c r="P826" s="82"/>
      <c r="Q826" s="82"/>
      <c r="R826" s="82"/>
      <c r="T826" s="78"/>
      <c r="Y826" s="82"/>
      <c r="Z826" s="82"/>
      <c r="AF826" s="82"/>
    </row>
    <row r="827" spans="1:32">
      <c r="A827" s="82">
        <v>0.20300000000000001</v>
      </c>
      <c r="B827" s="130">
        <v>15</v>
      </c>
      <c r="C827" s="126">
        <v>117.41708195267057</v>
      </c>
      <c r="D827" s="82">
        <f t="shared" si="25"/>
        <v>0</v>
      </c>
      <c r="E827" s="83" t="str">
        <f t="shared" si="26"/>
        <v>..</v>
      </c>
      <c r="F827" s="82"/>
      <c r="G827" s="83"/>
      <c r="H827" s="84"/>
      <c r="I827" s="83"/>
      <c r="N827" s="82"/>
      <c r="O827" s="82"/>
      <c r="P827" s="82"/>
      <c r="Q827" s="82"/>
      <c r="R827" s="82"/>
      <c r="T827" s="78"/>
      <c r="Y827" s="82"/>
      <c r="Z827" s="82"/>
      <c r="AF827" s="82"/>
    </row>
    <row r="828" spans="1:32">
      <c r="A828" s="82">
        <v>0.20324999999999999</v>
      </c>
      <c r="B828" s="130">
        <v>30</v>
      </c>
      <c r="C828" s="126">
        <v>112.87797692842781</v>
      </c>
      <c r="D828" s="82">
        <f t="shared" si="25"/>
        <v>1</v>
      </c>
      <c r="E828" s="83">
        <f t="shared" si="26"/>
        <v>111.00000000000001</v>
      </c>
      <c r="F828" s="82"/>
      <c r="G828" s="83"/>
      <c r="H828" s="84"/>
      <c r="I828" s="83"/>
      <c r="N828" s="82"/>
      <c r="O828" s="82"/>
      <c r="P828" s="82"/>
      <c r="Q828" s="82"/>
      <c r="R828" s="82"/>
      <c r="T828" s="78"/>
      <c r="Y828" s="82"/>
      <c r="Z828" s="82"/>
      <c r="AF828" s="82"/>
    </row>
    <row r="829" spans="1:32">
      <c r="A829" s="82">
        <v>0.20349999999999999</v>
      </c>
      <c r="B829" s="130">
        <v>15</v>
      </c>
      <c r="C829" s="126">
        <v>124.14225708141728</v>
      </c>
      <c r="D829" s="82">
        <f t="shared" si="25"/>
        <v>0</v>
      </c>
      <c r="E829" s="83" t="str">
        <f t="shared" si="26"/>
        <v>..</v>
      </c>
      <c r="F829" s="82"/>
      <c r="G829" s="83"/>
      <c r="H829" s="84"/>
      <c r="I829" s="83"/>
      <c r="N829" s="82"/>
      <c r="O829" s="82"/>
      <c r="P829" s="82"/>
      <c r="Q829" s="82"/>
      <c r="R829" s="82"/>
      <c r="T829" s="78"/>
      <c r="Y829" s="82"/>
      <c r="Z829" s="82"/>
      <c r="AF829" s="82"/>
    </row>
    <row r="830" spans="1:32">
      <c r="A830" s="82">
        <v>0.20374999999999999</v>
      </c>
      <c r="B830" s="130">
        <v>30</v>
      </c>
      <c r="C830" s="126">
        <v>83.53438889782494</v>
      </c>
      <c r="D830" s="82">
        <f t="shared" si="25"/>
        <v>1</v>
      </c>
      <c r="E830" s="83">
        <f t="shared" si="26"/>
        <v>82.310262230085954</v>
      </c>
      <c r="F830" s="82"/>
      <c r="G830" s="83"/>
      <c r="H830" s="84"/>
      <c r="I830" s="83"/>
      <c r="N830" s="82"/>
      <c r="O830" s="82"/>
      <c r="P830" s="82"/>
      <c r="Q830" s="82"/>
      <c r="R830" s="82"/>
      <c r="T830" s="78"/>
      <c r="Y830" s="82"/>
      <c r="Z830" s="82"/>
      <c r="AF830" s="82"/>
    </row>
    <row r="831" spans="1:32">
      <c r="A831" s="82">
        <v>0.20399999999999999</v>
      </c>
      <c r="B831" s="130">
        <v>15</v>
      </c>
      <c r="C831" s="126">
        <v>124.34944075531898</v>
      </c>
      <c r="D831" s="82">
        <f t="shared" si="25"/>
        <v>0</v>
      </c>
      <c r="E831" s="83" t="str">
        <f t="shared" si="26"/>
        <v>..</v>
      </c>
      <c r="F831" s="82"/>
      <c r="G831" s="83"/>
      <c r="H831" s="84"/>
      <c r="I831" s="83"/>
      <c r="N831" s="82"/>
      <c r="O831" s="82"/>
      <c r="P831" s="82"/>
      <c r="Q831" s="82"/>
      <c r="R831" s="82"/>
      <c r="T831" s="78"/>
      <c r="Y831" s="82"/>
      <c r="Z831" s="82"/>
      <c r="AF831" s="82"/>
    </row>
    <row r="832" spans="1:32">
      <c r="A832" s="82">
        <v>0.20424999999999999</v>
      </c>
      <c r="B832" s="130">
        <v>15</v>
      </c>
      <c r="C832" s="126">
        <v>98.635371980194407</v>
      </c>
      <c r="D832" s="82">
        <f t="shared" si="25"/>
        <v>0</v>
      </c>
      <c r="E832" s="83" t="str">
        <f t="shared" si="26"/>
        <v>..</v>
      </c>
      <c r="F832" s="82"/>
      <c r="G832" s="83"/>
      <c r="H832" s="84"/>
      <c r="I832" s="83"/>
      <c r="N832" s="82"/>
      <c r="O832" s="82"/>
      <c r="P832" s="82"/>
      <c r="Q832" s="82"/>
      <c r="R832" s="82"/>
      <c r="T832" s="78"/>
      <c r="Y832" s="82"/>
      <c r="Z832" s="82"/>
      <c r="AF832" s="82"/>
    </row>
    <row r="833" spans="1:32">
      <c r="A833" s="82">
        <v>0.20449999999999999</v>
      </c>
      <c r="B833" s="130">
        <v>30</v>
      </c>
      <c r="C833" s="126">
        <v>82.646548606807016</v>
      </c>
      <c r="D833" s="82">
        <f t="shared" si="25"/>
        <v>1</v>
      </c>
      <c r="E833" s="83">
        <f t="shared" si="26"/>
        <v>81.528962773990173</v>
      </c>
      <c r="F833" s="82"/>
      <c r="G833" s="83"/>
      <c r="H833" s="84"/>
      <c r="I833" s="83"/>
      <c r="N833" s="82"/>
      <c r="O833" s="82"/>
      <c r="P833" s="82"/>
      <c r="Q833" s="82"/>
      <c r="R833" s="82"/>
      <c r="T833" s="78"/>
      <c r="Y833" s="82"/>
      <c r="Z833" s="82"/>
      <c r="AF833" s="82"/>
    </row>
    <row r="834" spans="1:32">
      <c r="A834" s="82">
        <v>0.20474999999999999</v>
      </c>
      <c r="B834" s="130">
        <v>15</v>
      </c>
      <c r="C834" s="126">
        <v>120.2522406329511</v>
      </c>
      <c r="D834" s="82">
        <f t="shared" si="25"/>
        <v>0</v>
      </c>
      <c r="E834" s="83" t="str">
        <f t="shared" si="26"/>
        <v>..</v>
      </c>
      <c r="F834" s="82"/>
      <c r="G834" s="83"/>
      <c r="H834" s="84"/>
      <c r="I834" s="83"/>
      <c r="N834" s="82"/>
      <c r="O834" s="82"/>
      <c r="P834" s="82"/>
      <c r="Q834" s="82"/>
      <c r="R834" s="82"/>
      <c r="T834" s="78"/>
      <c r="Y834" s="82"/>
      <c r="Z834" s="82"/>
      <c r="AF834" s="82"/>
    </row>
    <row r="835" spans="1:32">
      <c r="A835" s="82">
        <v>0.20499999999999999</v>
      </c>
      <c r="B835" s="130">
        <v>30</v>
      </c>
      <c r="C835" s="126">
        <v>124.72200598864683</v>
      </c>
      <c r="D835" s="82">
        <f t="shared" si="25"/>
        <v>1</v>
      </c>
      <c r="E835" s="83">
        <f t="shared" si="26"/>
        <v>111.00000000000001</v>
      </c>
      <c r="F835" s="82"/>
      <c r="G835" s="83"/>
      <c r="H835" s="84"/>
      <c r="I835" s="83"/>
      <c r="N835" s="82"/>
      <c r="O835" s="82"/>
      <c r="P835" s="82"/>
      <c r="Q835" s="82"/>
      <c r="R835" s="82"/>
      <c r="T835" s="78"/>
      <c r="Y835" s="82"/>
      <c r="Z835" s="82"/>
      <c r="AF835" s="82"/>
    </row>
    <row r="836" spans="1:32">
      <c r="A836" s="82">
        <v>0.20524999999999999</v>
      </c>
      <c r="B836" s="130">
        <v>15</v>
      </c>
      <c r="C836" s="126">
        <v>118.90830675203871</v>
      </c>
      <c r="D836" s="82">
        <f t="shared" si="25"/>
        <v>0</v>
      </c>
      <c r="E836" s="83" t="str">
        <f t="shared" si="26"/>
        <v>..</v>
      </c>
      <c r="F836" s="82"/>
      <c r="G836" s="83"/>
      <c r="H836" s="84"/>
      <c r="I836" s="83"/>
      <c r="N836" s="82"/>
      <c r="O836" s="82"/>
      <c r="P836" s="82"/>
      <c r="Q836" s="82"/>
      <c r="R836" s="82"/>
      <c r="T836" s="78"/>
      <c r="Y836" s="82"/>
      <c r="Z836" s="82"/>
      <c r="AF836" s="82"/>
    </row>
    <row r="837" spans="1:32">
      <c r="A837" s="82">
        <v>0.20549999999999999</v>
      </c>
      <c r="B837" s="130">
        <v>30</v>
      </c>
      <c r="C837" s="126">
        <v>80.445705441671009</v>
      </c>
      <c r="D837" s="82">
        <f t="shared" si="25"/>
        <v>1</v>
      </c>
      <c r="E837" s="83">
        <f t="shared" si="26"/>
        <v>79.592220788670488</v>
      </c>
      <c r="F837" s="82"/>
      <c r="G837" s="83"/>
      <c r="H837" s="84"/>
      <c r="I837" s="83"/>
      <c r="N837" s="82"/>
      <c r="O837" s="82"/>
      <c r="P837" s="82"/>
      <c r="Q837" s="82"/>
      <c r="R837" s="82"/>
      <c r="T837" s="78"/>
      <c r="Y837" s="82"/>
      <c r="Z837" s="82"/>
      <c r="AF837" s="82"/>
    </row>
    <row r="838" spans="1:32">
      <c r="A838" s="82">
        <v>0.20574999999999999</v>
      </c>
      <c r="B838" s="130">
        <v>30</v>
      </c>
      <c r="C838" s="126">
        <v>121.55649476282775</v>
      </c>
      <c r="D838" s="82">
        <f t="shared" si="25"/>
        <v>1</v>
      </c>
      <c r="E838" s="83">
        <f t="shared" si="26"/>
        <v>111.00000000000001</v>
      </c>
      <c r="F838" s="82"/>
      <c r="G838" s="83"/>
      <c r="H838" s="84"/>
      <c r="I838" s="83"/>
      <c r="N838" s="82"/>
      <c r="O838" s="82"/>
      <c r="P838" s="82"/>
      <c r="Q838" s="82"/>
      <c r="R838" s="82"/>
      <c r="T838" s="78"/>
      <c r="Y838" s="82"/>
      <c r="Z838" s="82"/>
      <c r="AF838" s="82"/>
    </row>
    <row r="839" spans="1:32">
      <c r="A839" s="82">
        <v>0.20599999999999999</v>
      </c>
      <c r="B839" s="130">
        <v>30</v>
      </c>
      <c r="C839" s="126">
        <v>110.6863817757326</v>
      </c>
      <c r="D839" s="82">
        <f t="shared" si="25"/>
        <v>1</v>
      </c>
      <c r="E839" s="83">
        <f t="shared" si="26"/>
        <v>111.00000000000001</v>
      </c>
      <c r="F839" s="82"/>
      <c r="G839" s="83"/>
      <c r="H839" s="84"/>
      <c r="I839" s="83"/>
      <c r="N839" s="82"/>
      <c r="O839" s="82"/>
      <c r="P839" s="82"/>
      <c r="Q839" s="82"/>
      <c r="R839" s="82"/>
      <c r="T839" s="78"/>
      <c r="Y839" s="82"/>
      <c r="Z839" s="82"/>
      <c r="AF839" s="82"/>
    </row>
    <row r="840" spans="1:32">
      <c r="A840" s="82">
        <v>0.20624999999999999</v>
      </c>
      <c r="B840" s="130">
        <v>15</v>
      </c>
      <c r="C840" s="126">
        <v>96.033430973808052</v>
      </c>
      <c r="D840" s="82">
        <f t="shared" si="25"/>
        <v>0</v>
      </c>
      <c r="E840" s="83" t="str">
        <f t="shared" si="26"/>
        <v>..</v>
      </c>
      <c r="F840" s="82"/>
      <c r="G840" s="83"/>
      <c r="H840" s="84"/>
      <c r="I840" s="83"/>
      <c r="N840" s="82"/>
      <c r="O840" s="82"/>
      <c r="P840" s="82"/>
      <c r="Q840" s="82"/>
      <c r="R840" s="82"/>
      <c r="T840" s="78"/>
      <c r="Y840" s="82"/>
      <c r="Z840" s="82"/>
      <c r="AF840" s="82"/>
    </row>
    <row r="841" spans="1:32">
      <c r="A841" s="82">
        <v>0.20649999999999999</v>
      </c>
      <c r="B841" s="130">
        <v>15</v>
      </c>
      <c r="C841" s="126">
        <v>99.296215456754354</v>
      </c>
      <c r="D841" s="82">
        <f t="shared" si="25"/>
        <v>0</v>
      </c>
      <c r="E841" s="83" t="str">
        <f t="shared" si="26"/>
        <v>..</v>
      </c>
      <c r="F841" s="82"/>
      <c r="G841" s="83"/>
      <c r="H841" s="84"/>
      <c r="I841" s="83"/>
      <c r="N841" s="82"/>
      <c r="O841" s="82"/>
      <c r="P841" s="82"/>
      <c r="Q841" s="82"/>
      <c r="R841" s="82"/>
      <c r="T841" s="78"/>
      <c r="Y841" s="82"/>
      <c r="Z841" s="82"/>
      <c r="AF841" s="82"/>
    </row>
    <row r="842" spans="1:32">
      <c r="A842" s="82">
        <v>0.20674999999999999</v>
      </c>
      <c r="B842" s="130">
        <v>30</v>
      </c>
      <c r="C842" s="126">
        <v>83.528167974711707</v>
      </c>
      <c r="D842" s="82">
        <f t="shared" si="25"/>
        <v>1</v>
      </c>
      <c r="E842" s="83">
        <f t="shared" si="26"/>
        <v>82.304787817746302</v>
      </c>
      <c r="F842" s="82"/>
      <c r="G842" s="83"/>
      <c r="H842" s="84"/>
      <c r="I842" s="83"/>
      <c r="N842" s="82"/>
      <c r="O842" s="82"/>
      <c r="P842" s="82"/>
      <c r="Q842" s="82"/>
      <c r="R842" s="82"/>
      <c r="T842" s="78"/>
      <c r="Y842" s="82"/>
      <c r="Z842" s="82"/>
      <c r="AF842" s="82"/>
    </row>
    <row r="843" spans="1:32">
      <c r="A843" s="82">
        <v>0.20699999999999999</v>
      </c>
      <c r="B843" s="130">
        <v>15</v>
      </c>
      <c r="C843" s="126">
        <v>114.19576103573068</v>
      </c>
      <c r="D843" s="82">
        <f t="shared" si="25"/>
        <v>0</v>
      </c>
      <c r="E843" s="83" t="str">
        <f t="shared" si="26"/>
        <v>..</v>
      </c>
      <c r="F843" s="82"/>
      <c r="G843" s="83"/>
      <c r="H843" s="84"/>
      <c r="I843" s="83"/>
      <c r="N843" s="82"/>
      <c r="O843" s="82"/>
      <c r="P843" s="82"/>
      <c r="Q843" s="82"/>
      <c r="R843" s="82"/>
      <c r="T843" s="78"/>
      <c r="Y843" s="82"/>
      <c r="Z843" s="82"/>
      <c r="AF843" s="82"/>
    </row>
    <row r="844" spans="1:32">
      <c r="A844" s="82">
        <v>0.20724999999999999</v>
      </c>
      <c r="B844" s="130">
        <v>15</v>
      </c>
      <c r="C844" s="126">
        <v>95.766743744335798</v>
      </c>
      <c r="D844" s="82">
        <f t="shared" si="25"/>
        <v>0</v>
      </c>
      <c r="E844" s="83" t="str">
        <f t="shared" si="26"/>
        <v>..</v>
      </c>
      <c r="F844" s="82"/>
      <c r="G844" s="83"/>
      <c r="H844" s="84"/>
      <c r="I844" s="83"/>
      <c r="N844" s="82"/>
      <c r="O844" s="82"/>
      <c r="P844" s="82"/>
      <c r="Q844" s="82"/>
      <c r="R844" s="82"/>
      <c r="T844" s="78"/>
      <c r="Y844" s="82"/>
      <c r="Z844" s="82"/>
      <c r="AF844" s="82"/>
    </row>
    <row r="845" spans="1:32">
      <c r="A845" s="82">
        <v>0.20749999999999999</v>
      </c>
      <c r="B845" s="130">
        <v>30</v>
      </c>
      <c r="C845" s="126">
        <v>117.57973172164466</v>
      </c>
      <c r="D845" s="82">
        <f t="shared" si="25"/>
        <v>1</v>
      </c>
      <c r="E845" s="83">
        <f t="shared" si="26"/>
        <v>111.00000000000001</v>
      </c>
      <c r="F845" s="82"/>
      <c r="G845" s="83"/>
      <c r="H845" s="84"/>
      <c r="I845" s="83"/>
      <c r="N845" s="82"/>
      <c r="O845" s="82"/>
      <c r="P845" s="82"/>
      <c r="Q845" s="82"/>
      <c r="R845" s="82"/>
      <c r="T845" s="78"/>
      <c r="Y845" s="82"/>
      <c r="Z845" s="82"/>
      <c r="AF845" s="82"/>
    </row>
    <row r="846" spans="1:32">
      <c r="A846" s="82">
        <v>0.20774999999999999</v>
      </c>
      <c r="B846" s="130">
        <v>15</v>
      </c>
      <c r="C846" s="126">
        <v>118.54678865031495</v>
      </c>
      <c r="D846" s="82">
        <f t="shared" si="25"/>
        <v>0</v>
      </c>
      <c r="E846" s="83" t="str">
        <f t="shared" si="26"/>
        <v>..</v>
      </c>
      <c r="F846" s="82"/>
      <c r="G846" s="83"/>
      <c r="H846" s="84"/>
      <c r="I846" s="83"/>
      <c r="N846" s="82"/>
      <c r="O846" s="82"/>
      <c r="P846" s="82"/>
      <c r="Q846" s="82"/>
      <c r="R846" s="82"/>
      <c r="T846" s="78"/>
      <c r="Y846" s="82"/>
      <c r="Z846" s="82"/>
      <c r="AF846" s="82"/>
    </row>
    <row r="847" spans="1:32">
      <c r="A847" s="82">
        <v>0.20799999999999999</v>
      </c>
      <c r="B847" s="130">
        <v>15</v>
      </c>
      <c r="C847" s="126">
        <v>116.96793214390215</v>
      </c>
      <c r="D847" s="82">
        <f t="shared" si="25"/>
        <v>0</v>
      </c>
      <c r="E847" s="83" t="str">
        <f t="shared" si="26"/>
        <v>..</v>
      </c>
      <c r="F847" s="82"/>
      <c r="G847" s="83"/>
      <c r="H847" s="84"/>
      <c r="I847" s="83"/>
      <c r="N847" s="82"/>
      <c r="O847" s="82"/>
      <c r="P847" s="82"/>
      <c r="Q847" s="82"/>
      <c r="R847" s="82"/>
      <c r="T847" s="78"/>
      <c r="Y847" s="82"/>
      <c r="Z847" s="82"/>
      <c r="AF847" s="82"/>
    </row>
    <row r="848" spans="1:32">
      <c r="A848" s="82">
        <v>0.20824999999999999</v>
      </c>
      <c r="B848" s="130">
        <v>15</v>
      </c>
      <c r="C848" s="126">
        <v>114.10708452061994</v>
      </c>
      <c r="D848" s="82">
        <f t="shared" ref="D848:D911" si="27">IF(VLOOKUP(B848,$B$10:$G$11,6)&gt;=0,1,0)</f>
        <v>0</v>
      </c>
      <c r="E848" s="83" t="str">
        <f t="shared" ref="E848:E911" si="28">IF(D848=0,"..", IF(C848+$C$6&gt;=$G$2,$G$2,(C848+$C$6)*(1-$C$4)))</f>
        <v>..</v>
      </c>
      <c r="F848" s="82"/>
      <c r="G848" s="83"/>
      <c r="H848" s="84"/>
      <c r="I848" s="83"/>
      <c r="N848" s="82"/>
      <c r="O848" s="82"/>
      <c r="P848" s="82"/>
      <c r="Q848" s="82"/>
      <c r="R848" s="82"/>
      <c r="T848" s="78"/>
      <c r="Y848" s="82"/>
      <c r="Z848" s="82"/>
      <c r="AF848" s="82"/>
    </row>
    <row r="849" spans="1:32">
      <c r="A849" s="82">
        <v>0.20849999999999999</v>
      </c>
      <c r="B849" s="130">
        <v>30</v>
      </c>
      <c r="C849" s="126">
        <v>138.73004685503966</v>
      </c>
      <c r="D849" s="82">
        <f t="shared" si="27"/>
        <v>1</v>
      </c>
      <c r="E849" s="83">
        <f t="shared" si="28"/>
        <v>111.00000000000001</v>
      </c>
      <c r="F849" s="82"/>
      <c r="G849" s="83"/>
      <c r="H849" s="84"/>
      <c r="I849" s="83"/>
      <c r="N849" s="82"/>
      <c r="O849" s="82"/>
      <c r="P849" s="82"/>
      <c r="Q849" s="82"/>
      <c r="R849" s="82"/>
      <c r="T849" s="78"/>
      <c r="Y849" s="82"/>
      <c r="Z849" s="82"/>
      <c r="AF849" s="82"/>
    </row>
    <row r="850" spans="1:32">
      <c r="A850" s="82">
        <v>0.20874999999999999</v>
      </c>
      <c r="B850" s="130">
        <v>15</v>
      </c>
      <c r="C850" s="126">
        <v>119.70063387500983</v>
      </c>
      <c r="D850" s="82">
        <f t="shared" si="27"/>
        <v>0</v>
      </c>
      <c r="E850" s="83" t="str">
        <f t="shared" si="28"/>
        <v>..</v>
      </c>
      <c r="F850" s="82"/>
      <c r="G850" s="83"/>
      <c r="H850" s="84"/>
      <c r="I850" s="83"/>
      <c r="N850" s="82"/>
      <c r="O850" s="82"/>
      <c r="P850" s="82"/>
      <c r="Q850" s="82"/>
      <c r="R850" s="82"/>
      <c r="T850" s="78"/>
      <c r="Y850" s="82"/>
      <c r="Z850" s="82"/>
      <c r="AF850" s="82"/>
    </row>
    <row r="851" spans="1:32">
      <c r="A851" s="82">
        <v>0.20899999999999999</v>
      </c>
      <c r="B851" s="130">
        <v>30</v>
      </c>
      <c r="C851" s="126">
        <v>114.96483299620502</v>
      </c>
      <c r="D851" s="82">
        <f t="shared" si="27"/>
        <v>1</v>
      </c>
      <c r="E851" s="83">
        <f t="shared" si="28"/>
        <v>111.00000000000001</v>
      </c>
      <c r="F851" s="82"/>
      <c r="G851" s="83"/>
      <c r="H851" s="84"/>
      <c r="I851" s="83"/>
      <c r="N851" s="82"/>
      <c r="O851" s="82"/>
      <c r="P851" s="82"/>
      <c r="Q851" s="82"/>
      <c r="R851" s="82"/>
      <c r="T851" s="78"/>
      <c r="Y851" s="82"/>
      <c r="Z851" s="82"/>
      <c r="AF851" s="82"/>
    </row>
    <row r="852" spans="1:32">
      <c r="A852" s="82">
        <v>0.20924999999999999</v>
      </c>
      <c r="B852" s="130">
        <v>30</v>
      </c>
      <c r="C852" s="126">
        <v>88.013560785065309</v>
      </c>
      <c r="D852" s="82">
        <f t="shared" si="27"/>
        <v>1</v>
      </c>
      <c r="E852" s="83">
        <f t="shared" si="28"/>
        <v>86.251933490857468</v>
      </c>
      <c r="F852" s="82"/>
      <c r="G852" s="83"/>
      <c r="H852" s="84"/>
      <c r="I852" s="83"/>
      <c r="N852" s="82"/>
      <c r="O852" s="82"/>
      <c r="P852" s="82"/>
      <c r="Q852" s="82"/>
      <c r="R852" s="82"/>
      <c r="T852" s="78"/>
      <c r="Y852" s="82"/>
      <c r="Z852" s="82"/>
      <c r="AF852" s="82"/>
    </row>
    <row r="853" spans="1:32">
      <c r="A853" s="82">
        <v>0.20949999999999999</v>
      </c>
      <c r="B853" s="130">
        <v>15</v>
      </c>
      <c r="C853" s="126">
        <v>108.02010192799813</v>
      </c>
      <c r="D853" s="82">
        <f t="shared" si="27"/>
        <v>0</v>
      </c>
      <c r="E853" s="83" t="str">
        <f t="shared" si="28"/>
        <v>..</v>
      </c>
      <c r="F853" s="82"/>
      <c r="G853" s="83"/>
      <c r="H853" s="84"/>
      <c r="I853" s="83"/>
      <c r="N853" s="82"/>
      <c r="O853" s="82"/>
      <c r="P853" s="82"/>
      <c r="Q853" s="82"/>
      <c r="R853" s="82"/>
      <c r="T853" s="78"/>
      <c r="Y853" s="82"/>
      <c r="Z853" s="82"/>
      <c r="AF853" s="82"/>
    </row>
    <row r="854" spans="1:32">
      <c r="A854" s="82">
        <v>0.20974999999999999</v>
      </c>
      <c r="B854" s="130">
        <v>15</v>
      </c>
      <c r="C854" s="126">
        <v>109.35305686765255</v>
      </c>
      <c r="D854" s="82">
        <f t="shared" si="27"/>
        <v>0</v>
      </c>
      <c r="E854" s="83" t="str">
        <f t="shared" si="28"/>
        <v>..</v>
      </c>
      <c r="F854" s="82"/>
      <c r="G854" s="83"/>
      <c r="H854" s="84"/>
      <c r="I854" s="83"/>
      <c r="N854" s="82"/>
      <c r="O854" s="82"/>
      <c r="P854" s="82"/>
      <c r="Q854" s="82"/>
      <c r="R854" s="82"/>
      <c r="T854" s="78"/>
      <c r="Y854" s="82"/>
      <c r="Z854" s="82"/>
      <c r="AF854" s="82"/>
    </row>
    <row r="855" spans="1:32">
      <c r="A855" s="82">
        <v>0.21</v>
      </c>
      <c r="B855" s="130">
        <v>15</v>
      </c>
      <c r="C855" s="126">
        <v>116.2024993668538</v>
      </c>
      <c r="D855" s="82">
        <f t="shared" si="27"/>
        <v>0</v>
      </c>
      <c r="E855" s="83" t="str">
        <f t="shared" si="28"/>
        <v>..</v>
      </c>
      <c r="F855" s="82"/>
      <c r="G855" s="83"/>
      <c r="H855" s="84"/>
      <c r="I855" s="83"/>
      <c r="N855" s="82"/>
      <c r="O855" s="82"/>
      <c r="P855" s="82"/>
      <c r="Q855" s="82"/>
      <c r="R855" s="82"/>
      <c r="T855" s="78"/>
      <c r="Y855" s="82"/>
      <c r="Z855" s="82"/>
      <c r="AF855" s="82"/>
    </row>
    <row r="856" spans="1:32">
      <c r="A856" s="82">
        <v>0.21024999999999999</v>
      </c>
      <c r="B856" s="130">
        <v>30</v>
      </c>
      <c r="C856" s="126">
        <v>85.260673989379384</v>
      </c>
      <c r="D856" s="82">
        <f t="shared" si="27"/>
        <v>1</v>
      </c>
      <c r="E856" s="83">
        <f t="shared" si="28"/>
        <v>83.829393110653854</v>
      </c>
      <c r="F856" s="82"/>
      <c r="G856" s="83"/>
      <c r="H856" s="84"/>
      <c r="I856" s="83"/>
      <c r="N856" s="82"/>
      <c r="O856" s="82"/>
      <c r="P856" s="82"/>
      <c r="Q856" s="82"/>
      <c r="R856" s="82"/>
      <c r="T856" s="78"/>
      <c r="Y856" s="82"/>
      <c r="Z856" s="82"/>
      <c r="AF856" s="82"/>
    </row>
    <row r="857" spans="1:32">
      <c r="A857" s="82">
        <v>0.21049999999999999</v>
      </c>
      <c r="B857" s="130">
        <v>30</v>
      </c>
      <c r="C857" s="126">
        <v>81.837676030770822</v>
      </c>
      <c r="D857" s="82">
        <f t="shared" si="27"/>
        <v>1</v>
      </c>
      <c r="E857" s="83">
        <f t="shared" si="28"/>
        <v>80.817154907078319</v>
      </c>
      <c r="F857" s="82"/>
      <c r="G857" s="83"/>
      <c r="H857" s="84"/>
      <c r="I857" s="83"/>
      <c r="N857" s="82"/>
      <c r="O857" s="82"/>
      <c r="P857" s="82"/>
      <c r="Q857" s="82"/>
      <c r="R857" s="82"/>
      <c r="T857" s="78"/>
      <c r="Y857" s="82"/>
      <c r="Z857" s="82"/>
      <c r="AF857" s="82"/>
    </row>
    <row r="858" spans="1:32">
      <c r="A858" s="82">
        <v>0.21074999999999999</v>
      </c>
      <c r="B858" s="130">
        <v>15</v>
      </c>
      <c r="C858" s="126">
        <v>110.26258135596433</v>
      </c>
      <c r="D858" s="82">
        <f t="shared" si="27"/>
        <v>0</v>
      </c>
      <c r="E858" s="83" t="str">
        <f t="shared" si="28"/>
        <v>..</v>
      </c>
      <c r="F858" s="82"/>
      <c r="G858" s="83"/>
      <c r="H858" s="84"/>
      <c r="I858" s="83"/>
      <c r="N858" s="82"/>
      <c r="O858" s="82"/>
      <c r="P858" s="82"/>
      <c r="Q858" s="82"/>
      <c r="R858" s="82"/>
      <c r="T858" s="78"/>
      <c r="Y858" s="82"/>
      <c r="Z858" s="82"/>
      <c r="AF858" s="82"/>
    </row>
    <row r="859" spans="1:32">
      <c r="A859" s="82">
        <v>0.21099999999999999</v>
      </c>
      <c r="B859" s="130">
        <v>15</v>
      </c>
      <c r="C859" s="126">
        <v>104.7140596852843</v>
      </c>
      <c r="D859" s="82">
        <f t="shared" si="27"/>
        <v>0</v>
      </c>
      <c r="E859" s="83" t="str">
        <f t="shared" si="28"/>
        <v>..</v>
      </c>
      <c r="F859" s="82"/>
      <c r="G859" s="83"/>
      <c r="H859" s="84"/>
      <c r="I859" s="83"/>
      <c r="N859" s="82"/>
      <c r="O859" s="82"/>
      <c r="P859" s="82"/>
      <c r="Q859" s="82"/>
      <c r="R859" s="82"/>
      <c r="T859" s="78"/>
      <c r="Y859" s="82"/>
      <c r="Z859" s="82"/>
      <c r="AF859" s="82"/>
    </row>
    <row r="860" spans="1:32">
      <c r="A860" s="82">
        <v>0.21124999999999999</v>
      </c>
      <c r="B860" s="130">
        <v>15</v>
      </c>
      <c r="C860" s="126">
        <v>103.66699548537999</v>
      </c>
      <c r="D860" s="82">
        <f t="shared" si="27"/>
        <v>0</v>
      </c>
      <c r="E860" s="83" t="str">
        <f t="shared" si="28"/>
        <v>..</v>
      </c>
      <c r="F860" s="82"/>
      <c r="G860" s="83"/>
      <c r="H860" s="84"/>
      <c r="I860" s="83"/>
      <c r="N860" s="82"/>
      <c r="O860" s="82"/>
      <c r="P860" s="82"/>
      <c r="Q860" s="82"/>
      <c r="R860" s="82"/>
      <c r="T860" s="78"/>
      <c r="Y860" s="82"/>
      <c r="Z860" s="82"/>
      <c r="AF860" s="82"/>
    </row>
    <row r="861" spans="1:32">
      <c r="A861" s="82">
        <v>0.21149999999999999</v>
      </c>
      <c r="B861" s="130">
        <v>30</v>
      </c>
      <c r="C861" s="126">
        <v>124.69194564044435</v>
      </c>
      <c r="D861" s="82">
        <f t="shared" si="27"/>
        <v>1</v>
      </c>
      <c r="E861" s="83">
        <f t="shared" si="28"/>
        <v>111.00000000000001</v>
      </c>
      <c r="F861" s="82"/>
      <c r="G861" s="83"/>
      <c r="H861" s="84"/>
      <c r="I861" s="83"/>
      <c r="N861" s="82"/>
      <c r="O861" s="82"/>
      <c r="P861" s="82"/>
      <c r="Q861" s="82"/>
      <c r="R861" s="82"/>
      <c r="T861" s="78"/>
      <c r="Y861" s="82"/>
      <c r="Z861" s="82"/>
      <c r="AF861" s="82"/>
    </row>
    <row r="862" spans="1:32">
      <c r="A862" s="82">
        <v>0.21174999999999999</v>
      </c>
      <c r="B862" s="130">
        <v>15</v>
      </c>
      <c r="C862" s="126">
        <v>117.44899929739023</v>
      </c>
      <c r="D862" s="82">
        <f t="shared" si="27"/>
        <v>0</v>
      </c>
      <c r="E862" s="83" t="str">
        <f t="shared" si="28"/>
        <v>..</v>
      </c>
      <c r="F862" s="82"/>
      <c r="G862" s="83"/>
      <c r="H862" s="84"/>
      <c r="I862" s="83"/>
      <c r="N862" s="82"/>
      <c r="O862" s="82"/>
      <c r="P862" s="82"/>
      <c r="Q862" s="82"/>
      <c r="R862" s="82"/>
      <c r="T862" s="78"/>
      <c r="Y862" s="82"/>
      <c r="Z862" s="82"/>
      <c r="AF862" s="82"/>
    </row>
    <row r="863" spans="1:32">
      <c r="A863" s="82">
        <v>0.21199999999999999</v>
      </c>
      <c r="B863" s="130">
        <v>15</v>
      </c>
      <c r="C863" s="126">
        <v>122.85162813970177</v>
      </c>
      <c r="D863" s="82">
        <f t="shared" si="27"/>
        <v>0</v>
      </c>
      <c r="E863" s="83" t="str">
        <f t="shared" si="28"/>
        <v>..</v>
      </c>
      <c r="F863" s="82"/>
      <c r="G863" s="83"/>
      <c r="H863" s="84"/>
      <c r="I863" s="83"/>
      <c r="N863" s="82"/>
      <c r="O863" s="82"/>
      <c r="P863" s="82"/>
      <c r="Q863" s="82"/>
      <c r="R863" s="82"/>
      <c r="T863" s="78"/>
      <c r="Y863" s="82"/>
      <c r="Z863" s="82"/>
      <c r="AF863" s="82"/>
    </row>
    <row r="864" spans="1:32">
      <c r="A864" s="82">
        <v>0.21224999999999999</v>
      </c>
      <c r="B864" s="130">
        <v>30</v>
      </c>
      <c r="C864" s="126">
        <v>126.08509287539073</v>
      </c>
      <c r="D864" s="82">
        <f t="shared" si="27"/>
        <v>1</v>
      </c>
      <c r="E864" s="83">
        <f t="shared" si="28"/>
        <v>111.00000000000001</v>
      </c>
      <c r="F864" s="82"/>
      <c r="G864" s="83"/>
      <c r="H864" s="84"/>
      <c r="I864" s="83"/>
      <c r="N864" s="82"/>
      <c r="O864" s="82"/>
      <c r="P864" s="82"/>
      <c r="Q864" s="82"/>
      <c r="R864" s="82"/>
      <c r="T864" s="78"/>
      <c r="Y864" s="82"/>
      <c r="Z864" s="82"/>
      <c r="AF864" s="82"/>
    </row>
    <row r="865" spans="1:32">
      <c r="A865" s="82">
        <v>0.21249999999999999</v>
      </c>
      <c r="B865" s="130">
        <v>15</v>
      </c>
      <c r="C865" s="126">
        <v>114.15916855993181</v>
      </c>
      <c r="D865" s="82">
        <f t="shared" si="27"/>
        <v>0</v>
      </c>
      <c r="E865" s="83" t="str">
        <f t="shared" si="28"/>
        <v>..</v>
      </c>
      <c r="F865" s="82"/>
      <c r="G865" s="83"/>
      <c r="H865" s="84"/>
      <c r="I865" s="83"/>
      <c r="N865" s="82"/>
      <c r="O865" s="82"/>
      <c r="P865" s="82"/>
      <c r="Q865" s="82"/>
      <c r="R865" s="82"/>
      <c r="T865" s="78"/>
      <c r="Y865" s="82"/>
      <c r="Z865" s="82"/>
      <c r="AF865" s="82"/>
    </row>
    <row r="866" spans="1:32">
      <c r="A866" s="82">
        <v>0.21274999999999999</v>
      </c>
      <c r="B866" s="130">
        <v>30</v>
      </c>
      <c r="C866" s="126">
        <v>103.23397346198854</v>
      </c>
      <c r="D866" s="82">
        <f t="shared" si="27"/>
        <v>1</v>
      </c>
      <c r="E866" s="83">
        <f t="shared" si="28"/>
        <v>111.00000000000001</v>
      </c>
      <c r="F866" s="82"/>
      <c r="G866" s="83"/>
      <c r="H866" s="84"/>
      <c r="I866" s="83"/>
      <c r="N866" s="82"/>
      <c r="O866" s="82"/>
      <c r="P866" s="82"/>
      <c r="Q866" s="82"/>
      <c r="R866" s="82"/>
      <c r="T866" s="78"/>
      <c r="Y866" s="82"/>
      <c r="Z866" s="82"/>
      <c r="AF866" s="82"/>
    </row>
    <row r="867" spans="1:32">
      <c r="A867" s="82">
        <v>0.21299999999999999</v>
      </c>
      <c r="B867" s="130">
        <v>15</v>
      </c>
      <c r="C867" s="126">
        <v>96.690546483277743</v>
      </c>
      <c r="D867" s="82">
        <f t="shared" si="27"/>
        <v>0</v>
      </c>
      <c r="E867" s="83" t="str">
        <f t="shared" si="28"/>
        <v>..</v>
      </c>
      <c r="F867" s="82"/>
      <c r="G867" s="83"/>
      <c r="H867" s="84"/>
      <c r="I867" s="83"/>
      <c r="N867" s="82"/>
      <c r="O867" s="82"/>
      <c r="P867" s="82"/>
      <c r="Q867" s="82"/>
      <c r="R867" s="82"/>
      <c r="T867" s="78"/>
      <c r="Y867" s="82"/>
      <c r="Z867" s="82"/>
      <c r="AF867" s="82"/>
    </row>
    <row r="868" spans="1:32">
      <c r="A868" s="82">
        <v>0.21325</v>
      </c>
      <c r="B868" s="130">
        <v>15</v>
      </c>
      <c r="C868" s="126">
        <v>124.72969246195932</v>
      </c>
      <c r="D868" s="82">
        <f t="shared" si="27"/>
        <v>0</v>
      </c>
      <c r="E868" s="83" t="str">
        <f t="shared" si="28"/>
        <v>..</v>
      </c>
      <c r="F868" s="82"/>
      <c r="G868" s="83"/>
      <c r="H868" s="84"/>
      <c r="I868" s="83"/>
      <c r="N868" s="82"/>
      <c r="O868" s="82"/>
      <c r="P868" s="82"/>
      <c r="Q868" s="82"/>
      <c r="R868" s="82"/>
      <c r="T868" s="78"/>
      <c r="Y868" s="82"/>
      <c r="Z868" s="82"/>
      <c r="AF868" s="82"/>
    </row>
    <row r="869" spans="1:32">
      <c r="A869" s="82">
        <v>0.2135</v>
      </c>
      <c r="B869" s="130">
        <v>15</v>
      </c>
      <c r="C869" s="126">
        <v>110.14234791587816</v>
      </c>
      <c r="D869" s="82">
        <f t="shared" si="27"/>
        <v>0</v>
      </c>
      <c r="E869" s="83" t="str">
        <f t="shared" si="28"/>
        <v>..</v>
      </c>
      <c r="F869" s="82"/>
      <c r="G869" s="83"/>
      <c r="H869" s="84"/>
      <c r="I869" s="83"/>
      <c r="N869" s="82"/>
      <c r="O869" s="82"/>
      <c r="P869" s="82"/>
      <c r="Q869" s="82"/>
      <c r="R869" s="82"/>
      <c r="T869" s="78"/>
      <c r="Y869" s="82"/>
      <c r="Z869" s="82"/>
      <c r="AF869" s="82"/>
    </row>
    <row r="870" spans="1:32">
      <c r="A870" s="82">
        <v>0.21375</v>
      </c>
      <c r="B870" s="130">
        <v>15</v>
      </c>
      <c r="C870" s="126">
        <v>110.30820667819503</v>
      </c>
      <c r="D870" s="82">
        <f t="shared" si="27"/>
        <v>0</v>
      </c>
      <c r="E870" s="83" t="str">
        <f t="shared" si="28"/>
        <v>..</v>
      </c>
      <c r="F870" s="82"/>
      <c r="G870" s="83"/>
      <c r="H870" s="84"/>
      <c r="I870" s="83"/>
      <c r="N870" s="82"/>
      <c r="O870" s="82"/>
      <c r="P870" s="82"/>
      <c r="Q870" s="82"/>
      <c r="R870" s="82"/>
      <c r="T870" s="78"/>
      <c r="Y870" s="82"/>
      <c r="Z870" s="82"/>
      <c r="AF870" s="82"/>
    </row>
    <row r="871" spans="1:32">
      <c r="A871" s="82">
        <v>0.214</v>
      </c>
      <c r="B871" s="130">
        <v>30</v>
      </c>
      <c r="C871" s="126">
        <v>85.599351251437454</v>
      </c>
      <c r="D871" s="82">
        <f t="shared" si="27"/>
        <v>1</v>
      </c>
      <c r="E871" s="83">
        <f t="shared" si="28"/>
        <v>84.127429101264966</v>
      </c>
      <c r="F871" s="82"/>
      <c r="G871" s="83"/>
      <c r="H871" s="84"/>
      <c r="I871" s="83"/>
      <c r="N871" s="82"/>
      <c r="O871" s="82"/>
      <c r="P871" s="82"/>
      <c r="Q871" s="82"/>
      <c r="R871" s="82"/>
      <c r="T871" s="78"/>
      <c r="Y871" s="82"/>
      <c r="Z871" s="82"/>
      <c r="AF871" s="82"/>
    </row>
    <row r="872" spans="1:32">
      <c r="A872" s="82">
        <v>0.21425</v>
      </c>
      <c r="B872" s="130">
        <v>30</v>
      </c>
      <c r="C872" s="126">
        <v>102.16612049007861</v>
      </c>
      <c r="D872" s="82">
        <f t="shared" si="27"/>
        <v>1</v>
      </c>
      <c r="E872" s="83">
        <f t="shared" si="28"/>
        <v>111.00000000000001</v>
      </c>
      <c r="F872" s="82"/>
      <c r="G872" s="83"/>
      <c r="H872" s="84"/>
      <c r="I872" s="83"/>
      <c r="N872" s="82"/>
      <c r="O872" s="82"/>
      <c r="P872" s="82"/>
      <c r="Q872" s="82"/>
      <c r="R872" s="82"/>
      <c r="T872" s="78"/>
      <c r="Y872" s="82"/>
      <c r="Z872" s="82"/>
      <c r="AF872" s="82"/>
    </row>
    <row r="873" spans="1:32">
      <c r="A873" s="82">
        <v>0.2145</v>
      </c>
      <c r="B873" s="130">
        <v>15</v>
      </c>
      <c r="C873" s="126">
        <v>111.37635036348462</v>
      </c>
      <c r="D873" s="82">
        <f t="shared" si="27"/>
        <v>0</v>
      </c>
      <c r="E873" s="83" t="str">
        <f t="shared" si="28"/>
        <v>..</v>
      </c>
      <c r="F873" s="82"/>
      <c r="G873" s="83"/>
      <c r="H873" s="84"/>
      <c r="I873" s="83"/>
      <c r="N873" s="82"/>
      <c r="O873" s="82"/>
      <c r="P873" s="82"/>
      <c r="Q873" s="82"/>
      <c r="R873" s="82"/>
      <c r="T873" s="78"/>
      <c r="Y873" s="82"/>
      <c r="Z873" s="82"/>
      <c r="AF873" s="82"/>
    </row>
    <row r="874" spans="1:32">
      <c r="A874" s="82">
        <v>0.21475</v>
      </c>
      <c r="B874" s="130">
        <v>30</v>
      </c>
      <c r="C874" s="126">
        <v>125.10687347480888</v>
      </c>
      <c r="D874" s="82">
        <f t="shared" si="27"/>
        <v>1</v>
      </c>
      <c r="E874" s="83">
        <f t="shared" si="28"/>
        <v>111.00000000000001</v>
      </c>
      <c r="F874" s="82"/>
      <c r="G874" s="83"/>
      <c r="H874" s="84"/>
      <c r="I874" s="83"/>
      <c r="N874" s="82"/>
      <c r="O874" s="82"/>
      <c r="P874" s="82"/>
      <c r="Q874" s="82"/>
      <c r="R874" s="82"/>
      <c r="T874" s="78"/>
      <c r="Y874" s="82"/>
      <c r="Z874" s="82"/>
      <c r="AF874" s="82"/>
    </row>
    <row r="875" spans="1:32">
      <c r="A875" s="82">
        <v>0.215</v>
      </c>
      <c r="B875" s="130">
        <v>30</v>
      </c>
      <c r="C875" s="126">
        <v>123.39672869662311</v>
      </c>
      <c r="D875" s="82">
        <f t="shared" si="27"/>
        <v>1</v>
      </c>
      <c r="E875" s="83">
        <f t="shared" si="28"/>
        <v>111.00000000000001</v>
      </c>
      <c r="F875" s="82"/>
      <c r="G875" s="83"/>
      <c r="H875" s="84"/>
      <c r="I875" s="83"/>
      <c r="N875" s="82"/>
      <c r="O875" s="82"/>
      <c r="P875" s="82"/>
      <c r="Q875" s="82"/>
      <c r="R875" s="82"/>
      <c r="T875" s="78"/>
      <c r="Y875" s="82"/>
      <c r="Z875" s="82"/>
      <c r="AF875" s="82"/>
    </row>
    <row r="876" spans="1:32">
      <c r="A876" s="82">
        <v>0.21525</v>
      </c>
      <c r="B876" s="130">
        <v>15</v>
      </c>
      <c r="C876" s="126">
        <v>96.250765792399619</v>
      </c>
      <c r="D876" s="82">
        <f t="shared" si="27"/>
        <v>0</v>
      </c>
      <c r="E876" s="83" t="str">
        <f t="shared" si="28"/>
        <v>..</v>
      </c>
      <c r="F876" s="82"/>
      <c r="G876" s="83"/>
      <c r="H876" s="84"/>
      <c r="I876" s="83"/>
      <c r="N876" s="82"/>
      <c r="O876" s="82"/>
      <c r="P876" s="82"/>
      <c r="Q876" s="82"/>
      <c r="R876" s="82"/>
      <c r="T876" s="78"/>
      <c r="Y876" s="82"/>
      <c r="Z876" s="82"/>
      <c r="AF876" s="82"/>
    </row>
    <row r="877" spans="1:32">
      <c r="A877" s="82">
        <v>0.2155</v>
      </c>
      <c r="B877" s="130">
        <v>15</v>
      </c>
      <c r="C877" s="126">
        <v>104.68386992102856</v>
      </c>
      <c r="D877" s="82">
        <f t="shared" si="27"/>
        <v>0</v>
      </c>
      <c r="E877" s="83" t="str">
        <f t="shared" si="28"/>
        <v>..</v>
      </c>
      <c r="F877" s="82"/>
      <c r="G877" s="83"/>
      <c r="H877" s="84"/>
      <c r="I877" s="83"/>
      <c r="N877" s="82"/>
      <c r="O877" s="82"/>
      <c r="P877" s="82"/>
      <c r="Q877" s="82"/>
      <c r="R877" s="82"/>
      <c r="T877" s="78"/>
      <c r="Y877" s="82"/>
      <c r="Z877" s="82"/>
      <c r="AF877" s="82"/>
    </row>
    <row r="878" spans="1:32">
      <c r="A878" s="82">
        <v>0.21575</v>
      </c>
      <c r="B878" s="130">
        <v>15</v>
      </c>
      <c r="C878" s="126">
        <v>100.01841104324436</v>
      </c>
      <c r="D878" s="82">
        <f t="shared" si="27"/>
        <v>0</v>
      </c>
      <c r="E878" s="83" t="str">
        <f t="shared" si="28"/>
        <v>..</v>
      </c>
      <c r="F878" s="82"/>
      <c r="G878" s="83"/>
      <c r="H878" s="84"/>
      <c r="I878" s="83"/>
      <c r="N878" s="82"/>
      <c r="O878" s="82"/>
      <c r="P878" s="82"/>
      <c r="Q878" s="82"/>
      <c r="R878" s="82"/>
      <c r="T878" s="78"/>
      <c r="Y878" s="82"/>
      <c r="Z878" s="82"/>
      <c r="AF878" s="82"/>
    </row>
    <row r="879" spans="1:32">
      <c r="A879" s="82">
        <v>0.216</v>
      </c>
      <c r="B879" s="130">
        <v>30</v>
      </c>
      <c r="C879" s="126">
        <v>135.88428539785406</v>
      </c>
      <c r="D879" s="82">
        <f t="shared" si="27"/>
        <v>1</v>
      </c>
      <c r="E879" s="83">
        <f t="shared" si="28"/>
        <v>111.00000000000001</v>
      </c>
      <c r="F879" s="82"/>
      <c r="G879" s="83"/>
      <c r="H879" s="84"/>
      <c r="I879" s="83"/>
      <c r="N879" s="82"/>
      <c r="O879" s="82"/>
      <c r="P879" s="82"/>
      <c r="Q879" s="82"/>
      <c r="R879" s="82"/>
      <c r="T879" s="78"/>
      <c r="Y879" s="82"/>
      <c r="Z879" s="82"/>
      <c r="AF879" s="82"/>
    </row>
    <row r="880" spans="1:32">
      <c r="A880" s="82">
        <v>0.21625</v>
      </c>
      <c r="B880" s="130">
        <v>15</v>
      </c>
      <c r="C880" s="126">
        <v>109.91193368935701</v>
      </c>
      <c r="D880" s="82">
        <f t="shared" si="27"/>
        <v>0</v>
      </c>
      <c r="E880" s="83" t="str">
        <f t="shared" si="28"/>
        <v>..</v>
      </c>
      <c r="F880" s="82"/>
      <c r="G880" s="83"/>
      <c r="H880" s="84"/>
      <c r="I880" s="83"/>
      <c r="N880" s="82"/>
      <c r="O880" s="82"/>
      <c r="P880" s="82"/>
      <c r="Q880" s="82"/>
      <c r="R880" s="82"/>
      <c r="T880" s="78"/>
      <c r="Y880" s="82"/>
      <c r="Z880" s="82"/>
      <c r="AF880" s="82"/>
    </row>
    <row r="881" spans="1:32">
      <c r="A881" s="82">
        <v>0.2165</v>
      </c>
      <c r="B881" s="130">
        <v>30</v>
      </c>
      <c r="C881" s="126">
        <v>89.602559167822477</v>
      </c>
      <c r="D881" s="82">
        <f t="shared" si="27"/>
        <v>1</v>
      </c>
      <c r="E881" s="83">
        <f t="shared" si="28"/>
        <v>87.65025206768378</v>
      </c>
      <c r="F881" s="82"/>
      <c r="G881" s="83"/>
      <c r="H881" s="84"/>
      <c r="I881" s="83"/>
      <c r="N881" s="82"/>
      <c r="O881" s="82"/>
      <c r="P881" s="82"/>
      <c r="Q881" s="82"/>
      <c r="R881" s="82"/>
      <c r="T881" s="78"/>
      <c r="Y881" s="82"/>
      <c r="Z881" s="82"/>
      <c r="AF881" s="82"/>
    </row>
    <row r="882" spans="1:32">
      <c r="A882" s="82">
        <v>0.21675</v>
      </c>
      <c r="B882" s="130">
        <v>15</v>
      </c>
      <c r="C882" s="126">
        <v>100.23464327846017</v>
      </c>
      <c r="D882" s="82">
        <f t="shared" si="27"/>
        <v>0</v>
      </c>
      <c r="E882" s="83" t="str">
        <f t="shared" si="28"/>
        <v>..</v>
      </c>
      <c r="F882" s="82"/>
      <c r="G882" s="83"/>
      <c r="H882" s="84"/>
      <c r="I882" s="83"/>
      <c r="N882" s="82"/>
      <c r="O882" s="82"/>
      <c r="P882" s="82"/>
      <c r="Q882" s="82"/>
      <c r="R882" s="82"/>
      <c r="T882" s="78"/>
      <c r="Y882" s="82"/>
      <c r="Z882" s="82"/>
      <c r="AF882" s="82"/>
    </row>
    <row r="883" spans="1:32">
      <c r="A883" s="82">
        <v>0.217</v>
      </c>
      <c r="B883" s="130">
        <v>15</v>
      </c>
      <c r="C883" s="126">
        <v>102.43696002123798</v>
      </c>
      <c r="D883" s="82">
        <f t="shared" si="27"/>
        <v>0</v>
      </c>
      <c r="E883" s="83" t="str">
        <f t="shared" si="28"/>
        <v>..</v>
      </c>
      <c r="F883" s="82"/>
      <c r="G883" s="83"/>
      <c r="H883" s="84"/>
      <c r="I883" s="83"/>
      <c r="N883" s="82"/>
      <c r="O883" s="82"/>
      <c r="P883" s="82"/>
      <c r="Q883" s="82"/>
      <c r="R883" s="82"/>
      <c r="T883" s="78"/>
      <c r="Y883" s="82"/>
      <c r="Z883" s="82"/>
      <c r="AF883" s="82"/>
    </row>
    <row r="884" spans="1:32">
      <c r="A884" s="82">
        <v>0.21725</v>
      </c>
      <c r="B884" s="130">
        <v>30</v>
      </c>
      <c r="C884" s="126">
        <v>128.8739879385117</v>
      </c>
      <c r="D884" s="82">
        <f t="shared" si="27"/>
        <v>1</v>
      </c>
      <c r="E884" s="83">
        <f t="shared" si="28"/>
        <v>111.00000000000001</v>
      </c>
      <c r="F884" s="82"/>
      <c r="G884" s="83"/>
      <c r="H884" s="84"/>
      <c r="I884" s="83"/>
      <c r="N884" s="82"/>
      <c r="O884" s="82"/>
      <c r="P884" s="82"/>
      <c r="Q884" s="82"/>
      <c r="R884" s="82"/>
      <c r="T884" s="78"/>
      <c r="Y884" s="82"/>
      <c r="Z884" s="82"/>
      <c r="AF884" s="82"/>
    </row>
    <row r="885" spans="1:32">
      <c r="A885" s="82">
        <v>0.2175</v>
      </c>
      <c r="B885" s="130">
        <v>15</v>
      </c>
      <c r="C885" s="126">
        <v>112.78516808326384</v>
      </c>
      <c r="D885" s="82">
        <f t="shared" si="27"/>
        <v>0</v>
      </c>
      <c r="E885" s="83" t="str">
        <f t="shared" si="28"/>
        <v>..</v>
      </c>
      <c r="F885" s="82"/>
      <c r="G885" s="83"/>
      <c r="H885" s="84"/>
      <c r="I885" s="83"/>
      <c r="N885" s="82"/>
      <c r="O885" s="82"/>
      <c r="P885" s="82"/>
      <c r="Q885" s="82"/>
      <c r="R885" s="82"/>
      <c r="T885" s="78"/>
      <c r="Y885" s="82"/>
      <c r="Z885" s="82"/>
      <c r="AF885" s="82"/>
    </row>
    <row r="886" spans="1:32">
      <c r="A886" s="82">
        <v>0.21775</v>
      </c>
      <c r="B886" s="130">
        <v>15</v>
      </c>
      <c r="C886" s="126">
        <v>114.77429944679588</v>
      </c>
      <c r="D886" s="82">
        <f t="shared" si="27"/>
        <v>0</v>
      </c>
      <c r="E886" s="83" t="str">
        <f t="shared" si="28"/>
        <v>..</v>
      </c>
      <c r="F886" s="82"/>
      <c r="G886" s="83"/>
      <c r="H886" s="84"/>
      <c r="I886" s="83"/>
      <c r="N886" s="82"/>
      <c r="O886" s="82"/>
      <c r="P886" s="82"/>
      <c r="Q886" s="82"/>
      <c r="R886" s="82"/>
      <c r="T886" s="78"/>
      <c r="Y886" s="82"/>
      <c r="Z886" s="82"/>
      <c r="AF886" s="82"/>
    </row>
    <row r="887" spans="1:32">
      <c r="A887" s="82">
        <v>0.218</v>
      </c>
      <c r="B887" s="130">
        <v>30</v>
      </c>
      <c r="C887" s="126">
        <v>91.116580987146151</v>
      </c>
      <c r="D887" s="82">
        <f t="shared" si="27"/>
        <v>1</v>
      </c>
      <c r="E887" s="83">
        <f t="shared" si="28"/>
        <v>88.982591268688608</v>
      </c>
      <c r="F887" s="82"/>
      <c r="G887" s="83"/>
      <c r="H887" s="84"/>
      <c r="I887" s="83"/>
      <c r="N887" s="82"/>
      <c r="O887" s="82"/>
      <c r="P887" s="82"/>
      <c r="Q887" s="82"/>
      <c r="R887" s="82"/>
      <c r="T887" s="78"/>
      <c r="Y887" s="82"/>
      <c r="Z887" s="82"/>
      <c r="AF887" s="82"/>
    </row>
    <row r="888" spans="1:32">
      <c r="A888" s="82">
        <v>0.21825</v>
      </c>
      <c r="B888" s="130">
        <v>15</v>
      </c>
      <c r="C888" s="126">
        <v>98.412944074911096</v>
      </c>
      <c r="D888" s="82">
        <f t="shared" si="27"/>
        <v>0</v>
      </c>
      <c r="E888" s="83" t="str">
        <f t="shared" si="28"/>
        <v>..</v>
      </c>
      <c r="F888" s="82"/>
      <c r="G888" s="83"/>
      <c r="H888" s="84"/>
      <c r="I888" s="83"/>
      <c r="N888" s="82"/>
      <c r="O888" s="82"/>
      <c r="P888" s="82"/>
      <c r="Q888" s="82"/>
      <c r="R888" s="82"/>
      <c r="T888" s="78"/>
      <c r="Y888" s="82"/>
      <c r="Z888" s="82"/>
      <c r="AF888" s="82"/>
    </row>
    <row r="889" spans="1:32">
      <c r="A889" s="82">
        <v>0.2185</v>
      </c>
      <c r="B889" s="130">
        <v>15</v>
      </c>
      <c r="C889" s="126">
        <v>117.47100148271306</v>
      </c>
      <c r="D889" s="82">
        <f t="shared" si="27"/>
        <v>0</v>
      </c>
      <c r="E889" s="83" t="str">
        <f t="shared" si="28"/>
        <v>..</v>
      </c>
      <c r="F889" s="82"/>
      <c r="G889" s="83"/>
      <c r="H889" s="84"/>
      <c r="I889" s="83"/>
      <c r="N889" s="82"/>
      <c r="O889" s="82"/>
      <c r="P889" s="82"/>
      <c r="Q889" s="82"/>
      <c r="R889" s="82"/>
      <c r="T889" s="78"/>
      <c r="Y889" s="82"/>
      <c r="Z889" s="82"/>
      <c r="AF889" s="82"/>
    </row>
    <row r="890" spans="1:32">
      <c r="A890" s="82">
        <v>0.21875</v>
      </c>
      <c r="B890" s="130">
        <v>15</v>
      </c>
      <c r="C890" s="126">
        <v>122.07762924391373</v>
      </c>
      <c r="D890" s="82">
        <f t="shared" si="27"/>
        <v>0</v>
      </c>
      <c r="E890" s="83" t="str">
        <f t="shared" si="28"/>
        <v>..</v>
      </c>
      <c r="F890" s="82"/>
      <c r="G890" s="83"/>
      <c r="H890" s="84"/>
      <c r="I890" s="83"/>
      <c r="N890" s="82"/>
      <c r="O890" s="82"/>
      <c r="P890" s="82"/>
      <c r="Q890" s="82"/>
      <c r="R890" s="82"/>
      <c r="T890" s="78"/>
      <c r="Y890" s="82"/>
      <c r="Z890" s="82"/>
      <c r="AF890" s="82"/>
    </row>
    <row r="891" spans="1:32">
      <c r="A891" s="82">
        <v>0.219</v>
      </c>
      <c r="B891" s="130">
        <v>30</v>
      </c>
      <c r="C891" s="126">
        <v>103.55531443885454</v>
      </c>
      <c r="D891" s="82">
        <f t="shared" si="27"/>
        <v>1</v>
      </c>
      <c r="E891" s="83">
        <f t="shared" si="28"/>
        <v>111.00000000000001</v>
      </c>
      <c r="F891" s="82"/>
      <c r="G891" s="83"/>
      <c r="H891" s="84"/>
      <c r="I891" s="83"/>
      <c r="N891" s="82"/>
      <c r="O891" s="82"/>
      <c r="P891" s="82"/>
      <c r="Q891" s="82"/>
      <c r="R891" s="82"/>
      <c r="T891" s="78"/>
      <c r="Y891" s="82"/>
      <c r="Z891" s="82"/>
      <c r="AF891" s="82"/>
    </row>
    <row r="892" spans="1:32">
      <c r="A892" s="82">
        <v>0.21925</v>
      </c>
      <c r="B892" s="130">
        <v>15</v>
      </c>
      <c r="C892" s="126">
        <v>114.73382920891817</v>
      </c>
      <c r="D892" s="82">
        <f t="shared" si="27"/>
        <v>0</v>
      </c>
      <c r="E892" s="83" t="str">
        <f t="shared" si="28"/>
        <v>..</v>
      </c>
      <c r="F892" s="82"/>
      <c r="G892" s="83"/>
      <c r="H892" s="84"/>
      <c r="I892" s="83"/>
      <c r="N892" s="82"/>
      <c r="O892" s="82"/>
      <c r="P892" s="82"/>
      <c r="Q892" s="82"/>
      <c r="R892" s="82"/>
      <c r="T892" s="78"/>
      <c r="Y892" s="82"/>
      <c r="Z892" s="82"/>
      <c r="AF892" s="82"/>
    </row>
    <row r="893" spans="1:32">
      <c r="A893" s="82">
        <v>0.2195</v>
      </c>
      <c r="B893" s="130">
        <v>30</v>
      </c>
      <c r="C893" s="126">
        <v>83.697136425153403</v>
      </c>
      <c r="D893" s="82">
        <f t="shared" si="27"/>
        <v>1</v>
      </c>
      <c r="E893" s="83">
        <f t="shared" si="28"/>
        <v>82.453480054134999</v>
      </c>
      <c r="F893" s="82"/>
      <c r="G893" s="83"/>
      <c r="H893" s="84"/>
      <c r="I893" s="83"/>
      <c r="N893" s="82"/>
      <c r="O893" s="82"/>
      <c r="P893" s="82"/>
      <c r="Q893" s="82"/>
      <c r="R893" s="82"/>
      <c r="T893" s="78"/>
      <c r="Y893" s="82"/>
      <c r="Z893" s="82"/>
      <c r="AF893" s="82"/>
    </row>
    <row r="894" spans="1:32">
      <c r="A894" s="82">
        <v>0.21975</v>
      </c>
      <c r="B894" s="130">
        <v>30</v>
      </c>
      <c r="C894" s="126">
        <v>136.73219893056276</v>
      </c>
      <c r="D894" s="82">
        <f t="shared" si="27"/>
        <v>1</v>
      </c>
      <c r="E894" s="83">
        <f t="shared" si="28"/>
        <v>111.00000000000001</v>
      </c>
      <c r="F894" s="82"/>
      <c r="G894" s="83"/>
      <c r="H894" s="84"/>
      <c r="I894" s="83"/>
      <c r="N894" s="82"/>
      <c r="O894" s="82"/>
      <c r="P894" s="82"/>
      <c r="Q894" s="82"/>
      <c r="R894" s="82"/>
      <c r="T894" s="78"/>
      <c r="Y894" s="82"/>
      <c r="Z894" s="82"/>
      <c r="AF894" s="82"/>
    </row>
    <row r="895" spans="1:32">
      <c r="A895" s="82">
        <v>0.22</v>
      </c>
      <c r="B895" s="130">
        <v>30</v>
      </c>
      <c r="C895" s="126">
        <v>88.182371007116984</v>
      </c>
      <c r="D895" s="82">
        <f t="shared" si="27"/>
        <v>1</v>
      </c>
      <c r="E895" s="83">
        <f t="shared" si="28"/>
        <v>86.400486486262949</v>
      </c>
      <c r="F895" s="82"/>
      <c r="G895" s="83"/>
      <c r="H895" s="84"/>
      <c r="I895" s="83"/>
      <c r="N895" s="82"/>
      <c r="O895" s="82"/>
      <c r="P895" s="82"/>
      <c r="Q895" s="82"/>
      <c r="R895" s="82"/>
      <c r="T895" s="78"/>
      <c r="Y895" s="82"/>
      <c r="Z895" s="82"/>
      <c r="AF895" s="82"/>
    </row>
    <row r="896" spans="1:32">
      <c r="A896" s="82">
        <v>0.22025</v>
      </c>
      <c r="B896" s="130">
        <v>30</v>
      </c>
      <c r="C896" s="126">
        <v>101.42711965456527</v>
      </c>
      <c r="D896" s="82">
        <f t="shared" si="27"/>
        <v>1</v>
      </c>
      <c r="E896" s="83">
        <f t="shared" si="28"/>
        <v>111.00000000000001</v>
      </c>
      <c r="F896" s="82"/>
      <c r="G896" s="83"/>
      <c r="H896" s="84"/>
      <c r="I896" s="83"/>
      <c r="N896" s="82"/>
      <c r="O896" s="82"/>
      <c r="P896" s="82"/>
      <c r="Q896" s="82"/>
      <c r="R896" s="82"/>
      <c r="T896" s="78"/>
      <c r="Y896" s="82"/>
      <c r="Z896" s="82"/>
      <c r="AF896" s="82"/>
    </row>
    <row r="897" spans="1:32">
      <c r="A897" s="82">
        <v>0.2205</v>
      </c>
      <c r="B897" s="130">
        <v>30</v>
      </c>
      <c r="C897" s="126">
        <v>112.56419794789522</v>
      </c>
      <c r="D897" s="82">
        <f t="shared" si="27"/>
        <v>1</v>
      </c>
      <c r="E897" s="83">
        <f t="shared" si="28"/>
        <v>111.00000000000001</v>
      </c>
      <c r="F897" s="82"/>
      <c r="G897" s="83"/>
      <c r="H897" s="84"/>
      <c r="I897" s="83"/>
      <c r="N897" s="82"/>
      <c r="O897" s="82"/>
      <c r="P897" s="82"/>
      <c r="Q897" s="82"/>
      <c r="R897" s="82"/>
      <c r="T897" s="78"/>
      <c r="Y897" s="82"/>
      <c r="Z897" s="82"/>
      <c r="AF897" s="82"/>
    </row>
    <row r="898" spans="1:32">
      <c r="A898" s="82">
        <v>0.22075</v>
      </c>
      <c r="B898" s="130">
        <v>30</v>
      </c>
      <c r="C898" s="126">
        <v>132.41301250538737</v>
      </c>
      <c r="D898" s="82">
        <f t="shared" si="27"/>
        <v>1</v>
      </c>
      <c r="E898" s="83">
        <f t="shared" si="28"/>
        <v>111.00000000000001</v>
      </c>
      <c r="F898" s="82"/>
      <c r="G898" s="83"/>
      <c r="H898" s="84"/>
      <c r="I898" s="83"/>
      <c r="N898" s="82"/>
      <c r="O898" s="82"/>
      <c r="P898" s="82"/>
      <c r="Q898" s="82"/>
      <c r="R898" s="82"/>
      <c r="T898" s="78"/>
      <c r="Y898" s="82"/>
      <c r="Z898" s="82"/>
      <c r="AF898" s="82"/>
    </row>
    <row r="899" spans="1:32">
      <c r="A899" s="82">
        <v>0.221</v>
      </c>
      <c r="B899" s="130">
        <v>15</v>
      </c>
      <c r="C899" s="126">
        <v>111.33219136638638</v>
      </c>
      <c r="D899" s="82">
        <f t="shared" si="27"/>
        <v>0</v>
      </c>
      <c r="E899" s="83" t="str">
        <f t="shared" si="28"/>
        <v>..</v>
      </c>
      <c r="F899" s="82"/>
      <c r="G899" s="83"/>
      <c r="H899" s="84"/>
      <c r="I899" s="83"/>
      <c r="N899" s="82"/>
      <c r="O899" s="82"/>
      <c r="P899" s="82"/>
      <c r="Q899" s="82"/>
      <c r="R899" s="82"/>
      <c r="T899" s="78"/>
      <c r="Y899" s="82"/>
      <c r="Z899" s="82"/>
      <c r="AF899" s="82"/>
    </row>
    <row r="900" spans="1:32">
      <c r="A900" s="82">
        <v>0.22125</v>
      </c>
      <c r="B900" s="130">
        <v>30</v>
      </c>
      <c r="C900" s="126">
        <v>85.153061111673892</v>
      </c>
      <c r="D900" s="82">
        <f t="shared" si="27"/>
        <v>1</v>
      </c>
      <c r="E900" s="83">
        <f t="shared" si="28"/>
        <v>83.734693778273027</v>
      </c>
      <c r="F900" s="82"/>
      <c r="G900" s="83"/>
      <c r="H900" s="84"/>
      <c r="I900" s="83"/>
      <c r="N900" s="82"/>
      <c r="O900" s="82"/>
      <c r="P900" s="82"/>
      <c r="Q900" s="82"/>
      <c r="R900" s="82"/>
      <c r="T900" s="78"/>
      <c r="Y900" s="82"/>
      <c r="Z900" s="82"/>
      <c r="AF900" s="82"/>
    </row>
    <row r="901" spans="1:32">
      <c r="A901" s="82">
        <v>0.2215</v>
      </c>
      <c r="B901" s="130">
        <v>15</v>
      </c>
      <c r="C901" s="126">
        <v>117.16707535193855</v>
      </c>
      <c r="D901" s="82">
        <f t="shared" si="27"/>
        <v>0</v>
      </c>
      <c r="E901" s="83" t="str">
        <f t="shared" si="28"/>
        <v>..</v>
      </c>
      <c r="F901" s="82"/>
      <c r="G901" s="83"/>
      <c r="H901" s="84"/>
      <c r="I901" s="83"/>
      <c r="N901" s="82"/>
      <c r="O901" s="82"/>
      <c r="P901" s="82"/>
      <c r="Q901" s="82"/>
      <c r="R901" s="82"/>
      <c r="T901" s="78"/>
      <c r="Y901" s="82"/>
      <c r="Z901" s="82"/>
      <c r="AF901" s="82"/>
    </row>
    <row r="902" spans="1:32">
      <c r="A902" s="82">
        <v>0.22175</v>
      </c>
      <c r="B902" s="130">
        <v>15</v>
      </c>
      <c r="C902" s="126">
        <v>108.85564218889385</v>
      </c>
      <c r="D902" s="82">
        <f t="shared" si="27"/>
        <v>0</v>
      </c>
      <c r="E902" s="83" t="str">
        <f t="shared" si="28"/>
        <v>..</v>
      </c>
      <c r="F902" s="82"/>
      <c r="G902" s="83"/>
      <c r="H902" s="84"/>
      <c r="I902" s="83"/>
      <c r="N902" s="82"/>
      <c r="O902" s="82"/>
      <c r="P902" s="82"/>
      <c r="Q902" s="82"/>
      <c r="R902" s="82"/>
      <c r="T902" s="78"/>
      <c r="Y902" s="82"/>
      <c r="Z902" s="82"/>
      <c r="AF902" s="82"/>
    </row>
    <row r="903" spans="1:32">
      <c r="A903" s="82">
        <v>0.222</v>
      </c>
      <c r="B903" s="130">
        <v>30</v>
      </c>
      <c r="C903" s="126">
        <v>112.78415953048329</v>
      </c>
      <c r="D903" s="82">
        <f t="shared" si="27"/>
        <v>1</v>
      </c>
      <c r="E903" s="83">
        <f t="shared" si="28"/>
        <v>111.00000000000001</v>
      </c>
      <c r="F903" s="82"/>
      <c r="G903" s="83"/>
      <c r="H903" s="84"/>
      <c r="I903" s="83"/>
      <c r="N903" s="82"/>
      <c r="O903" s="82"/>
      <c r="P903" s="82"/>
      <c r="Q903" s="82"/>
      <c r="R903" s="82"/>
      <c r="T903" s="78"/>
      <c r="Y903" s="82"/>
      <c r="Z903" s="82"/>
      <c r="AF903" s="82"/>
    </row>
    <row r="904" spans="1:32">
      <c r="A904" s="82">
        <v>0.22225</v>
      </c>
      <c r="B904" s="130">
        <v>15</v>
      </c>
      <c r="C904" s="126">
        <v>122.80769220012053</v>
      </c>
      <c r="D904" s="82">
        <f t="shared" si="27"/>
        <v>0</v>
      </c>
      <c r="E904" s="83" t="str">
        <f t="shared" si="28"/>
        <v>..</v>
      </c>
      <c r="F904" s="82"/>
      <c r="G904" s="83"/>
      <c r="H904" s="84"/>
      <c r="I904" s="83"/>
      <c r="N904" s="82"/>
      <c r="O904" s="82"/>
      <c r="P904" s="82"/>
      <c r="Q904" s="82"/>
      <c r="R904" s="82"/>
      <c r="T904" s="78"/>
      <c r="Y904" s="82"/>
      <c r="Z904" s="82"/>
      <c r="AF904" s="82"/>
    </row>
    <row r="905" spans="1:32">
      <c r="A905" s="82">
        <v>0.2225</v>
      </c>
      <c r="B905" s="130">
        <v>30</v>
      </c>
      <c r="C905" s="126">
        <v>126.14837713063291</v>
      </c>
      <c r="D905" s="82">
        <f t="shared" si="27"/>
        <v>1</v>
      </c>
      <c r="E905" s="83">
        <f t="shared" si="28"/>
        <v>111.00000000000001</v>
      </c>
      <c r="F905" s="82"/>
      <c r="G905" s="83"/>
      <c r="H905" s="84"/>
      <c r="I905" s="83"/>
      <c r="N905" s="82"/>
      <c r="O905" s="82"/>
      <c r="P905" s="82"/>
      <c r="Q905" s="82"/>
      <c r="R905" s="82"/>
      <c r="T905" s="78"/>
      <c r="Y905" s="82"/>
      <c r="Z905" s="82"/>
      <c r="AF905" s="82"/>
    </row>
    <row r="906" spans="1:32">
      <c r="A906" s="82">
        <v>0.22275</v>
      </c>
      <c r="B906" s="130">
        <v>30</v>
      </c>
      <c r="C906" s="126">
        <v>131.01868897189851</v>
      </c>
      <c r="D906" s="82">
        <f t="shared" si="27"/>
        <v>1</v>
      </c>
      <c r="E906" s="83">
        <f t="shared" si="28"/>
        <v>111.00000000000001</v>
      </c>
      <c r="F906" s="82"/>
      <c r="G906" s="83"/>
      <c r="H906" s="84"/>
      <c r="I906" s="83"/>
      <c r="N906" s="82"/>
      <c r="O906" s="82"/>
      <c r="P906" s="82"/>
      <c r="Q906" s="82"/>
      <c r="R906" s="82"/>
      <c r="T906" s="78"/>
      <c r="Y906" s="82"/>
      <c r="Z906" s="82"/>
      <c r="AF906" s="82"/>
    </row>
    <row r="907" spans="1:32">
      <c r="A907" s="82">
        <v>0.223</v>
      </c>
      <c r="B907" s="130">
        <v>30</v>
      </c>
      <c r="C907" s="126">
        <v>110.96990716950218</v>
      </c>
      <c r="D907" s="82">
        <f t="shared" si="27"/>
        <v>1</v>
      </c>
      <c r="E907" s="83">
        <f t="shared" si="28"/>
        <v>111.00000000000001</v>
      </c>
      <c r="F907" s="82"/>
      <c r="G907" s="83"/>
      <c r="H907" s="84"/>
      <c r="I907" s="83"/>
      <c r="N907" s="82"/>
      <c r="O907" s="82"/>
      <c r="P907" s="82"/>
      <c r="Q907" s="82"/>
      <c r="R907" s="82"/>
      <c r="T907" s="78"/>
      <c r="Y907" s="82"/>
      <c r="Z907" s="82"/>
      <c r="AF907" s="82"/>
    </row>
    <row r="908" spans="1:32">
      <c r="A908" s="82">
        <v>0.22325</v>
      </c>
      <c r="B908" s="130">
        <v>15</v>
      </c>
      <c r="C908" s="126">
        <v>100.29457657844377</v>
      </c>
      <c r="D908" s="82">
        <f t="shared" si="27"/>
        <v>0</v>
      </c>
      <c r="E908" s="83" t="str">
        <f t="shared" si="28"/>
        <v>..</v>
      </c>
      <c r="F908" s="82"/>
      <c r="G908" s="83"/>
      <c r="H908" s="84"/>
      <c r="I908" s="83"/>
      <c r="N908" s="82"/>
      <c r="O908" s="82"/>
      <c r="P908" s="82"/>
      <c r="Q908" s="82"/>
      <c r="R908" s="82"/>
      <c r="T908" s="78"/>
      <c r="Y908" s="82"/>
      <c r="Z908" s="82"/>
      <c r="AF908" s="82"/>
    </row>
    <row r="909" spans="1:32">
      <c r="A909" s="82">
        <v>0.2235</v>
      </c>
      <c r="B909" s="130">
        <v>15</v>
      </c>
      <c r="C909" s="126">
        <v>115.29608122880234</v>
      </c>
      <c r="D909" s="82">
        <f t="shared" si="27"/>
        <v>0</v>
      </c>
      <c r="E909" s="83" t="str">
        <f t="shared" si="28"/>
        <v>..</v>
      </c>
      <c r="F909" s="82"/>
      <c r="G909" s="83"/>
      <c r="H909" s="84"/>
      <c r="I909" s="83"/>
      <c r="N909" s="82"/>
      <c r="O909" s="82"/>
      <c r="P909" s="82"/>
      <c r="Q909" s="82"/>
      <c r="R909" s="82"/>
      <c r="T909" s="78"/>
      <c r="Y909" s="82"/>
      <c r="Z909" s="82"/>
      <c r="AF909" s="82"/>
    </row>
    <row r="910" spans="1:32">
      <c r="A910" s="82">
        <v>0.22375</v>
      </c>
      <c r="B910" s="130">
        <v>15</v>
      </c>
      <c r="C910" s="126">
        <v>120.13105995398719</v>
      </c>
      <c r="D910" s="82">
        <f t="shared" si="27"/>
        <v>0</v>
      </c>
      <c r="E910" s="83" t="str">
        <f t="shared" si="28"/>
        <v>..</v>
      </c>
      <c r="F910" s="82"/>
      <c r="G910" s="83"/>
      <c r="H910" s="84"/>
      <c r="I910" s="83"/>
      <c r="N910" s="82"/>
      <c r="O910" s="82"/>
      <c r="P910" s="82"/>
      <c r="Q910" s="82"/>
      <c r="R910" s="82"/>
      <c r="T910" s="78"/>
      <c r="Y910" s="82"/>
      <c r="Z910" s="82"/>
      <c r="AF910" s="82"/>
    </row>
    <row r="911" spans="1:32">
      <c r="A911" s="82">
        <v>0.224</v>
      </c>
      <c r="B911" s="130">
        <v>15</v>
      </c>
      <c r="C911" s="126">
        <v>119.15136537533405</v>
      </c>
      <c r="D911" s="82">
        <f t="shared" si="27"/>
        <v>0</v>
      </c>
      <c r="E911" s="83" t="str">
        <f t="shared" si="28"/>
        <v>..</v>
      </c>
      <c r="F911" s="82"/>
      <c r="G911" s="83"/>
      <c r="H911" s="84"/>
      <c r="I911" s="83"/>
      <c r="N911" s="82"/>
      <c r="O911" s="82"/>
      <c r="P911" s="82"/>
      <c r="Q911" s="82"/>
      <c r="R911" s="82"/>
      <c r="T911" s="78"/>
      <c r="Y911" s="82"/>
      <c r="Z911" s="82"/>
      <c r="AF911" s="82"/>
    </row>
    <row r="912" spans="1:32">
      <c r="A912" s="82">
        <v>0.22425</v>
      </c>
      <c r="B912" s="130">
        <v>30</v>
      </c>
      <c r="C912" s="126">
        <v>86.834723094889952</v>
      </c>
      <c r="D912" s="82">
        <f t="shared" ref="D912:D975" si="29">IF(VLOOKUP(B912,$B$10:$G$11,6)&gt;=0,1,0)</f>
        <v>1</v>
      </c>
      <c r="E912" s="83">
        <f t="shared" ref="E912:E975" si="30">IF(D912=0,"..", IF(C912+$C$6&gt;=$G$2,$G$2,(C912+$C$6)*(1-$C$4)))</f>
        <v>85.21455632350316</v>
      </c>
      <c r="F912" s="82"/>
      <c r="G912" s="83"/>
      <c r="H912" s="84"/>
      <c r="I912" s="83"/>
      <c r="N912" s="82"/>
      <c r="O912" s="82"/>
      <c r="P912" s="82"/>
      <c r="Q912" s="82"/>
      <c r="R912" s="82"/>
      <c r="T912" s="78"/>
      <c r="Y912" s="82"/>
      <c r="Z912" s="82"/>
      <c r="AF912" s="82"/>
    </row>
    <row r="913" spans="1:32">
      <c r="A913" s="82">
        <v>0.22450000000000001</v>
      </c>
      <c r="B913" s="130">
        <v>30</v>
      </c>
      <c r="C913" s="126">
        <v>83.657931814392398</v>
      </c>
      <c r="D913" s="82">
        <f t="shared" si="29"/>
        <v>1</v>
      </c>
      <c r="E913" s="83">
        <f t="shared" si="30"/>
        <v>82.418979996665314</v>
      </c>
      <c r="F913" s="82"/>
      <c r="G913" s="83"/>
      <c r="H913" s="84"/>
      <c r="I913" s="83"/>
      <c r="N913" s="82"/>
      <c r="O913" s="82"/>
      <c r="P913" s="82"/>
      <c r="Q913" s="82"/>
      <c r="R913" s="82"/>
      <c r="T913" s="78"/>
      <c r="Y913" s="82"/>
      <c r="Z913" s="82"/>
      <c r="AF913" s="82"/>
    </row>
    <row r="914" spans="1:32">
      <c r="A914" s="82">
        <v>0.22475000000000001</v>
      </c>
      <c r="B914" s="130">
        <v>15</v>
      </c>
      <c r="C914" s="126">
        <v>111.24078926224252</v>
      </c>
      <c r="D914" s="82">
        <f t="shared" si="29"/>
        <v>0</v>
      </c>
      <c r="E914" s="83" t="str">
        <f t="shared" si="30"/>
        <v>..</v>
      </c>
      <c r="F914" s="82"/>
      <c r="G914" s="83"/>
      <c r="H914" s="84"/>
      <c r="I914" s="83"/>
      <c r="N914" s="82"/>
      <c r="O914" s="82"/>
      <c r="P914" s="82"/>
      <c r="Q914" s="82"/>
      <c r="R914" s="82"/>
      <c r="T914" s="78"/>
      <c r="Y914" s="82"/>
      <c r="Z914" s="82"/>
      <c r="AF914" s="82"/>
    </row>
    <row r="915" spans="1:32">
      <c r="A915" s="82">
        <v>0.22500000000000001</v>
      </c>
      <c r="B915" s="130">
        <v>15</v>
      </c>
      <c r="C915" s="126">
        <v>122.92899792745567</v>
      </c>
      <c r="D915" s="82">
        <f t="shared" si="29"/>
        <v>0</v>
      </c>
      <c r="E915" s="83" t="str">
        <f t="shared" si="30"/>
        <v>..</v>
      </c>
      <c r="F915" s="82"/>
      <c r="G915" s="83"/>
      <c r="H915" s="84"/>
      <c r="I915" s="83"/>
      <c r="N915" s="82"/>
      <c r="O915" s="82"/>
      <c r="P915" s="82"/>
      <c r="Q915" s="82"/>
      <c r="R915" s="82"/>
      <c r="T915" s="78"/>
      <c r="Y915" s="82"/>
      <c r="Z915" s="82"/>
      <c r="AF915" s="82"/>
    </row>
    <row r="916" spans="1:32">
      <c r="A916" s="82">
        <v>0.22525000000000001</v>
      </c>
      <c r="B916" s="130">
        <v>15</v>
      </c>
      <c r="C916" s="126">
        <v>118.25303592725565</v>
      </c>
      <c r="D916" s="82">
        <f t="shared" si="29"/>
        <v>0</v>
      </c>
      <c r="E916" s="83" t="str">
        <f t="shared" si="30"/>
        <v>..</v>
      </c>
      <c r="F916" s="82"/>
      <c r="G916" s="83"/>
      <c r="H916" s="84"/>
      <c r="I916" s="83"/>
      <c r="N916" s="82"/>
      <c r="O916" s="82"/>
      <c r="P916" s="82"/>
      <c r="Q916" s="82"/>
      <c r="R916" s="82"/>
      <c r="T916" s="78"/>
      <c r="Y916" s="82"/>
      <c r="Z916" s="82"/>
      <c r="AF916" s="82"/>
    </row>
    <row r="917" spans="1:32">
      <c r="A917" s="82">
        <v>0.22550000000000001</v>
      </c>
      <c r="B917" s="130">
        <v>30</v>
      </c>
      <c r="C917" s="126">
        <v>94.607572416312649</v>
      </c>
      <c r="D917" s="82">
        <f t="shared" si="29"/>
        <v>1</v>
      </c>
      <c r="E917" s="83">
        <f t="shared" si="30"/>
        <v>92.05466372635513</v>
      </c>
      <c r="F917" s="82"/>
      <c r="G917" s="83"/>
      <c r="H917" s="84"/>
      <c r="I917" s="83"/>
      <c r="N917" s="82"/>
      <c r="O917" s="82"/>
      <c r="P917" s="82"/>
      <c r="Q917" s="82"/>
      <c r="R917" s="82"/>
      <c r="T917" s="78"/>
      <c r="Y917" s="82"/>
      <c r="Z917" s="82"/>
      <c r="AF917" s="82"/>
    </row>
    <row r="918" spans="1:32">
      <c r="A918" s="82">
        <v>0.22575000000000001</v>
      </c>
      <c r="B918" s="130">
        <v>15</v>
      </c>
      <c r="C918" s="126">
        <v>121.79592349019165</v>
      </c>
      <c r="D918" s="82">
        <f t="shared" si="29"/>
        <v>0</v>
      </c>
      <c r="E918" s="83" t="str">
        <f t="shared" si="30"/>
        <v>..</v>
      </c>
      <c r="F918" s="82"/>
      <c r="G918" s="83"/>
      <c r="H918" s="84"/>
      <c r="I918" s="83"/>
      <c r="N918" s="82"/>
      <c r="O918" s="82"/>
      <c r="P918" s="82"/>
      <c r="Q918" s="82"/>
      <c r="R918" s="82"/>
      <c r="T918" s="78"/>
      <c r="Y918" s="82"/>
      <c r="Z918" s="82"/>
      <c r="AF918" s="82"/>
    </row>
    <row r="919" spans="1:32">
      <c r="A919" s="82">
        <v>0.22600000000000001</v>
      </c>
      <c r="B919" s="130">
        <v>30</v>
      </c>
      <c r="C919" s="126">
        <v>116.26454523973786</v>
      </c>
      <c r="D919" s="82">
        <f t="shared" si="29"/>
        <v>1</v>
      </c>
      <c r="E919" s="83">
        <f t="shared" si="30"/>
        <v>111.00000000000001</v>
      </c>
      <c r="F919" s="82"/>
      <c r="G919" s="83"/>
      <c r="H919" s="84"/>
      <c r="I919" s="83"/>
      <c r="N919" s="82"/>
      <c r="O919" s="82"/>
      <c r="P919" s="82"/>
      <c r="Q919" s="82"/>
      <c r="R919" s="82"/>
      <c r="T919" s="78"/>
      <c r="Y919" s="82"/>
      <c r="Z919" s="82"/>
      <c r="AF919" s="82"/>
    </row>
    <row r="920" spans="1:32">
      <c r="A920" s="82">
        <v>0.22625000000000001</v>
      </c>
      <c r="B920" s="130">
        <v>15</v>
      </c>
      <c r="C920" s="126">
        <v>103.87788715139661</v>
      </c>
      <c r="D920" s="82">
        <f t="shared" si="29"/>
        <v>0</v>
      </c>
      <c r="E920" s="83" t="str">
        <f t="shared" si="30"/>
        <v>..</v>
      </c>
      <c r="F920" s="82"/>
      <c r="G920" s="83"/>
      <c r="H920" s="84"/>
      <c r="I920" s="83"/>
      <c r="N920" s="82"/>
      <c r="O920" s="82"/>
      <c r="P920" s="82"/>
      <c r="Q920" s="82"/>
      <c r="R920" s="82"/>
      <c r="T920" s="78"/>
      <c r="Y920" s="82"/>
      <c r="Z920" s="82"/>
      <c r="AF920" s="82"/>
    </row>
    <row r="921" spans="1:32">
      <c r="A921" s="82">
        <v>0.22650000000000001</v>
      </c>
      <c r="B921" s="130">
        <v>15</v>
      </c>
      <c r="C921" s="126">
        <v>123.0278568554648</v>
      </c>
      <c r="D921" s="82">
        <f t="shared" si="29"/>
        <v>0</v>
      </c>
      <c r="E921" s="83" t="str">
        <f t="shared" si="30"/>
        <v>..</v>
      </c>
      <c r="F921" s="82"/>
      <c r="G921" s="83"/>
      <c r="H921" s="84"/>
      <c r="I921" s="83"/>
      <c r="N921" s="82"/>
      <c r="O921" s="82"/>
      <c r="P921" s="82"/>
      <c r="Q921" s="82"/>
      <c r="R921" s="82"/>
      <c r="T921" s="78"/>
      <c r="Y921" s="82"/>
      <c r="Z921" s="82"/>
      <c r="AF921" s="82"/>
    </row>
    <row r="922" spans="1:32">
      <c r="A922" s="82">
        <v>0.22675000000000001</v>
      </c>
      <c r="B922" s="130">
        <v>15</v>
      </c>
      <c r="C922" s="126">
        <v>97.492517172046064</v>
      </c>
      <c r="D922" s="82">
        <f t="shared" si="29"/>
        <v>0</v>
      </c>
      <c r="E922" s="83" t="str">
        <f t="shared" si="30"/>
        <v>..</v>
      </c>
      <c r="F922" s="82"/>
      <c r="G922" s="83"/>
      <c r="H922" s="84"/>
      <c r="I922" s="83"/>
      <c r="N922" s="82"/>
      <c r="O922" s="82"/>
      <c r="P922" s="82"/>
      <c r="Q922" s="82"/>
      <c r="R922" s="82"/>
      <c r="T922" s="78"/>
      <c r="Y922" s="82"/>
      <c r="Z922" s="82"/>
      <c r="AF922" s="82"/>
    </row>
    <row r="923" spans="1:32">
      <c r="A923" s="82">
        <v>0.22700000000000001</v>
      </c>
      <c r="B923" s="130">
        <v>30</v>
      </c>
      <c r="C923" s="126">
        <v>94.28280735032493</v>
      </c>
      <c r="D923" s="82">
        <f t="shared" si="29"/>
        <v>1</v>
      </c>
      <c r="E923" s="83">
        <f t="shared" si="30"/>
        <v>91.76887046828594</v>
      </c>
      <c r="F923" s="82"/>
      <c r="G923" s="83"/>
      <c r="H923" s="84"/>
      <c r="I923" s="83"/>
      <c r="N923" s="82"/>
      <c r="O923" s="82"/>
      <c r="P923" s="82"/>
      <c r="Q923" s="82"/>
      <c r="R923" s="82"/>
      <c r="T923" s="78"/>
      <c r="Y923" s="82"/>
      <c r="Z923" s="82"/>
      <c r="AF923" s="82"/>
    </row>
    <row r="924" spans="1:32">
      <c r="A924" s="82">
        <v>0.22725000000000001</v>
      </c>
      <c r="B924" s="130">
        <v>30</v>
      </c>
      <c r="C924" s="126">
        <v>136.55989668044487</v>
      </c>
      <c r="D924" s="82">
        <f t="shared" si="29"/>
        <v>1</v>
      </c>
      <c r="E924" s="83">
        <f t="shared" si="30"/>
        <v>111.00000000000001</v>
      </c>
      <c r="F924" s="82"/>
      <c r="G924" s="83"/>
      <c r="H924" s="84"/>
      <c r="I924" s="83"/>
      <c r="N924" s="82"/>
      <c r="O924" s="82"/>
      <c r="P924" s="82"/>
      <c r="Q924" s="82"/>
      <c r="R924" s="82"/>
      <c r="T924" s="78"/>
      <c r="Y924" s="82"/>
      <c r="Z924" s="82"/>
      <c r="AF924" s="82"/>
    </row>
    <row r="925" spans="1:32">
      <c r="A925" s="82">
        <v>0.22750000000000001</v>
      </c>
      <c r="B925" s="130">
        <v>30</v>
      </c>
      <c r="C925" s="126">
        <v>95.788246112321545</v>
      </c>
      <c r="D925" s="82">
        <f t="shared" si="29"/>
        <v>1</v>
      </c>
      <c r="E925" s="83">
        <f t="shared" si="30"/>
        <v>93.093656578842953</v>
      </c>
      <c r="F925" s="82"/>
      <c r="G925" s="83"/>
      <c r="H925" s="84"/>
      <c r="I925" s="83"/>
      <c r="N925" s="82"/>
      <c r="O925" s="82"/>
      <c r="P925" s="82"/>
      <c r="Q925" s="82"/>
      <c r="R925" s="82"/>
      <c r="T925" s="78"/>
      <c r="Y925" s="82"/>
      <c r="Z925" s="82"/>
      <c r="AF925" s="82"/>
    </row>
    <row r="926" spans="1:32">
      <c r="A926" s="82">
        <v>0.22775000000000001</v>
      </c>
      <c r="B926" s="130">
        <v>30</v>
      </c>
      <c r="C926" s="126">
        <v>81.688139186668963</v>
      </c>
      <c r="D926" s="82">
        <f t="shared" si="29"/>
        <v>1</v>
      </c>
      <c r="E926" s="83">
        <f t="shared" si="30"/>
        <v>80.685562484268686</v>
      </c>
      <c r="F926" s="82"/>
      <c r="G926" s="83"/>
      <c r="H926" s="84"/>
      <c r="I926" s="83"/>
      <c r="N926" s="82"/>
      <c r="O926" s="82"/>
      <c r="P926" s="82"/>
      <c r="Q926" s="82"/>
      <c r="R926" s="82"/>
      <c r="T926" s="78"/>
      <c r="Y926" s="82"/>
      <c r="Z926" s="82"/>
      <c r="AF926" s="82"/>
    </row>
    <row r="927" spans="1:32">
      <c r="A927" s="82">
        <v>0.22800000000000001</v>
      </c>
      <c r="B927" s="130">
        <v>15</v>
      </c>
      <c r="C927" s="126">
        <v>119.43684385757922</v>
      </c>
      <c r="D927" s="82">
        <f t="shared" si="29"/>
        <v>0</v>
      </c>
      <c r="E927" s="83" t="str">
        <f t="shared" si="30"/>
        <v>..</v>
      </c>
      <c r="F927" s="82"/>
      <c r="G927" s="83"/>
      <c r="H927" s="84"/>
      <c r="I927" s="83"/>
      <c r="N927" s="82"/>
      <c r="O927" s="82"/>
      <c r="P927" s="82"/>
      <c r="Q927" s="82"/>
      <c r="R927" s="82"/>
      <c r="T927" s="78"/>
      <c r="Y927" s="82"/>
      <c r="Z927" s="82"/>
      <c r="AF927" s="82"/>
    </row>
    <row r="928" spans="1:32">
      <c r="A928" s="82">
        <v>0.22825000000000001</v>
      </c>
      <c r="B928" s="130">
        <v>30</v>
      </c>
      <c r="C928" s="126">
        <v>87.224920027683282</v>
      </c>
      <c r="D928" s="82">
        <f t="shared" si="29"/>
        <v>1</v>
      </c>
      <c r="E928" s="83">
        <f t="shared" si="30"/>
        <v>85.557929624361293</v>
      </c>
      <c r="F928" s="82"/>
      <c r="G928" s="83"/>
      <c r="H928" s="84"/>
      <c r="I928" s="83"/>
      <c r="N928" s="82"/>
      <c r="O928" s="82"/>
      <c r="P928" s="82"/>
      <c r="Q928" s="82"/>
      <c r="R928" s="82"/>
      <c r="T928" s="78"/>
      <c r="Y928" s="82"/>
      <c r="Z928" s="82"/>
      <c r="AF928" s="82"/>
    </row>
    <row r="929" spans="1:32">
      <c r="A929" s="82">
        <v>0.22850000000000001</v>
      </c>
      <c r="B929" s="130">
        <v>15</v>
      </c>
      <c r="C929" s="126">
        <v>119.59853496559595</v>
      </c>
      <c r="D929" s="82">
        <f t="shared" si="29"/>
        <v>0</v>
      </c>
      <c r="E929" s="83" t="str">
        <f t="shared" si="30"/>
        <v>..</v>
      </c>
      <c r="F929" s="82"/>
      <c r="G929" s="83"/>
      <c r="H929" s="84"/>
      <c r="I929" s="83"/>
      <c r="N929" s="82"/>
      <c r="O929" s="82"/>
      <c r="P929" s="82"/>
      <c r="Q929" s="82"/>
      <c r="R929" s="82"/>
      <c r="T929" s="78"/>
      <c r="Y929" s="82"/>
      <c r="Z929" s="82"/>
      <c r="AF929" s="82"/>
    </row>
    <row r="930" spans="1:32">
      <c r="A930" s="82">
        <v>0.22875000000000001</v>
      </c>
      <c r="B930" s="130">
        <v>15</v>
      </c>
      <c r="C930" s="126">
        <v>108.42928880625597</v>
      </c>
      <c r="D930" s="82">
        <f t="shared" si="29"/>
        <v>0</v>
      </c>
      <c r="E930" s="83" t="str">
        <f t="shared" si="30"/>
        <v>..</v>
      </c>
      <c r="F930" s="82"/>
      <c r="G930" s="83"/>
      <c r="H930" s="84"/>
      <c r="I930" s="83"/>
      <c r="N930" s="82"/>
      <c r="O930" s="82"/>
      <c r="P930" s="82"/>
      <c r="Q930" s="82"/>
      <c r="R930" s="82"/>
      <c r="T930" s="78"/>
      <c r="Y930" s="82"/>
      <c r="Z930" s="82"/>
      <c r="AF930" s="82"/>
    </row>
    <row r="931" spans="1:32">
      <c r="A931" s="82">
        <v>0.22900000000000001</v>
      </c>
      <c r="B931" s="130">
        <v>15</v>
      </c>
      <c r="C931" s="126">
        <v>106.94339095375123</v>
      </c>
      <c r="D931" s="82">
        <f t="shared" si="29"/>
        <v>0</v>
      </c>
      <c r="E931" s="83" t="str">
        <f t="shared" si="30"/>
        <v>..</v>
      </c>
      <c r="F931" s="82"/>
      <c r="G931" s="83"/>
      <c r="H931" s="84"/>
      <c r="I931" s="83"/>
      <c r="N931" s="82"/>
      <c r="O931" s="82"/>
      <c r="P931" s="82"/>
      <c r="Q931" s="82"/>
      <c r="R931" s="82"/>
      <c r="T931" s="78"/>
      <c r="Y931" s="82"/>
      <c r="Z931" s="82"/>
      <c r="AF931" s="82"/>
    </row>
    <row r="932" spans="1:32">
      <c r="A932" s="82">
        <v>0.22925000000000001</v>
      </c>
      <c r="B932" s="130">
        <v>30</v>
      </c>
      <c r="C932" s="126">
        <v>138.43473403154172</v>
      </c>
      <c r="D932" s="82">
        <f t="shared" si="29"/>
        <v>1</v>
      </c>
      <c r="E932" s="83">
        <f t="shared" si="30"/>
        <v>111.00000000000001</v>
      </c>
      <c r="F932" s="82"/>
      <c r="G932" s="83"/>
      <c r="H932" s="84"/>
      <c r="I932" s="83"/>
      <c r="N932" s="82"/>
      <c r="O932" s="82"/>
      <c r="P932" s="82"/>
      <c r="Q932" s="82"/>
      <c r="R932" s="82"/>
      <c r="T932" s="78"/>
      <c r="Y932" s="82"/>
      <c r="Z932" s="82"/>
      <c r="AF932" s="82"/>
    </row>
    <row r="933" spans="1:32">
      <c r="A933" s="82">
        <v>0.22950000000000001</v>
      </c>
      <c r="B933" s="130">
        <v>15</v>
      </c>
      <c r="C933" s="126">
        <v>100.69729477393685</v>
      </c>
      <c r="D933" s="82">
        <f t="shared" si="29"/>
        <v>0</v>
      </c>
      <c r="E933" s="83" t="str">
        <f t="shared" si="30"/>
        <v>..</v>
      </c>
      <c r="F933" s="82"/>
      <c r="G933" s="83"/>
      <c r="H933" s="84"/>
      <c r="I933" s="83"/>
      <c r="N933" s="82"/>
      <c r="O933" s="82"/>
      <c r="P933" s="82"/>
      <c r="Q933" s="82"/>
      <c r="R933" s="82"/>
      <c r="T933" s="78"/>
      <c r="Y933" s="82"/>
      <c r="Z933" s="82"/>
      <c r="AF933" s="82"/>
    </row>
    <row r="934" spans="1:32">
      <c r="A934" s="82">
        <v>0.22975000000000001</v>
      </c>
      <c r="B934" s="130">
        <v>15</v>
      </c>
      <c r="C934" s="126">
        <v>98.783978443675309</v>
      </c>
      <c r="D934" s="82">
        <f t="shared" si="29"/>
        <v>0</v>
      </c>
      <c r="E934" s="83" t="str">
        <f t="shared" si="30"/>
        <v>..</v>
      </c>
      <c r="F934" s="82"/>
      <c r="G934" s="83"/>
      <c r="H934" s="84"/>
      <c r="I934" s="83"/>
      <c r="N934" s="82"/>
      <c r="O934" s="82"/>
      <c r="P934" s="82"/>
      <c r="Q934" s="82"/>
      <c r="R934" s="82"/>
      <c r="T934" s="78"/>
      <c r="Y934" s="82"/>
      <c r="Z934" s="82"/>
      <c r="AF934" s="82"/>
    </row>
    <row r="935" spans="1:32">
      <c r="A935" s="82">
        <v>0.23</v>
      </c>
      <c r="B935" s="130">
        <v>15</v>
      </c>
      <c r="C935" s="126">
        <v>99.691076733384506</v>
      </c>
      <c r="D935" s="82">
        <f t="shared" si="29"/>
        <v>0</v>
      </c>
      <c r="E935" s="83" t="str">
        <f t="shared" si="30"/>
        <v>..</v>
      </c>
      <c r="F935" s="82"/>
      <c r="G935" s="83"/>
      <c r="H935" s="84"/>
      <c r="I935" s="83"/>
      <c r="N935" s="82"/>
      <c r="O935" s="82"/>
      <c r="P935" s="82"/>
      <c r="Q935" s="82"/>
      <c r="R935" s="82"/>
      <c r="T935" s="78"/>
      <c r="Y935" s="82"/>
      <c r="Z935" s="82"/>
      <c r="AF935" s="82"/>
    </row>
    <row r="936" spans="1:32">
      <c r="A936" s="82">
        <v>0.23025000000000001</v>
      </c>
      <c r="B936" s="130">
        <v>30</v>
      </c>
      <c r="C936" s="126">
        <v>126.9519502726325</v>
      </c>
      <c r="D936" s="82">
        <f t="shared" si="29"/>
        <v>1</v>
      </c>
      <c r="E936" s="83">
        <f t="shared" si="30"/>
        <v>111.00000000000001</v>
      </c>
      <c r="F936" s="82"/>
      <c r="G936" s="83"/>
      <c r="H936" s="84"/>
      <c r="I936" s="83"/>
      <c r="N936" s="82"/>
      <c r="O936" s="82"/>
      <c r="P936" s="82"/>
      <c r="Q936" s="82"/>
      <c r="R936" s="82"/>
      <c r="T936" s="78"/>
      <c r="Y936" s="82"/>
      <c r="Z936" s="82"/>
      <c r="AF936" s="82"/>
    </row>
    <row r="937" spans="1:32">
      <c r="A937" s="82">
        <v>0.23050000000000001</v>
      </c>
      <c r="B937" s="130">
        <v>15</v>
      </c>
      <c r="C937" s="126">
        <v>115.78812236671072</v>
      </c>
      <c r="D937" s="82">
        <f t="shared" si="29"/>
        <v>0</v>
      </c>
      <c r="E937" s="83" t="str">
        <f t="shared" si="30"/>
        <v>..</v>
      </c>
      <c r="F937" s="82"/>
      <c r="G937" s="83"/>
      <c r="H937" s="84"/>
      <c r="I937" s="83"/>
      <c r="N937" s="82"/>
      <c r="O937" s="82"/>
      <c r="P937" s="82"/>
      <c r="Q937" s="82"/>
      <c r="R937" s="82"/>
      <c r="T937" s="78"/>
      <c r="Y937" s="82"/>
      <c r="Z937" s="82"/>
      <c r="AF937" s="82"/>
    </row>
    <row r="938" spans="1:32">
      <c r="A938" s="82">
        <v>0.23075000000000001</v>
      </c>
      <c r="B938" s="130">
        <v>15</v>
      </c>
      <c r="C938" s="126">
        <v>120.43694435317701</v>
      </c>
      <c r="D938" s="82">
        <f t="shared" si="29"/>
        <v>0</v>
      </c>
      <c r="E938" s="83" t="str">
        <f t="shared" si="30"/>
        <v>..</v>
      </c>
      <c r="F938" s="82"/>
      <c r="G938" s="83"/>
      <c r="H938" s="84"/>
      <c r="I938" s="83"/>
      <c r="N938" s="82"/>
      <c r="O938" s="82"/>
      <c r="P938" s="82"/>
      <c r="Q938" s="82"/>
      <c r="R938" s="82"/>
      <c r="T938" s="78"/>
      <c r="Y938" s="82"/>
      <c r="Z938" s="82"/>
      <c r="AF938" s="82"/>
    </row>
    <row r="939" spans="1:32">
      <c r="A939" s="82">
        <v>0.23100000000000001</v>
      </c>
      <c r="B939" s="130">
        <v>15</v>
      </c>
      <c r="C939" s="126">
        <v>98.78220010425126</v>
      </c>
      <c r="D939" s="82">
        <f t="shared" si="29"/>
        <v>0</v>
      </c>
      <c r="E939" s="83" t="str">
        <f t="shared" si="30"/>
        <v>..</v>
      </c>
      <c r="F939" s="82"/>
      <c r="G939" s="83"/>
      <c r="H939" s="84"/>
      <c r="I939" s="83"/>
      <c r="N939" s="82"/>
      <c r="O939" s="82"/>
      <c r="P939" s="82"/>
      <c r="Q939" s="82"/>
      <c r="R939" s="82"/>
      <c r="T939" s="78"/>
      <c r="Y939" s="82"/>
      <c r="Z939" s="82"/>
      <c r="AF939" s="82"/>
    </row>
    <row r="940" spans="1:32">
      <c r="A940" s="82">
        <v>0.23125000000000001</v>
      </c>
      <c r="B940" s="130">
        <v>15</v>
      </c>
      <c r="C940" s="126">
        <v>117.70834478494233</v>
      </c>
      <c r="D940" s="82">
        <f t="shared" si="29"/>
        <v>0</v>
      </c>
      <c r="E940" s="83" t="str">
        <f t="shared" si="30"/>
        <v>..</v>
      </c>
      <c r="F940" s="82"/>
      <c r="G940" s="83"/>
      <c r="H940" s="84"/>
      <c r="I940" s="83"/>
      <c r="N940" s="82"/>
      <c r="O940" s="82"/>
      <c r="P940" s="82"/>
      <c r="Q940" s="82"/>
      <c r="R940" s="82"/>
      <c r="T940" s="78"/>
      <c r="Y940" s="82"/>
      <c r="Z940" s="82"/>
      <c r="AF940" s="82"/>
    </row>
    <row r="941" spans="1:32">
      <c r="A941" s="82">
        <v>0.23150000000000001</v>
      </c>
      <c r="B941" s="130">
        <v>15</v>
      </c>
      <c r="C941" s="126">
        <v>110.55599114164482</v>
      </c>
      <c r="D941" s="82">
        <f t="shared" si="29"/>
        <v>0</v>
      </c>
      <c r="E941" s="83" t="str">
        <f t="shared" si="30"/>
        <v>..</v>
      </c>
      <c r="F941" s="82"/>
      <c r="G941" s="83"/>
      <c r="H941" s="84"/>
      <c r="I941" s="83"/>
      <c r="N941" s="82"/>
      <c r="O941" s="82"/>
      <c r="P941" s="82"/>
      <c r="Q941" s="82"/>
      <c r="R941" s="82"/>
      <c r="T941" s="78"/>
      <c r="Y941" s="82"/>
      <c r="Z941" s="82"/>
      <c r="AF941" s="82"/>
    </row>
    <row r="942" spans="1:32">
      <c r="A942" s="82">
        <v>0.23175000000000001</v>
      </c>
      <c r="B942" s="130">
        <v>15</v>
      </c>
      <c r="C942" s="126">
        <v>120.02390329249339</v>
      </c>
      <c r="D942" s="82">
        <f t="shared" si="29"/>
        <v>0</v>
      </c>
      <c r="E942" s="83" t="str">
        <f t="shared" si="30"/>
        <v>..</v>
      </c>
      <c r="F942" s="82"/>
      <c r="G942" s="83"/>
      <c r="H942" s="84"/>
      <c r="I942" s="83"/>
      <c r="N942" s="82"/>
      <c r="O942" s="82"/>
      <c r="P942" s="82"/>
      <c r="Q942" s="82"/>
      <c r="R942" s="82"/>
      <c r="T942" s="78"/>
      <c r="Y942" s="82"/>
      <c r="Z942" s="82"/>
      <c r="AF942" s="82"/>
    </row>
    <row r="943" spans="1:32">
      <c r="A943" s="82">
        <v>0.23200000000000001</v>
      </c>
      <c r="B943" s="130">
        <v>15</v>
      </c>
      <c r="C943" s="126">
        <v>95.906073218445698</v>
      </c>
      <c r="D943" s="82">
        <f t="shared" si="29"/>
        <v>0</v>
      </c>
      <c r="E943" s="83" t="str">
        <f t="shared" si="30"/>
        <v>..</v>
      </c>
      <c r="F943" s="82"/>
      <c r="G943" s="83"/>
      <c r="H943" s="84"/>
      <c r="I943" s="83"/>
      <c r="N943" s="82"/>
      <c r="O943" s="82"/>
      <c r="P943" s="82"/>
      <c r="Q943" s="82"/>
      <c r="R943" s="82"/>
      <c r="T943" s="78"/>
      <c r="Y943" s="82"/>
      <c r="Z943" s="82"/>
      <c r="AF943" s="82"/>
    </row>
    <row r="944" spans="1:32">
      <c r="A944" s="82">
        <v>0.23225000000000001</v>
      </c>
      <c r="B944" s="130">
        <v>15</v>
      </c>
      <c r="C944" s="126">
        <v>109.57866622774617</v>
      </c>
      <c r="D944" s="82">
        <f t="shared" si="29"/>
        <v>0</v>
      </c>
      <c r="E944" s="83" t="str">
        <f t="shared" si="30"/>
        <v>..</v>
      </c>
      <c r="F944" s="82"/>
      <c r="G944" s="83"/>
      <c r="H944" s="84"/>
      <c r="I944" s="83"/>
      <c r="N944" s="82"/>
      <c r="O944" s="82"/>
      <c r="P944" s="82"/>
      <c r="Q944" s="82"/>
      <c r="R944" s="82"/>
      <c r="T944" s="78"/>
      <c r="Y944" s="82"/>
      <c r="Z944" s="82"/>
      <c r="AF944" s="82"/>
    </row>
    <row r="945" spans="1:32">
      <c r="A945" s="82">
        <v>0.23250000000000001</v>
      </c>
      <c r="B945" s="130">
        <v>15</v>
      </c>
      <c r="C945" s="126">
        <v>104.55449725993647</v>
      </c>
      <c r="D945" s="82">
        <f t="shared" si="29"/>
        <v>0</v>
      </c>
      <c r="E945" s="83" t="str">
        <f t="shared" si="30"/>
        <v>..</v>
      </c>
      <c r="F945" s="82"/>
      <c r="G945" s="83"/>
      <c r="H945" s="84"/>
      <c r="I945" s="83"/>
      <c r="N945" s="82"/>
      <c r="O945" s="82"/>
      <c r="P945" s="82"/>
      <c r="Q945" s="82"/>
      <c r="R945" s="82"/>
      <c r="T945" s="78"/>
      <c r="Y945" s="82"/>
      <c r="Z945" s="82"/>
      <c r="AF945" s="82"/>
    </row>
    <row r="946" spans="1:32">
      <c r="A946" s="82">
        <v>0.23275000000000001</v>
      </c>
      <c r="B946" s="130">
        <v>30</v>
      </c>
      <c r="C946" s="126">
        <v>129.73401446116605</v>
      </c>
      <c r="D946" s="82">
        <f t="shared" si="29"/>
        <v>1</v>
      </c>
      <c r="E946" s="83">
        <f t="shared" si="30"/>
        <v>111.00000000000001</v>
      </c>
      <c r="F946" s="82"/>
      <c r="G946" s="83"/>
      <c r="H946" s="84"/>
      <c r="I946" s="83"/>
      <c r="N946" s="82"/>
      <c r="O946" s="82"/>
      <c r="P946" s="82"/>
      <c r="Q946" s="82"/>
      <c r="R946" s="82"/>
      <c r="T946" s="78"/>
      <c r="Y946" s="82"/>
      <c r="Z946" s="82"/>
      <c r="AF946" s="82"/>
    </row>
    <row r="947" spans="1:32">
      <c r="A947" s="82">
        <v>0.23300000000000001</v>
      </c>
      <c r="B947" s="130">
        <v>30</v>
      </c>
      <c r="C947" s="126">
        <v>120.68112854136031</v>
      </c>
      <c r="D947" s="82">
        <f t="shared" si="29"/>
        <v>1</v>
      </c>
      <c r="E947" s="83">
        <f t="shared" si="30"/>
        <v>111.00000000000001</v>
      </c>
      <c r="F947" s="82"/>
      <c r="G947" s="83"/>
      <c r="H947" s="84"/>
      <c r="I947" s="83"/>
      <c r="N947" s="82"/>
      <c r="O947" s="82"/>
      <c r="P947" s="82"/>
      <c r="Q947" s="82"/>
      <c r="R947" s="82"/>
      <c r="T947" s="78"/>
      <c r="Y947" s="82"/>
      <c r="Z947" s="82"/>
      <c r="AF947" s="82"/>
    </row>
    <row r="948" spans="1:32">
      <c r="A948" s="82">
        <v>0.23325000000000001</v>
      </c>
      <c r="B948" s="130">
        <v>15</v>
      </c>
      <c r="C948" s="126">
        <v>115.6892899131808</v>
      </c>
      <c r="D948" s="82">
        <f t="shared" si="29"/>
        <v>0</v>
      </c>
      <c r="E948" s="83" t="str">
        <f t="shared" si="30"/>
        <v>..</v>
      </c>
      <c r="F948" s="82"/>
      <c r="G948" s="83"/>
      <c r="H948" s="84"/>
      <c r="I948" s="83"/>
      <c r="N948" s="82"/>
      <c r="O948" s="82"/>
      <c r="P948" s="82"/>
      <c r="Q948" s="82"/>
      <c r="R948" s="82"/>
      <c r="T948" s="78"/>
      <c r="Y948" s="82"/>
      <c r="Z948" s="82"/>
      <c r="AF948" s="82"/>
    </row>
    <row r="949" spans="1:32">
      <c r="A949" s="82">
        <v>0.23350000000000001</v>
      </c>
      <c r="B949" s="130">
        <v>15</v>
      </c>
      <c r="C949" s="126">
        <v>104.97759887776455</v>
      </c>
      <c r="D949" s="82">
        <f t="shared" si="29"/>
        <v>0</v>
      </c>
      <c r="E949" s="83" t="str">
        <f t="shared" si="30"/>
        <v>..</v>
      </c>
      <c r="F949" s="82"/>
      <c r="G949" s="83"/>
      <c r="H949" s="84"/>
      <c r="I949" s="83"/>
      <c r="N949" s="82"/>
      <c r="O949" s="82"/>
      <c r="P949" s="82"/>
      <c r="Q949" s="82"/>
      <c r="R949" s="82"/>
      <c r="T949" s="78"/>
      <c r="Y949" s="82"/>
      <c r="Z949" s="82"/>
      <c r="AF949" s="82"/>
    </row>
    <row r="950" spans="1:32">
      <c r="A950" s="82">
        <v>0.23375000000000001</v>
      </c>
      <c r="B950" s="130">
        <v>30</v>
      </c>
      <c r="C950" s="126">
        <v>134.17617313568172</v>
      </c>
      <c r="D950" s="82">
        <f t="shared" si="29"/>
        <v>1</v>
      </c>
      <c r="E950" s="83">
        <f t="shared" si="30"/>
        <v>111.00000000000001</v>
      </c>
      <c r="F950" s="82"/>
      <c r="G950" s="83"/>
      <c r="H950" s="84"/>
      <c r="I950" s="83"/>
      <c r="N950" s="82"/>
      <c r="O950" s="82"/>
      <c r="P950" s="82"/>
      <c r="Q950" s="82"/>
      <c r="R950" s="82"/>
      <c r="T950" s="78"/>
      <c r="Y950" s="82"/>
      <c r="Z950" s="82"/>
      <c r="AF950" s="82"/>
    </row>
    <row r="951" spans="1:32">
      <c r="A951" s="82">
        <v>0.23400000000000001</v>
      </c>
      <c r="B951" s="130">
        <v>30</v>
      </c>
      <c r="C951" s="126">
        <v>129.34645250794679</v>
      </c>
      <c r="D951" s="82">
        <f t="shared" si="29"/>
        <v>1</v>
      </c>
      <c r="E951" s="83">
        <f t="shared" si="30"/>
        <v>111.00000000000001</v>
      </c>
      <c r="F951" s="82"/>
      <c r="G951" s="83"/>
      <c r="H951" s="84"/>
      <c r="I951" s="83"/>
      <c r="N951" s="82"/>
      <c r="O951" s="82"/>
      <c r="P951" s="82"/>
      <c r="Q951" s="82"/>
      <c r="R951" s="82"/>
      <c r="T951" s="78"/>
      <c r="Y951" s="82"/>
      <c r="Z951" s="82"/>
      <c r="AF951" s="82"/>
    </row>
    <row r="952" spans="1:32">
      <c r="A952" s="82">
        <v>0.23425000000000001</v>
      </c>
      <c r="B952" s="130">
        <v>15</v>
      </c>
      <c r="C952" s="126">
        <v>95.220672530085551</v>
      </c>
      <c r="D952" s="82">
        <f t="shared" si="29"/>
        <v>0</v>
      </c>
      <c r="E952" s="83" t="str">
        <f t="shared" si="30"/>
        <v>..</v>
      </c>
      <c r="F952" s="82"/>
      <c r="G952" s="83"/>
      <c r="H952" s="84"/>
      <c r="I952" s="83"/>
      <c r="N952" s="82"/>
      <c r="O952" s="82"/>
      <c r="P952" s="82"/>
      <c r="Q952" s="82"/>
      <c r="R952" s="82"/>
      <c r="T952" s="78"/>
      <c r="Y952" s="82"/>
      <c r="Z952" s="82"/>
      <c r="AF952" s="82"/>
    </row>
    <row r="953" spans="1:32">
      <c r="A953" s="82">
        <v>0.23449999999999999</v>
      </c>
      <c r="B953" s="130">
        <v>15</v>
      </c>
      <c r="C953" s="126">
        <v>101.7206450545568</v>
      </c>
      <c r="D953" s="82">
        <f t="shared" si="29"/>
        <v>0</v>
      </c>
      <c r="E953" s="83" t="str">
        <f t="shared" si="30"/>
        <v>..</v>
      </c>
      <c r="F953" s="82"/>
      <c r="G953" s="83"/>
      <c r="H953" s="84"/>
      <c r="I953" s="83"/>
      <c r="N953" s="82"/>
      <c r="O953" s="82"/>
      <c r="P953" s="82"/>
      <c r="Q953" s="82"/>
      <c r="R953" s="82"/>
      <c r="T953" s="78"/>
      <c r="Y953" s="82"/>
      <c r="Z953" s="82"/>
      <c r="AF953" s="82"/>
    </row>
    <row r="954" spans="1:32">
      <c r="A954" s="82">
        <v>0.23474999999999999</v>
      </c>
      <c r="B954" s="130">
        <v>30</v>
      </c>
      <c r="C954" s="126">
        <v>98.522625512332326</v>
      </c>
      <c r="D954" s="82">
        <f t="shared" si="29"/>
        <v>1</v>
      </c>
      <c r="E954" s="83">
        <f t="shared" si="30"/>
        <v>95.499910450852454</v>
      </c>
      <c r="F954" s="82"/>
      <c r="G954" s="83"/>
      <c r="H954" s="84"/>
      <c r="I954" s="83"/>
      <c r="N954" s="82"/>
      <c r="O954" s="82"/>
      <c r="P954" s="82"/>
      <c r="Q954" s="82"/>
      <c r="R954" s="82"/>
      <c r="T954" s="78"/>
      <c r="Y954" s="82"/>
      <c r="Z954" s="82"/>
      <c r="AF954" s="82"/>
    </row>
    <row r="955" spans="1:32">
      <c r="A955" s="82">
        <v>0.23499999999999999</v>
      </c>
      <c r="B955" s="130">
        <v>15</v>
      </c>
      <c r="C955" s="126">
        <v>122.24150717400008</v>
      </c>
      <c r="D955" s="82">
        <f t="shared" si="29"/>
        <v>0</v>
      </c>
      <c r="E955" s="83" t="str">
        <f t="shared" si="30"/>
        <v>..</v>
      </c>
      <c r="F955" s="82"/>
      <c r="G955" s="83"/>
      <c r="H955" s="84"/>
      <c r="I955" s="83"/>
      <c r="N955" s="82"/>
      <c r="O955" s="82"/>
      <c r="P955" s="82"/>
      <c r="Q955" s="82"/>
      <c r="R955" s="82"/>
      <c r="T955" s="78"/>
      <c r="Y955" s="82"/>
      <c r="Z955" s="82"/>
      <c r="AF955" s="82"/>
    </row>
    <row r="956" spans="1:32">
      <c r="A956" s="82">
        <v>0.23524999999999999</v>
      </c>
      <c r="B956" s="130">
        <v>15</v>
      </c>
      <c r="C956" s="126">
        <v>102.68952767516711</v>
      </c>
      <c r="D956" s="82">
        <f t="shared" si="29"/>
        <v>0</v>
      </c>
      <c r="E956" s="83" t="str">
        <f t="shared" si="30"/>
        <v>..</v>
      </c>
      <c r="F956" s="82"/>
      <c r="G956" s="83"/>
      <c r="H956" s="84"/>
      <c r="I956" s="83"/>
      <c r="N956" s="82"/>
      <c r="O956" s="82"/>
      <c r="P956" s="82"/>
      <c r="Q956" s="82"/>
      <c r="R956" s="82"/>
      <c r="T956" s="78"/>
      <c r="Y956" s="82"/>
      <c r="Z956" s="82"/>
      <c r="AF956" s="82"/>
    </row>
    <row r="957" spans="1:32">
      <c r="A957" s="82">
        <v>0.23549999999999999</v>
      </c>
      <c r="B957" s="130">
        <v>30</v>
      </c>
      <c r="C957" s="126">
        <v>106.75146991010894</v>
      </c>
      <c r="D957" s="82">
        <f t="shared" si="29"/>
        <v>1</v>
      </c>
      <c r="E957" s="83">
        <f t="shared" si="30"/>
        <v>111.00000000000001</v>
      </c>
      <c r="F957" s="82"/>
      <c r="G957" s="83"/>
      <c r="H957" s="84"/>
      <c r="I957" s="83"/>
      <c r="N957" s="82"/>
      <c r="O957" s="82"/>
      <c r="P957" s="82"/>
      <c r="Q957" s="82"/>
      <c r="R957" s="82"/>
      <c r="T957" s="78"/>
      <c r="Y957" s="82"/>
      <c r="Z957" s="82"/>
      <c r="AF957" s="82"/>
    </row>
    <row r="958" spans="1:32">
      <c r="A958" s="82">
        <v>0.23574999999999999</v>
      </c>
      <c r="B958" s="130">
        <v>15</v>
      </c>
      <c r="C958" s="126">
        <v>124.83159758609357</v>
      </c>
      <c r="D958" s="82">
        <f t="shared" si="29"/>
        <v>0</v>
      </c>
      <c r="E958" s="83" t="str">
        <f t="shared" si="30"/>
        <v>..</v>
      </c>
      <c r="F958" s="82"/>
      <c r="G958" s="83"/>
      <c r="H958" s="84"/>
      <c r="I958" s="83"/>
      <c r="N958" s="82"/>
      <c r="O958" s="82"/>
      <c r="P958" s="82"/>
      <c r="Q958" s="82"/>
      <c r="R958" s="82"/>
      <c r="T958" s="78"/>
      <c r="Y958" s="82"/>
      <c r="Z958" s="82"/>
      <c r="AF958" s="82"/>
    </row>
    <row r="959" spans="1:32">
      <c r="A959" s="82">
        <v>0.23599999999999999</v>
      </c>
      <c r="B959" s="130">
        <v>15</v>
      </c>
      <c r="C959" s="126">
        <v>122.66344043578538</v>
      </c>
      <c r="D959" s="82">
        <f t="shared" si="29"/>
        <v>0</v>
      </c>
      <c r="E959" s="83" t="str">
        <f t="shared" si="30"/>
        <v>..</v>
      </c>
      <c r="F959" s="82"/>
      <c r="G959" s="83"/>
      <c r="H959" s="84"/>
      <c r="I959" s="83"/>
      <c r="N959" s="82"/>
      <c r="O959" s="82"/>
      <c r="P959" s="82"/>
      <c r="Q959" s="82"/>
      <c r="R959" s="82"/>
      <c r="T959" s="78"/>
      <c r="Y959" s="82"/>
      <c r="Z959" s="82"/>
      <c r="AF959" s="82"/>
    </row>
    <row r="960" spans="1:32">
      <c r="A960" s="82">
        <v>0.23624999999999999</v>
      </c>
      <c r="B960" s="130">
        <v>15</v>
      </c>
      <c r="C960" s="126">
        <v>105.35848903831521</v>
      </c>
      <c r="D960" s="82">
        <f t="shared" si="29"/>
        <v>0</v>
      </c>
      <c r="E960" s="83" t="str">
        <f t="shared" si="30"/>
        <v>..</v>
      </c>
      <c r="F960" s="82"/>
      <c r="G960" s="83"/>
      <c r="H960" s="84"/>
      <c r="I960" s="83"/>
      <c r="N960" s="82"/>
      <c r="O960" s="82"/>
      <c r="P960" s="82"/>
      <c r="Q960" s="82"/>
      <c r="R960" s="82"/>
      <c r="T960" s="78"/>
      <c r="Y960" s="82"/>
      <c r="Z960" s="82"/>
      <c r="AF960" s="82"/>
    </row>
    <row r="961" spans="1:32">
      <c r="A961" s="82">
        <v>0.23649999999999999</v>
      </c>
      <c r="B961" s="130">
        <v>15</v>
      </c>
      <c r="C961" s="126">
        <v>112.37017429696581</v>
      </c>
      <c r="D961" s="82">
        <f t="shared" si="29"/>
        <v>0</v>
      </c>
      <c r="E961" s="83" t="str">
        <f t="shared" si="30"/>
        <v>..</v>
      </c>
      <c r="F961" s="82"/>
      <c r="G961" s="83"/>
      <c r="H961" s="84"/>
      <c r="I961" s="83"/>
      <c r="N961" s="82"/>
      <c r="O961" s="82"/>
      <c r="P961" s="82"/>
      <c r="Q961" s="82"/>
      <c r="R961" s="82"/>
      <c r="T961" s="78"/>
      <c r="Y961" s="82"/>
      <c r="Z961" s="82"/>
      <c r="AF961" s="82"/>
    </row>
    <row r="962" spans="1:32">
      <c r="A962" s="82">
        <v>0.23674999999999999</v>
      </c>
      <c r="B962" s="130">
        <v>15</v>
      </c>
      <c r="C962" s="126">
        <v>122.37705149611591</v>
      </c>
      <c r="D962" s="82">
        <f t="shared" si="29"/>
        <v>0</v>
      </c>
      <c r="E962" s="83" t="str">
        <f t="shared" si="30"/>
        <v>..</v>
      </c>
      <c r="F962" s="82"/>
      <c r="G962" s="83"/>
      <c r="H962" s="84"/>
      <c r="I962" s="83"/>
      <c r="N962" s="82"/>
      <c r="O962" s="82"/>
      <c r="P962" s="82"/>
      <c r="Q962" s="82"/>
      <c r="R962" s="82"/>
      <c r="T962" s="78"/>
      <c r="Y962" s="82"/>
      <c r="Z962" s="82"/>
      <c r="AF962" s="82"/>
    </row>
    <row r="963" spans="1:32">
      <c r="A963" s="82">
        <v>0.23699999999999999</v>
      </c>
      <c r="B963" s="130">
        <v>15</v>
      </c>
      <c r="C963" s="126">
        <v>103.24009987161833</v>
      </c>
      <c r="D963" s="82">
        <f t="shared" si="29"/>
        <v>0</v>
      </c>
      <c r="E963" s="83" t="str">
        <f t="shared" si="30"/>
        <v>..</v>
      </c>
      <c r="F963" s="82"/>
      <c r="G963" s="83"/>
      <c r="H963" s="84"/>
      <c r="I963" s="83"/>
      <c r="N963" s="82"/>
      <c r="O963" s="82"/>
      <c r="P963" s="82"/>
      <c r="Q963" s="82"/>
      <c r="R963" s="82"/>
      <c r="T963" s="78"/>
      <c r="Y963" s="82"/>
      <c r="Z963" s="82"/>
      <c r="AF963" s="82"/>
    </row>
    <row r="964" spans="1:32">
      <c r="A964" s="82">
        <v>0.23724999999999999</v>
      </c>
      <c r="B964" s="130">
        <v>15</v>
      </c>
      <c r="C964" s="126">
        <v>95.153987603963785</v>
      </c>
      <c r="D964" s="82">
        <f t="shared" si="29"/>
        <v>0</v>
      </c>
      <c r="E964" s="83" t="str">
        <f t="shared" si="30"/>
        <v>..</v>
      </c>
      <c r="F964" s="82"/>
      <c r="G964" s="83"/>
      <c r="H964" s="84"/>
      <c r="I964" s="83"/>
      <c r="N964" s="82"/>
      <c r="O964" s="82"/>
      <c r="P964" s="82"/>
      <c r="Q964" s="82"/>
      <c r="R964" s="82"/>
      <c r="T964" s="78"/>
      <c r="Y964" s="82"/>
      <c r="Z964" s="82"/>
      <c r="AF964" s="82"/>
    </row>
    <row r="965" spans="1:32">
      <c r="A965" s="82">
        <v>0.23749999999999999</v>
      </c>
      <c r="B965" s="130">
        <v>15</v>
      </c>
      <c r="C965" s="126">
        <v>124.74320726909193</v>
      </c>
      <c r="D965" s="82">
        <f t="shared" si="29"/>
        <v>0</v>
      </c>
      <c r="E965" s="83" t="str">
        <f t="shared" si="30"/>
        <v>..</v>
      </c>
      <c r="F965" s="82"/>
      <c r="G965" s="83"/>
      <c r="H965" s="84"/>
      <c r="I965" s="83"/>
      <c r="N965" s="82"/>
      <c r="O965" s="82"/>
      <c r="P965" s="82"/>
      <c r="Q965" s="82"/>
      <c r="R965" s="82"/>
      <c r="T965" s="78"/>
      <c r="Y965" s="82"/>
      <c r="Z965" s="82"/>
      <c r="AF965" s="82"/>
    </row>
    <row r="966" spans="1:32">
      <c r="A966" s="82">
        <v>0.23774999999999999</v>
      </c>
      <c r="B966" s="130">
        <v>15</v>
      </c>
      <c r="C966" s="126">
        <v>115.35356432775335</v>
      </c>
      <c r="D966" s="82">
        <f t="shared" si="29"/>
        <v>0</v>
      </c>
      <c r="E966" s="83" t="str">
        <f t="shared" si="30"/>
        <v>..</v>
      </c>
      <c r="F966" s="82"/>
      <c r="G966" s="83"/>
      <c r="H966" s="84"/>
      <c r="I966" s="83"/>
      <c r="N966" s="82"/>
      <c r="O966" s="82"/>
      <c r="P966" s="82"/>
      <c r="Q966" s="82"/>
      <c r="R966" s="82"/>
      <c r="T966" s="78"/>
      <c r="Y966" s="82"/>
      <c r="Z966" s="82"/>
      <c r="AF966" s="82"/>
    </row>
    <row r="967" spans="1:32">
      <c r="A967" s="82">
        <v>0.23799999999999999</v>
      </c>
      <c r="B967" s="130">
        <v>15</v>
      </c>
      <c r="C967" s="126">
        <v>108.26754505390092</v>
      </c>
      <c r="D967" s="82">
        <f t="shared" si="29"/>
        <v>0</v>
      </c>
      <c r="E967" s="83" t="str">
        <f t="shared" si="30"/>
        <v>..</v>
      </c>
      <c r="F967" s="82"/>
      <c r="G967" s="83"/>
      <c r="H967" s="84"/>
      <c r="I967" s="83"/>
      <c r="N967" s="82"/>
      <c r="O967" s="82"/>
      <c r="P967" s="82"/>
      <c r="Q967" s="82"/>
      <c r="R967" s="82"/>
      <c r="T967" s="78"/>
      <c r="Y967" s="82"/>
      <c r="Z967" s="82"/>
      <c r="AF967" s="82"/>
    </row>
    <row r="968" spans="1:32">
      <c r="A968" s="82">
        <v>0.23824999999999999</v>
      </c>
      <c r="B968" s="130">
        <v>15</v>
      </c>
      <c r="C968" s="126">
        <v>107.84403223122088</v>
      </c>
      <c r="D968" s="82">
        <f t="shared" si="29"/>
        <v>0</v>
      </c>
      <c r="E968" s="83" t="str">
        <f t="shared" si="30"/>
        <v>..</v>
      </c>
      <c r="F968" s="82"/>
      <c r="G968" s="83"/>
      <c r="H968" s="84"/>
      <c r="I968" s="83"/>
      <c r="N968" s="82"/>
      <c r="O968" s="82"/>
      <c r="P968" s="82"/>
      <c r="Q968" s="82"/>
      <c r="R968" s="82"/>
      <c r="T968" s="78"/>
      <c r="Y968" s="82"/>
      <c r="Z968" s="82"/>
      <c r="AF968" s="82"/>
    </row>
    <row r="969" spans="1:32">
      <c r="A969" s="82">
        <v>0.23849999999999999</v>
      </c>
      <c r="B969" s="130">
        <v>30</v>
      </c>
      <c r="C969" s="126">
        <v>135.0742093866067</v>
      </c>
      <c r="D969" s="82">
        <f t="shared" si="29"/>
        <v>1</v>
      </c>
      <c r="E969" s="83">
        <f t="shared" si="30"/>
        <v>111.00000000000001</v>
      </c>
      <c r="F969" s="82"/>
      <c r="G969" s="83"/>
      <c r="H969" s="84"/>
      <c r="I969" s="83"/>
      <c r="N969" s="82"/>
      <c r="O969" s="82"/>
      <c r="P969" s="82"/>
      <c r="Q969" s="82"/>
      <c r="R969" s="82"/>
      <c r="T969" s="78"/>
      <c r="Y969" s="82"/>
      <c r="Z969" s="82"/>
      <c r="AF969" s="82"/>
    </row>
    <row r="970" spans="1:32">
      <c r="A970" s="82">
        <v>0.23874999999999999</v>
      </c>
      <c r="B970" s="130">
        <v>15</v>
      </c>
      <c r="C970" s="126">
        <v>99.084323210129341</v>
      </c>
      <c r="D970" s="82">
        <f t="shared" si="29"/>
        <v>0</v>
      </c>
      <c r="E970" s="83" t="str">
        <f t="shared" si="30"/>
        <v>..</v>
      </c>
      <c r="F970" s="82"/>
      <c r="G970" s="83"/>
      <c r="H970" s="84"/>
      <c r="I970" s="83"/>
      <c r="N970" s="82"/>
      <c r="O970" s="82"/>
      <c r="P970" s="82"/>
      <c r="Q970" s="82"/>
      <c r="R970" s="82"/>
      <c r="T970" s="78"/>
      <c r="Y970" s="82"/>
      <c r="Z970" s="82"/>
      <c r="AF970" s="82"/>
    </row>
    <row r="971" spans="1:32">
      <c r="A971" s="82">
        <v>0.23899999999999999</v>
      </c>
      <c r="B971" s="130">
        <v>30</v>
      </c>
      <c r="C971" s="126">
        <v>85.872615195380334</v>
      </c>
      <c r="D971" s="82">
        <f t="shared" si="29"/>
        <v>1</v>
      </c>
      <c r="E971" s="83">
        <f t="shared" si="30"/>
        <v>84.367901371934693</v>
      </c>
      <c r="F971" s="82"/>
      <c r="G971" s="83"/>
      <c r="H971" s="84"/>
      <c r="I971" s="83"/>
      <c r="N971" s="82"/>
      <c r="O971" s="82"/>
      <c r="P971" s="82"/>
      <c r="Q971" s="82"/>
      <c r="R971" s="82"/>
      <c r="T971" s="78"/>
      <c r="Y971" s="82"/>
      <c r="Z971" s="82"/>
      <c r="AF971" s="82"/>
    </row>
    <row r="972" spans="1:32">
      <c r="A972" s="82">
        <v>0.23924999999999999</v>
      </c>
      <c r="B972" s="130">
        <v>15</v>
      </c>
      <c r="C972" s="126">
        <v>103.56317301702441</v>
      </c>
      <c r="D972" s="82">
        <f t="shared" si="29"/>
        <v>0</v>
      </c>
      <c r="E972" s="83" t="str">
        <f t="shared" si="30"/>
        <v>..</v>
      </c>
      <c r="F972" s="82"/>
      <c r="G972" s="83"/>
      <c r="H972" s="84"/>
      <c r="I972" s="83"/>
      <c r="N972" s="82"/>
      <c r="O972" s="82"/>
      <c r="P972" s="82"/>
      <c r="Q972" s="82"/>
      <c r="R972" s="82"/>
      <c r="T972" s="78"/>
      <c r="Y972" s="82"/>
      <c r="Z972" s="82"/>
      <c r="AF972" s="82"/>
    </row>
    <row r="973" spans="1:32">
      <c r="A973" s="82">
        <v>0.23949999999999999</v>
      </c>
      <c r="B973" s="130">
        <v>15</v>
      </c>
      <c r="C973" s="126">
        <v>101.4533086942762</v>
      </c>
      <c r="D973" s="82">
        <f t="shared" si="29"/>
        <v>0</v>
      </c>
      <c r="E973" s="83" t="str">
        <f t="shared" si="30"/>
        <v>..</v>
      </c>
      <c r="F973" s="82"/>
      <c r="G973" s="83"/>
      <c r="H973" s="84"/>
      <c r="I973" s="83"/>
      <c r="N973" s="82"/>
      <c r="O973" s="82"/>
      <c r="P973" s="82"/>
      <c r="Q973" s="82"/>
      <c r="R973" s="82"/>
      <c r="T973" s="78"/>
      <c r="Y973" s="82"/>
      <c r="Z973" s="82"/>
      <c r="AF973" s="82"/>
    </row>
    <row r="974" spans="1:32">
      <c r="A974" s="82">
        <v>0.23974999999999999</v>
      </c>
      <c r="B974" s="130">
        <v>15</v>
      </c>
      <c r="C974" s="126">
        <v>117.46340901092664</v>
      </c>
      <c r="D974" s="82">
        <f t="shared" si="29"/>
        <v>0</v>
      </c>
      <c r="E974" s="83" t="str">
        <f t="shared" si="30"/>
        <v>..</v>
      </c>
      <c r="F974" s="82"/>
      <c r="G974" s="83"/>
      <c r="H974" s="84"/>
      <c r="I974" s="83"/>
      <c r="N974" s="82"/>
      <c r="O974" s="82"/>
      <c r="P974" s="82"/>
      <c r="Q974" s="82"/>
      <c r="R974" s="82"/>
      <c r="T974" s="78"/>
      <c r="Y974" s="82"/>
      <c r="Z974" s="82"/>
      <c r="AF974" s="82"/>
    </row>
    <row r="975" spans="1:32">
      <c r="A975" s="82">
        <v>0.24</v>
      </c>
      <c r="B975" s="130">
        <v>15</v>
      </c>
      <c r="C975" s="126">
        <v>119.93041578526095</v>
      </c>
      <c r="D975" s="82">
        <f t="shared" si="29"/>
        <v>0</v>
      </c>
      <c r="E975" s="83" t="str">
        <f t="shared" si="30"/>
        <v>..</v>
      </c>
      <c r="F975" s="82"/>
      <c r="G975" s="83"/>
      <c r="H975" s="84"/>
      <c r="I975" s="83"/>
      <c r="N975" s="82"/>
      <c r="O975" s="82"/>
      <c r="P975" s="82"/>
      <c r="Q975" s="82"/>
      <c r="R975" s="82"/>
      <c r="T975" s="78"/>
      <c r="Y975" s="82"/>
      <c r="Z975" s="82"/>
      <c r="AF975" s="82"/>
    </row>
    <row r="976" spans="1:32">
      <c r="A976" s="82">
        <v>0.24024999999999999</v>
      </c>
      <c r="B976" s="130">
        <v>30</v>
      </c>
      <c r="C976" s="126">
        <v>93.897196347562414</v>
      </c>
      <c r="D976" s="82">
        <f t="shared" ref="D976:D1039" si="31">IF(VLOOKUP(B976,$B$10:$G$11,6)&gt;=0,1,0)</f>
        <v>1</v>
      </c>
      <c r="E976" s="83">
        <f t="shared" ref="E976:E1039" si="32">IF(D976=0,"..", IF(C976+$C$6&gt;=$G$2,$G$2,(C976+$C$6)*(1-$C$4)))</f>
        <v>91.429532785854931</v>
      </c>
      <c r="F976" s="82"/>
      <c r="G976" s="83"/>
      <c r="H976" s="84"/>
      <c r="I976" s="83"/>
      <c r="N976" s="82"/>
      <c r="O976" s="82"/>
      <c r="P976" s="82"/>
      <c r="Q976" s="82"/>
      <c r="R976" s="82"/>
      <c r="T976" s="78"/>
      <c r="Y976" s="82"/>
      <c r="Z976" s="82"/>
      <c r="AF976" s="82"/>
    </row>
    <row r="977" spans="1:32">
      <c r="A977" s="82">
        <v>0.24049999999999999</v>
      </c>
      <c r="B977" s="130">
        <v>15</v>
      </c>
      <c r="C977" s="126">
        <v>96.729765279232396</v>
      </c>
      <c r="D977" s="82">
        <f t="shared" si="31"/>
        <v>0</v>
      </c>
      <c r="E977" s="83" t="str">
        <f t="shared" si="32"/>
        <v>..</v>
      </c>
      <c r="F977" s="82"/>
      <c r="G977" s="83"/>
      <c r="H977" s="84"/>
      <c r="I977" s="83"/>
      <c r="N977" s="82"/>
      <c r="O977" s="82"/>
      <c r="P977" s="82"/>
      <c r="Q977" s="82"/>
      <c r="R977" s="82"/>
      <c r="T977" s="78"/>
      <c r="Y977" s="82"/>
      <c r="Z977" s="82"/>
      <c r="AF977" s="82"/>
    </row>
    <row r="978" spans="1:32">
      <c r="A978" s="82">
        <v>0.24074999999999999</v>
      </c>
      <c r="B978" s="130">
        <v>30</v>
      </c>
      <c r="C978" s="126">
        <v>116.16862390756208</v>
      </c>
      <c r="D978" s="82">
        <f t="shared" si="31"/>
        <v>1</v>
      </c>
      <c r="E978" s="83">
        <f t="shared" si="32"/>
        <v>111.00000000000001</v>
      </c>
      <c r="F978" s="82"/>
      <c r="G978" s="83"/>
      <c r="H978" s="84"/>
      <c r="I978" s="83"/>
      <c r="N978" s="82"/>
      <c r="O978" s="82"/>
      <c r="P978" s="82"/>
      <c r="Q978" s="82"/>
      <c r="R978" s="82"/>
      <c r="T978" s="78"/>
      <c r="Y978" s="82"/>
      <c r="Z978" s="82"/>
      <c r="AF978" s="82"/>
    </row>
    <row r="979" spans="1:32">
      <c r="A979" s="82">
        <v>0.24099999999999999</v>
      </c>
      <c r="B979" s="130">
        <v>30</v>
      </c>
      <c r="C979" s="126">
        <v>115.64516828334544</v>
      </c>
      <c r="D979" s="82">
        <f t="shared" si="31"/>
        <v>1</v>
      </c>
      <c r="E979" s="83">
        <f t="shared" si="32"/>
        <v>111.00000000000001</v>
      </c>
      <c r="F979" s="82"/>
      <c r="G979" s="83"/>
      <c r="H979" s="84"/>
      <c r="I979" s="83"/>
      <c r="N979" s="82"/>
      <c r="O979" s="82"/>
      <c r="P979" s="82"/>
      <c r="Q979" s="82"/>
      <c r="R979" s="82"/>
      <c r="T979" s="78"/>
      <c r="Y979" s="82"/>
      <c r="Z979" s="82"/>
      <c r="AF979" s="82"/>
    </row>
    <row r="980" spans="1:32">
      <c r="A980" s="82">
        <v>0.24124999999999999</v>
      </c>
      <c r="B980" s="130">
        <v>30</v>
      </c>
      <c r="C980" s="126">
        <v>103.82214262027665</v>
      </c>
      <c r="D980" s="82">
        <f t="shared" si="31"/>
        <v>1</v>
      </c>
      <c r="E980" s="83">
        <f t="shared" si="32"/>
        <v>111.00000000000001</v>
      </c>
      <c r="F980" s="82"/>
      <c r="G980" s="83"/>
      <c r="H980" s="84"/>
      <c r="I980" s="83"/>
      <c r="N980" s="82"/>
      <c r="O980" s="82"/>
      <c r="P980" s="82"/>
      <c r="Q980" s="82"/>
      <c r="R980" s="82"/>
      <c r="T980" s="78"/>
      <c r="Y980" s="82"/>
      <c r="Z980" s="82"/>
      <c r="AF980" s="82"/>
    </row>
    <row r="981" spans="1:32">
      <c r="A981" s="82">
        <v>0.24149999999999999</v>
      </c>
      <c r="B981" s="130">
        <v>15</v>
      </c>
      <c r="C981" s="126">
        <v>111.18513843658641</v>
      </c>
      <c r="D981" s="82">
        <f t="shared" si="31"/>
        <v>0</v>
      </c>
      <c r="E981" s="83" t="str">
        <f t="shared" si="32"/>
        <v>..</v>
      </c>
      <c r="F981" s="82"/>
      <c r="G981" s="83"/>
      <c r="H981" s="84"/>
      <c r="I981" s="83"/>
      <c r="N981" s="82"/>
      <c r="O981" s="82"/>
      <c r="P981" s="82"/>
      <c r="Q981" s="82"/>
      <c r="R981" s="82"/>
      <c r="T981" s="78"/>
      <c r="Y981" s="82"/>
      <c r="Z981" s="82"/>
      <c r="AF981" s="82"/>
    </row>
    <row r="982" spans="1:32">
      <c r="A982" s="82">
        <v>0.24174999999999999</v>
      </c>
      <c r="B982" s="130">
        <v>15</v>
      </c>
      <c r="C982" s="126">
        <v>115.66405291154567</v>
      </c>
      <c r="D982" s="82">
        <f t="shared" si="31"/>
        <v>0</v>
      </c>
      <c r="E982" s="83" t="str">
        <f t="shared" si="32"/>
        <v>..</v>
      </c>
      <c r="F982" s="82"/>
      <c r="G982" s="83"/>
      <c r="H982" s="84"/>
      <c r="I982" s="83"/>
      <c r="N982" s="82"/>
      <c r="O982" s="82"/>
      <c r="P982" s="82"/>
      <c r="Q982" s="82"/>
      <c r="R982" s="82"/>
      <c r="T982" s="78"/>
      <c r="Y982" s="82"/>
      <c r="Z982" s="82"/>
      <c r="AF982" s="82"/>
    </row>
    <row r="983" spans="1:32">
      <c r="A983" s="82">
        <v>0.24199999999999999</v>
      </c>
      <c r="B983" s="130">
        <v>15</v>
      </c>
      <c r="C983" s="126">
        <v>124.81343729721208</v>
      </c>
      <c r="D983" s="82">
        <f t="shared" si="31"/>
        <v>0</v>
      </c>
      <c r="E983" s="83" t="str">
        <f t="shared" si="32"/>
        <v>..</v>
      </c>
      <c r="F983" s="82"/>
      <c r="G983" s="83"/>
      <c r="H983" s="84"/>
      <c r="I983" s="83"/>
      <c r="N983" s="82"/>
      <c r="O983" s="82"/>
      <c r="P983" s="82"/>
      <c r="Q983" s="82"/>
      <c r="R983" s="82"/>
      <c r="T983" s="78"/>
      <c r="Y983" s="82"/>
      <c r="Z983" s="82"/>
      <c r="AF983" s="82"/>
    </row>
    <row r="984" spans="1:32">
      <c r="A984" s="82">
        <v>0.24224999999999999</v>
      </c>
      <c r="B984" s="130">
        <v>30</v>
      </c>
      <c r="C984" s="126">
        <v>122.59111814430847</v>
      </c>
      <c r="D984" s="82">
        <f t="shared" si="31"/>
        <v>1</v>
      </c>
      <c r="E984" s="83">
        <f t="shared" si="32"/>
        <v>111.00000000000001</v>
      </c>
      <c r="F984" s="82"/>
      <c r="G984" s="83"/>
      <c r="H984" s="84"/>
      <c r="I984" s="83"/>
      <c r="N984" s="82"/>
      <c r="O984" s="82"/>
      <c r="P984" s="82"/>
      <c r="Q984" s="82"/>
      <c r="R984" s="82"/>
      <c r="T984" s="78"/>
      <c r="Y984" s="82"/>
      <c r="Z984" s="82"/>
      <c r="AF984" s="82"/>
    </row>
    <row r="985" spans="1:32">
      <c r="A985" s="82">
        <v>0.24249999999999999</v>
      </c>
      <c r="B985" s="130">
        <v>30</v>
      </c>
      <c r="C985" s="126">
        <v>111.21770323471802</v>
      </c>
      <c r="D985" s="82">
        <f t="shared" si="31"/>
        <v>1</v>
      </c>
      <c r="E985" s="83">
        <f t="shared" si="32"/>
        <v>111.00000000000001</v>
      </c>
      <c r="F985" s="82"/>
      <c r="G985" s="83"/>
      <c r="H985" s="84"/>
      <c r="I985" s="83"/>
      <c r="N985" s="82"/>
      <c r="O985" s="82"/>
      <c r="P985" s="82"/>
      <c r="Q985" s="82"/>
      <c r="R985" s="82"/>
      <c r="T985" s="78"/>
      <c r="Y985" s="82"/>
      <c r="Z985" s="82"/>
      <c r="AF985" s="82"/>
    </row>
    <row r="986" spans="1:32">
      <c r="A986" s="82">
        <v>0.24274999999999999</v>
      </c>
      <c r="B986" s="130">
        <v>15</v>
      </c>
      <c r="C986" s="126">
        <v>111.98063025300364</v>
      </c>
      <c r="D986" s="82">
        <f t="shared" si="31"/>
        <v>0</v>
      </c>
      <c r="E986" s="83" t="str">
        <f t="shared" si="32"/>
        <v>..</v>
      </c>
      <c r="F986" s="82"/>
      <c r="G986" s="83"/>
      <c r="H986" s="84"/>
      <c r="I986" s="83"/>
      <c r="N986" s="82"/>
      <c r="O986" s="82"/>
      <c r="P986" s="82"/>
      <c r="Q986" s="82"/>
      <c r="R986" s="82"/>
      <c r="T986" s="78"/>
      <c r="Y986" s="82"/>
      <c r="Z986" s="82"/>
      <c r="AF986" s="82"/>
    </row>
    <row r="987" spans="1:32">
      <c r="A987" s="82">
        <v>0.24299999999999999</v>
      </c>
      <c r="B987" s="130">
        <v>15</v>
      </c>
      <c r="C987" s="126">
        <v>118.07656632538837</v>
      </c>
      <c r="D987" s="82">
        <f t="shared" si="31"/>
        <v>0</v>
      </c>
      <c r="E987" s="83" t="str">
        <f t="shared" si="32"/>
        <v>..</v>
      </c>
      <c r="F987" s="82"/>
      <c r="G987" s="83"/>
      <c r="H987" s="84"/>
      <c r="I987" s="83"/>
      <c r="N987" s="82"/>
      <c r="O987" s="82"/>
      <c r="P987" s="82"/>
      <c r="Q987" s="82"/>
      <c r="R987" s="82"/>
      <c r="T987" s="78"/>
      <c r="Y987" s="82"/>
      <c r="Z987" s="82"/>
      <c r="AF987" s="82"/>
    </row>
    <row r="988" spans="1:32">
      <c r="A988" s="82">
        <v>0.24324999999999999</v>
      </c>
      <c r="B988" s="130">
        <v>30</v>
      </c>
      <c r="C988" s="126">
        <v>102.3878461970487</v>
      </c>
      <c r="D988" s="82">
        <f t="shared" si="31"/>
        <v>1</v>
      </c>
      <c r="E988" s="83">
        <f t="shared" si="32"/>
        <v>111.00000000000001</v>
      </c>
      <c r="F988" s="82"/>
      <c r="G988" s="83"/>
      <c r="H988" s="84"/>
      <c r="I988" s="83"/>
      <c r="N988" s="82"/>
      <c r="O988" s="82"/>
      <c r="P988" s="82"/>
      <c r="Q988" s="82"/>
      <c r="R988" s="82"/>
      <c r="T988" s="78"/>
      <c r="Y988" s="82"/>
      <c r="Z988" s="82"/>
      <c r="AF988" s="82"/>
    </row>
    <row r="989" spans="1:32">
      <c r="A989" s="82">
        <v>0.24349999999999999</v>
      </c>
      <c r="B989" s="130">
        <v>15</v>
      </c>
      <c r="C989" s="126">
        <v>100.10075982597539</v>
      </c>
      <c r="D989" s="82">
        <f t="shared" si="31"/>
        <v>0</v>
      </c>
      <c r="E989" s="83" t="str">
        <f t="shared" si="32"/>
        <v>..</v>
      </c>
      <c r="F989" s="82"/>
      <c r="G989" s="83"/>
      <c r="H989" s="84"/>
      <c r="I989" s="83"/>
      <c r="N989" s="82"/>
      <c r="O989" s="82"/>
      <c r="P989" s="82"/>
      <c r="Q989" s="82"/>
      <c r="R989" s="82"/>
      <c r="T989" s="78"/>
      <c r="Y989" s="82"/>
      <c r="Z989" s="82"/>
      <c r="AF989" s="82"/>
    </row>
    <row r="990" spans="1:32">
      <c r="A990" s="82">
        <v>0.24374999999999999</v>
      </c>
      <c r="B990" s="130">
        <v>15</v>
      </c>
      <c r="C990" s="126">
        <v>101.1665606274873</v>
      </c>
      <c r="D990" s="82">
        <f t="shared" si="31"/>
        <v>0</v>
      </c>
      <c r="E990" s="83" t="str">
        <f t="shared" si="32"/>
        <v>..</v>
      </c>
      <c r="F990" s="82"/>
      <c r="G990" s="83"/>
      <c r="H990" s="84"/>
      <c r="I990" s="83"/>
      <c r="N990" s="82"/>
      <c r="O990" s="82"/>
      <c r="P990" s="82"/>
      <c r="Q990" s="82"/>
      <c r="R990" s="82"/>
      <c r="T990" s="78"/>
      <c r="Y990" s="82"/>
      <c r="Z990" s="82"/>
      <c r="AF990" s="82"/>
    </row>
    <row r="991" spans="1:32">
      <c r="A991" s="82">
        <v>0.24399999999999999</v>
      </c>
      <c r="B991" s="130">
        <v>30</v>
      </c>
      <c r="C991" s="126">
        <v>126.46742771776024</v>
      </c>
      <c r="D991" s="82">
        <f t="shared" si="31"/>
        <v>1</v>
      </c>
      <c r="E991" s="83">
        <f t="shared" si="32"/>
        <v>111.00000000000001</v>
      </c>
      <c r="F991" s="82"/>
      <c r="G991" s="83"/>
      <c r="H991" s="84"/>
      <c r="I991" s="83"/>
      <c r="N991" s="82"/>
      <c r="O991" s="82"/>
      <c r="P991" s="82"/>
      <c r="Q991" s="82"/>
      <c r="R991" s="82"/>
      <c r="T991" s="78"/>
      <c r="Y991" s="82"/>
      <c r="Z991" s="82"/>
      <c r="AF991" s="82"/>
    </row>
    <row r="992" spans="1:32">
      <c r="A992" s="82">
        <v>0.24424999999999999</v>
      </c>
      <c r="B992" s="130">
        <v>15</v>
      </c>
      <c r="C992" s="126">
        <v>106.59669415336118</v>
      </c>
      <c r="D992" s="82">
        <f t="shared" si="31"/>
        <v>0</v>
      </c>
      <c r="E992" s="83" t="str">
        <f t="shared" si="32"/>
        <v>..</v>
      </c>
      <c r="F992" s="82"/>
      <c r="G992" s="83"/>
      <c r="H992" s="84"/>
      <c r="I992" s="83"/>
      <c r="N992" s="82"/>
      <c r="O992" s="82"/>
      <c r="P992" s="82"/>
      <c r="Q992" s="82"/>
      <c r="R992" s="82"/>
      <c r="T992" s="78"/>
      <c r="Y992" s="82"/>
      <c r="Z992" s="82"/>
      <c r="AF992" s="82"/>
    </row>
    <row r="993" spans="1:32">
      <c r="A993" s="82">
        <v>0.2445</v>
      </c>
      <c r="B993" s="130">
        <v>15</v>
      </c>
      <c r="C993" s="126">
        <v>112.75127599534778</v>
      </c>
      <c r="D993" s="82">
        <f t="shared" si="31"/>
        <v>0</v>
      </c>
      <c r="E993" s="83" t="str">
        <f t="shared" si="32"/>
        <v>..</v>
      </c>
      <c r="F993" s="82"/>
      <c r="G993" s="83"/>
      <c r="H993" s="84"/>
      <c r="I993" s="83"/>
      <c r="N993" s="82"/>
      <c r="O993" s="82"/>
      <c r="P993" s="82"/>
      <c r="Q993" s="82"/>
      <c r="R993" s="82"/>
      <c r="T993" s="78"/>
      <c r="Y993" s="82"/>
      <c r="Z993" s="82"/>
      <c r="AF993" s="82"/>
    </row>
    <row r="994" spans="1:32">
      <c r="A994" s="82">
        <v>0.24475</v>
      </c>
      <c r="B994" s="130">
        <v>15</v>
      </c>
      <c r="C994" s="126">
        <v>103.80113512113265</v>
      </c>
      <c r="D994" s="82">
        <f t="shared" si="31"/>
        <v>0</v>
      </c>
      <c r="E994" s="83" t="str">
        <f t="shared" si="32"/>
        <v>..</v>
      </c>
      <c r="F994" s="82"/>
      <c r="G994" s="83"/>
      <c r="H994" s="84"/>
      <c r="I994" s="83"/>
      <c r="N994" s="82"/>
      <c r="O994" s="82"/>
      <c r="P994" s="82"/>
      <c r="Q994" s="82"/>
      <c r="R994" s="82"/>
      <c r="T994" s="78"/>
      <c r="Y994" s="82"/>
      <c r="Z994" s="82"/>
      <c r="AF994" s="82"/>
    </row>
    <row r="995" spans="1:32">
      <c r="A995" s="82">
        <v>0.245</v>
      </c>
      <c r="B995" s="130">
        <v>15</v>
      </c>
      <c r="C995" s="126">
        <v>99.461533161206773</v>
      </c>
      <c r="D995" s="82">
        <f t="shared" si="31"/>
        <v>0</v>
      </c>
      <c r="E995" s="83" t="str">
        <f t="shared" si="32"/>
        <v>..</v>
      </c>
      <c r="F995" s="82"/>
      <c r="G995" s="83"/>
      <c r="H995" s="84"/>
      <c r="I995" s="83"/>
      <c r="N995" s="82"/>
      <c r="O995" s="82"/>
      <c r="P995" s="82"/>
      <c r="Q995" s="82"/>
      <c r="R995" s="82"/>
      <c r="T995" s="78"/>
      <c r="Y995" s="82"/>
      <c r="Z995" s="82"/>
      <c r="AF995" s="82"/>
    </row>
    <row r="996" spans="1:32">
      <c r="A996" s="82">
        <v>0.24525</v>
      </c>
      <c r="B996" s="130">
        <v>15</v>
      </c>
      <c r="C996" s="126">
        <v>112.81073776660173</v>
      </c>
      <c r="D996" s="82">
        <f t="shared" si="31"/>
        <v>0</v>
      </c>
      <c r="E996" s="83" t="str">
        <f t="shared" si="32"/>
        <v>..</v>
      </c>
      <c r="F996" s="82"/>
      <c r="G996" s="83"/>
      <c r="H996" s="84"/>
      <c r="I996" s="83"/>
      <c r="N996" s="82"/>
      <c r="O996" s="82"/>
      <c r="P996" s="82"/>
      <c r="Q996" s="82"/>
      <c r="R996" s="82"/>
      <c r="T996" s="78"/>
      <c r="Y996" s="82"/>
      <c r="Z996" s="82"/>
      <c r="AF996" s="82"/>
    </row>
    <row r="997" spans="1:32">
      <c r="A997" s="82">
        <v>0.2455</v>
      </c>
      <c r="B997" s="130">
        <v>15</v>
      </c>
      <c r="C997" s="126">
        <v>116.23604803172584</v>
      </c>
      <c r="D997" s="82">
        <f t="shared" si="31"/>
        <v>0</v>
      </c>
      <c r="E997" s="83" t="str">
        <f t="shared" si="32"/>
        <v>..</v>
      </c>
      <c r="F997" s="82"/>
      <c r="G997" s="83"/>
      <c r="H997" s="84"/>
      <c r="I997" s="83"/>
      <c r="N997" s="82"/>
      <c r="O997" s="82"/>
      <c r="P997" s="82"/>
      <c r="Q997" s="82"/>
      <c r="R997" s="82"/>
      <c r="T997" s="78"/>
      <c r="Y997" s="82"/>
      <c r="Z997" s="82"/>
      <c r="AF997" s="82"/>
    </row>
    <row r="998" spans="1:32">
      <c r="A998" s="82">
        <v>0.24575</v>
      </c>
      <c r="B998" s="130">
        <v>30</v>
      </c>
      <c r="C998" s="126">
        <v>97.286170326205095</v>
      </c>
      <c r="D998" s="82">
        <f t="shared" si="31"/>
        <v>1</v>
      </c>
      <c r="E998" s="83">
        <f t="shared" si="32"/>
        <v>94.411829887060478</v>
      </c>
      <c r="F998" s="82"/>
      <c r="G998" s="83"/>
      <c r="H998" s="84"/>
      <c r="I998" s="83"/>
      <c r="N998" s="82"/>
      <c r="O998" s="82"/>
      <c r="P998" s="82"/>
      <c r="Q998" s="82"/>
      <c r="R998" s="82"/>
      <c r="T998" s="78"/>
      <c r="Y998" s="82"/>
      <c r="Z998" s="82"/>
      <c r="AF998" s="82"/>
    </row>
    <row r="999" spans="1:32">
      <c r="A999" s="82">
        <v>0.246</v>
      </c>
      <c r="B999" s="130">
        <v>15</v>
      </c>
      <c r="C999" s="126">
        <v>119.75121573306144</v>
      </c>
      <c r="D999" s="82">
        <f t="shared" si="31"/>
        <v>0</v>
      </c>
      <c r="E999" s="83" t="str">
        <f t="shared" si="32"/>
        <v>..</v>
      </c>
      <c r="F999" s="82"/>
      <c r="G999" s="83"/>
      <c r="H999" s="84"/>
      <c r="I999" s="83"/>
      <c r="N999" s="82"/>
      <c r="O999" s="82"/>
      <c r="P999" s="82"/>
      <c r="Q999" s="82"/>
      <c r="R999" s="82"/>
      <c r="T999" s="78"/>
      <c r="Y999" s="82"/>
      <c r="Z999" s="82"/>
      <c r="AF999" s="82"/>
    </row>
    <row r="1000" spans="1:32">
      <c r="A1000" s="82">
        <v>0.24625</v>
      </c>
      <c r="B1000" s="130">
        <v>30</v>
      </c>
      <c r="C1000" s="126">
        <v>113.32077245151945</v>
      </c>
      <c r="D1000" s="82">
        <f t="shared" si="31"/>
        <v>1</v>
      </c>
      <c r="E1000" s="83">
        <f t="shared" si="32"/>
        <v>111.00000000000001</v>
      </c>
      <c r="F1000" s="82"/>
      <c r="G1000" s="83"/>
      <c r="H1000" s="84"/>
      <c r="I1000" s="83"/>
      <c r="N1000" s="82"/>
      <c r="O1000" s="82"/>
      <c r="P1000" s="82"/>
      <c r="Q1000" s="82"/>
      <c r="R1000" s="82"/>
      <c r="T1000" s="78"/>
      <c r="Y1000" s="82"/>
      <c r="Z1000" s="82"/>
      <c r="AF1000" s="82"/>
    </row>
    <row r="1001" spans="1:32">
      <c r="A1001" s="82">
        <v>0.2465</v>
      </c>
      <c r="B1001" s="130">
        <v>15</v>
      </c>
      <c r="C1001" s="126">
        <v>104.64892200806885</v>
      </c>
      <c r="D1001" s="82">
        <f t="shared" si="31"/>
        <v>0</v>
      </c>
      <c r="E1001" s="83" t="str">
        <f t="shared" si="32"/>
        <v>..</v>
      </c>
      <c r="F1001" s="82"/>
      <c r="G1001" s="83"/>
      <c r="H1001" s="84"/>
      <c r="I1001" s="83"/>
      <c r="N1001" s="82"/>
      <c r="O1001" s="82"/>
      <c r="P1001" s="82"/>
      <c r="Q1001" s="82"/>
      <c r="R1001" s="82"/>
      <c r="T1001" s="78"/>
      <c r="Y1001" s="82"/>
      <c r="Z1001" s="82"/>
      <c r="AF1001" s="82"/>
    </row>
    <row r="1002" spans="1:32">
      <c r="A1002" s="82">
        <v>0.24675</v>
      </c>
      <c r="B1002" s="130">
        <v>15</v>
      </c>
      <c r="C1002" s="126">
        <v>97.72490156155709</v>
      </c>
      <c r="D1002" s="82">
        <f t="shared" si="31"/>
        <v>0</v>
      </c>
      <c r="E1002" s="83" t="str">
        <f t="shared" si="32"/>
        <v>..</v>
      </c>
      <c r="F1002" s="82"/>
      <c r="G1002" s="83"/>
      <c r="H1002" s="84"/>
      <c r="I1002" s="83"/>
      <c r="N1002" s="82"/>
      <c r="O1002" s="82"/>
      <c r="P1002" s="82"/>
      <c r="Q1002" s="82"/>
      <c r="R1002" s="82"/>
      <c r="T1002" s="78"/>
      <c r="Y1002" s="82"/>
      <c r="Z1002" s="82"/>
      <c r="AF1002" s="82"/>
    </row>
    <row r="1003" spans="1:32">
      <c r="A1003" s="82">
        <v>0.247</v>
      </c>
      <c r="B1003" s="130">
        <v>30</v>
      </c>
      <c r="C1003" s="126">
        <v>113.20009816919858</v>
      </c>
      <c r="D1003" s="82">
        <f t="shared" si="31"/>
        <v>1</v>
      </c>
      <c r="E1003" s="83">
        <f t="shared" si="32"/>
        <v>111.00000000000001</v>
      </c>
      <c r="F1003" s="82"/>
      <c r="G1003" s="83"/>
      <c r="H1003" s="84"/>
      <c r="I1003" s="83"/>
      <c r="N1003" s="82"/>
      <c r="O1003" s="82"/>
      <c r="P1003" s="82"/>
      <c r="Q1003" s="82"/>
      <c r="R1003" s="82"/>
      <c r="T1003" s="78"/>
      <c r="Y1003" s="82"/>
      <c r="Z1003" s="82"/>
      <c r="AF1003" s="82"/>
    </row>
    <row r="1004" spans="1:32">
      <c r="A1004" s="82">
        <v>0.24725</v>
      </c>
      <c r="B1004" s="130">
        <v>30</v>
      </c>
      <c r="C1004" s="126">
        <v>83.393204017155213</v>
      </c>
      <c r="D1004" s="82">
        <f t="shared" si="31"/>
        <v>1</v>
      </c>
      <c r="E1004" s="83">
        <f t="shared" si="32"/>
        <v>82.186019535096591</v>
      </c>
      <c r="F1004" s="82"/>
      <c r="G1004" s="83"/>
      <c r="H1004" s="84"/>
      <c r="I1004" s="83"/>
      <c r="N1004" s="82"/>
      <c r="O1004" s="82"/>
      <c r="P1004" s="82"/>
      <c r="Q1004" s="82"/>
      <c r="R1004" s="82"/>
      <c r="T1004" s="78"/>
      <c r="Y1004" s="82"/>
      <c r="Z1004" s="82"/>
      <c r="AF1004" s="82"/>
    </row>
    <row r="1005" spans="1:32">
      <c r="A1005" s="82">
        <v>0.2475</v>
      </c>
      <c r="B1005" s="130">
        <v>15</v>
      </c>
      <c r="C1005" s="126">
        <v>108.32292167436714</v>
      </c>
      <c r="D1005" s="82">
        <f t="shared" si="31"/>
        <v>0</v>
      </c>
      <c r="E1005" s="83" t="str">
        <f t="shared" si="32"/>
        <v>..</v>
      </c>
      <c r="F1005" s="82"/>
      <c r="G1005" s="83"/>
      <c r="H1005" s="84"/>
      <c r="I1005" s="83"/>
      <c r="N1005" s="82"/>
      <c r="O1005" s="82"/>
      <c r="P1005" s="82"/>
      <c r="Q1005" s="82"/>
      <c r="R1005" s="82"/>
      <c r="T1005" s="78"/>
      <c r="Y1005" s="82"/>
      <c r="Z1005" s="82"/>
      <c r="AF1005" s="82"/>
    </row>
    <row r="1006" spans="1:32">
      <c r="A1006" s="82">
        <v>0.24775</v>
      </c>
      <c r="B1006" s="130">
        <v>30</v>
      </c>
      <c r="C1006" s="126">
        <v>81.149096244687257</v>
      </c>
      <c r="D1006" s="82">
        <f t="shared" si="31"/>
        <v>1</v>
      </c>
      <c r="E1006" s="83">
        <f t="shared" si="32"/>
        <v>80.211204695324781</v>
      </c>
      <c r="F1006" s="82"/>
      <c r="G1006" s="83"/>
      <c r="H1006" s="84"/>
      <c r="I1006" s="83"/>
      <c r="N1006" s="82"/>
      <c r="O1006" s="82"/>
      <c r="P1006" s="82"/>
      <c r="Q1006" s="82"/>
      <c r="R1006" s="82"/>
      <c r="T1006" s="78"/>
      <c r="Y1006" s="82"/>
      <c r="Z1006" s="82"/>
      <c r="AF1006" s="82"/>
    </row>
    <row r="1007" spans="1:32">
      <c r="A1007" s="82">
        <v>0.248</v>
      </c>
      <c r="B1007" s="130">
        <v>30</v>
      </c>
      <c r="C1007" s="126">
        <v>133.48556836862917</v>
      </c>
      <c r="D1007" s="82">
        <f t="shared" si="31"/>
        <v>1</v>
      </c>
      <c r="E1007" s="83">
        <f t="shared" si="32"/>
        <v>111.00000000000001</v>
      </c>
      <c r="F1007" s="82"/>
      <c r="G1007" s="83"/>
      <c r="H1007" s="84"/>
      <c r="I1007" s="83"/>
      <c r="N1007" s="82"/>
      <c r="O1007" s="82"/>
      <c r="P1007" s="82"/>
      <c r="Q1007" s="82"/>
      <c r="R1007" s="82"/>
      <c r="T1007" s="78"/>
      <c r="Y1007" s="82"/>
      <c r="Z1007" s="82"/>
      <c r="AF1007" s="82"/>
    </row>
    <row r="1008" spans="1:32">
      <c r="A1008" s="82">
        <v>0.24825</v>
      </c>
      <c r="B1008" s="130">
        <v>30</v>
      </c>
      <c r="C1008" s="126">
        <v>123.14102137455215</v>
      </c>
      <c r="D1008" s="82">
        <f t="shared" si="31"/>
        <v>1</v>
      </c>
      <c r="E1008" s="83">
        <f t="shared" si="32"/>
        <v>111.00000000000001</v>
      </c>
      <c r="F1008" s="82"/>
      <c r="G1008" s="83"/>
      <c r="H1008" s="84"/>
      <c r="I1008" s="83"/>
      <c r="N1008" s="82"/>
      <c r="O1008" s="82"/>
      <c r="P1008" s="82"/>
      <c r="Q1008" s="82"/>
      <c r="R1008" s="82"/>
      <c r="T1008" s="78"/>
      <c r="Y1008" s="82"/>
      <c r="Z1008" s="82"/>
      <c r="AF1008" s="82"/>
    </row>
    <row r="1009" spans="1:32">
      <c r="A1009" s="82">
        <v>0.2485</v>
      </c>
      <c r="B1009" s="130">
        <v>15</v>
      </c>
      <c r="C1009" s="126">
        <v>113.43445391242544</v>
      </c>
      <c r="D1009" s="82">
        <f t="shared" si="31"/>
        <v>0</v>
      </c>
      <c r="E1009" s="83" t="str">
        <f t="shared" si="32"/>
        <v>..</v>
      </c>
      <c r="F1009" s="82"/>
      <c r="G1009" s="83"/>
      <c r="H1009" s="84"/>
      <c r="I1009" s="83"/>
      <c r="N1009" s="82"/>
      <c r="O1009" s="82"/>
      <c r="P1009" s="82"/>
      <c r="Q1009" s="82"/>
      <c r="R1009" s="82"/>
      <c r="T1009" s="78"/>
      <c r="Y1009" s="82"/>
      <c r="Z1009" s="82"/>
      <c r="AF1009" s="82"/>
    </row>
    <row r="1010" spans="1:32">
      <c r="A1010" s="82">
        <v>0.24875</v>
      </c>
      <c r="B1010" s="130">
        <v>15</v>
      </c>
      <c r="C1010" s="126">
        <v>119.24031987906747</v>
      </c>
      <c r="D1010" s="82">
        <f t="shared" si="31"/>
        <v>0</v>
      </c>
      <c r="E1010" s="83" t="str">
        <f t="shared" si="32"/>
        <v>..</v>
      </c>
      <c r="F1010" s="82"/>
      <c r="G1010" s="83"/>
      <c r="H1010" s="84"/>
      <c r="I1010" s="83"/>
      <c r="N1010" s="82"/>
      <c r="O1010" s="82"/>
      <c r="P1010" s="82"/>
      <c r="Q1010" s="82"/>
      <c r="R1010" s="82"/>
      <c r="T1010" s="78"/>
      <c r="Y1010" s="82"/>
      <c r="Z1010" s="82"/>
      <c r="AF1010" s="82"/>
    </row>
    <row r="1011" spans="1:32">
      <c r="A1011" s="82">
        <v>0.249</v>
      </c>
      <c r="B1011" s="130">
        <v>30</v>
      </c>
      <c r="C1011" s="126">
        <v>120.07321745921215</v>
      </c>
      <c r="D1011" s="82">
        <f t="shared" si="31"/>
        <v>1</v>
      </c>
      <c r="E1011" s="83">
        <f t="shared" si="32"/>
        <v>111.00000000000001</v>
      </c>
      <c r="F1011" s="82"/>
      <c r="G1011" s="83"/>
      <c r="H1011" s="84"/>
      <c r="I1011" s="83"/>
      <c r="N1011" s="82"/>
      <c r="O1011" s="82"/>
      <c r="P1011" s="82"/>
      <c r="Q1011" s="82"/>
      <c r="R1011" s="82"/>
      <c r="T1011" s="78"/>
      <c r="Y1011" s="82"/>
      <c r="Z1011" s="82"/>
      <c r="AF1011" s="82"/>
    </row>
    <row r="1012" spans="1:32">
      <c r="A1012" s="82">
        <v>0.24925</v>
      </c>
      <c r="B1012" s="130">
        <v>15</v>
      </c>
      <c r="C1012" s="126">
        <v>124.10755118309844</v>
      </c>
      <c r="D1012" s="82">
        <f t="shared" si="31"/>
        <v>0</v>
      </c>
      <c r="E1012" s="83" t="str">
        <f t="shared" si="32"/>
        <v>..</v>
      </c>
      <c r="F1012" s="82"/>
      <c r="G1012" s="83"/>
      <c r="H1012" s="84"/>
      <c r="I1012" s="83"/>
      <c r="N1012" s="82"/>
      <c r="O1012" s="82"/>
      <c r="P1012" s="82"/>
      <c r="Q1012" s="82"/>
      <c r="R1012" s="82"/>
      <c r="T1012" s="78"/>
      <c r="Y1012" s="82"/>
      <c r="Z1012" s="82"/>
      <c r="AF1012" s="82"/>
    </row>
    <row r="1013" spans="1:32">
      <c r="A1013" s="82">
        <v>0.2495</v>
      </c>
      <c r="B1013" s="130">
        <v>30</v>
      </c>
      <c r="C1013" s="126">
        <v>125.01915062455473</v>
      </c>
      <c r="D1013" s="82">
        <f t="shared" si="31"/>
        <v>1</v>
      </c>
      <c r="E1013" s="83">
        <f t="shared" si="32"/>
        <v>111.00000000000001</v>
      </c>
      <c r="F1013" s="82"/>
      <c r="G1013" s="83"/>
      <c r="H1013" s="84"/>
      <c r="I1013" s="83"/>
      <c r="N1013" s="82"/>
      <c r="O1013" s="82"/>
      <c r="P1013" s="82"/>
      <c r="Q1013" s="82"/>
      <c r="R1013" s="82"/>
      <c r="T1013" s="78"/>
      <c r="Y1013" s="82"/>
      <c r="Z1013" s="82"/>
      <c r="AF1013" s="82"/>
    </row>
    <row r="1014" spans="1:32">
      <c r="A1014" s="82">
        <v>0.24975</v>
      </c>
      <c r="B1014" s="130">
        <v>15</v>
      </c>
      <c r="C1014" s="126">
        <v>109.38789802757715</v>
      </c>
      <c r="D1014" s="82">
        <f t="shared" si="31"/>
        <v>0</v>
      </c>
      <c r="E1014" s="83" t="str">
        <f t="shared" si="32"/>
        <v>..</v>
      </c>
      <c r="F1014" s="82"/>
      <c r="G1014" s="83"/>
      <c r="H1014" s="84"/>
      <c r="I1014" s="83"/>
      <c r="N1014" s="82"/>
      <c r="O1014" s="82"/>
      <c r="P1014" s="82"/>
      <c r="Q1014" s="82"/>
      <c r="R1014" s="82"/>
      <c r="T1014" s="78"/>
      <c r="Y1014" s="82"/>
      <c r="Z1014" s="82"/>
      <c r="AF1014" s="82"/>
    </row>
    <row r="1015" spans="1:32">
      <c r="A1015" s="82">
        <v>0.25</v>
      </c>
      <c r="B1015" s="130">
        <v>15</v>
      </c>
      <c r="C1015" s="126">
        <v>124.27166596193349</v>
      </c>
      <c r="D1015" s="82">
        <f t="shared" si="31"/>
        <v>0</v>
      </c>
      <c r="E1015" s="83" t="str">
        <f t="shared" si="32"/>
        <v>..</v>
      </c>
      <c r="F1015" s="82"/>
      <c r="G1015" s="83"/>
      <c r="H1015" s="84"/>
      <c r="I1015" s="83"/>
      <c r="N1015" s="82"/>
      <c r="O1015" s="82"/>
      <c r="P1015" s="82"/>
      <c r="Q1015" s="82"/>
      <c r="R1015" s="82"/>
      <c r="Y1015" s="82"/>
      <c r="Z1015" s="82"/>
      <c r="AF1015" s="82"/>
    </row>
    <row r="1016" spans="1:32">
      <c r="A1016" s="82">
        <v>0.25024999999999997</v>
      </c>
      <c r="B1016" s="130">
        <v>30</v>
      </c>
      <c r="C1016" s="126">
        <v>95.949766614594949</v>
      </c>
      <c r="D1016" s="82">
        <f t="shared" si="31"/>
        <v>1</v>
      </c>
      <c r="E1016" s="83">
        <f t="shared" si="32"/>
        <v>93.235794620843549</v>
      </c>
      <c r="F1016" s="82"/>
      <c r="G1016" s="83"/>
      <c r="H1016" s="84"/>
      <c r="I1016" s="83"/>
      <c r="N1016" s="82"/>
      <c r="O1016" s="82"/>
      <c r="P1016" s="82"/>
      <c r="Q1016" s="82"/>
      <c r="R1016" s="82"/>
      <c r="Y1016" s="82"/>
      <c r="Z1016" s="82"/>
      <c r="AF1016" s="82"/>
    </row>
    <row r="1017" spans="1:32">
      <c r="A1017" s="82">
        <v>0.2505</v>
      </c>
      <c r="B1017" s="130">
        <v>15</v>
      </c>
      <c r="C1017" s="126">
        <v>123.43292542464913</v>
      </c>
      <c r="D1017" s="82">
        <f t="shared" si="31"/>
        <v>0</v>
      </c>
      <c r="E1017" s="83" t="str">
        <f t="shared" si="32"/>
        <v>..</v>
      </c>
      <c r="F1017" s="82"/>
      <c r="G1017" s="83"/>
      <c r="H1017" s="84"/>
      <c r="I1017" s="83"/>
      <c r="N1017" s="82"/>
      <c r="O1017" s="82"/>
      <c r="P1017" s="82"/>
      <c r="Q1017" s="82"/>
      <c r="R1017" s="82"/>
      <c r="Y1017" s="82"/>
      <c r="Z1017" s="82"/>
      <c r="AF1017" s="82"/>
    </row>
    <row r="1018" spans="1:32">
      <c r="A1018" s="82">
        <v>0.25074999999999997</v>
      </c>
      <c r="B1018" s="130">
        <v>15</v>
      </c>
      <c r="C1018" s="126">
        <v>122.32583850795493</v>
      </c>
      <c r="D1018" s="82">
        <f t="shared" si="31"/>
        <v>0</v>
      </c>
      <c r="E1018" s="83" t="str">
        <f t="shared" si="32"/>
        <v>..</v>
      </c>
      <c r="F1018" s="82"/>
      <c r="G1018" s="83"/>
      <c r="H1018" s="84"/>
      <c r="I1018" s="83"/>
      <c r="N1018" s="82"/>
      <c r="O1018" s="82"/>
      <c r="P1018" s="82"/>
      <c r="Q1018" s="82"/>
      <c r="R1018" s="82"/>
      <c r="Y1018" s="82"/>
      <c r="Z1018" s="82"/>
      <c r="AF1018" s="82"/>
    </row>
    <row r="1019" spans="1:32">
      <c r="A1019" s="82">
        <v>0.251</v>
      </c>
      <c r="B1019" s="130">
        <v>30</v>
      </c>
      <c r="C1019" s="126">
        <v>107.76840218407023</v>
      </c>
      <c r="D1019" s="82">
        <f t="shared" si="31"/>
        <v>1</v>
      </c>
      <c r="E1019" s="83">
        <f t="shared" si="32"/>
        <v>111.00000000000001</v>
      </c>
      <c r="F1019" s="82"/>
      <c r="G1019" s="83"/>
      <c r="H1019" s="84"/>
      <c r="I1019" s="83"/>
      <c r="N1019" s="82"/>
      <c r="O1019" s="82"/>
      <c r="P1019" s="82"/>
      <c r="Q1019" s="82"/>
      <c r="R1019" s="82"/>
      <c r="Y1019" s="82"/>
      <c r="Z1019" s="82"/>
      <c r="AF1019" s="82"/>
    </row>
    <row r="1020" spans="1:32">
      <c r="A1020" s="82">
        <v>0.25124999999999997</v>
      </c>
      <c r="B1020" s="130">
        <v>30</v>
      </c>
      <c r="C1020" s="126">
        <v>91.953526289711377</v>
      </c>
      <c r="D1020" s="82">
        <f t="shared" si="31"/>
        <v>1</v>
      </c>
      <c r="E1020" s="83">
        <f t="shared" si="32"/>
        <v>89.71910313494601</v>
      </c>
      <c r="F1020" s="82"/>
      <c r="G1020" s="83"/>
      <c r="H1020" s="84"/>
      <c r="I1020" s="83"/>
      <c r="N1020" s="82"/>
      <c r="O1020" s="82"/>
      <c r="P1020" s="82"/>
      <c r="Q1020" s="82"/>
      <c r="R1020" s="82"/>
      <c r="Y1020" s="82"/>
      <c r="Z1020" s="82"/>
      <c r="AF1020" s="82"/>
    </row>
    <row r="1021" spans="1:32">
      <c r="A1021" s="82">
        <v>0.2515</v>
      </c>
      <c r="B1021" s="130">
        <v>15</v>
      </c>
      <c r="C1021" s="126">
        <v>105.63589880831347</v>
      </c>
      <c r="D1021" s="82">
        <f t="shared" si="31"/>
        <v>0</v>
      </c>
      <c r="E1021" s="83" t="str">
        <f t="shared" si="32"/>
        <v>..</v>
      </c>
      <c r="F1021" s="82"/>
      <c r="G1021" s="83"/>
      <c r="H1021" s="84"/>
      <c r="I1021" s="83"/>
      <c r="N1021" s="82"/>
      <c r="O1021" s="82"/>
      <c r="P1021" s="82"/>
      <c r="Q1021" s="82"/>
      <c r="R1021" s="82"/>
      <c r="Y1021" s="82"/>
      <c r="Z1021" s="82"/>
      <c r="AF1021" s="82"/>
    </row>
    <row r="1022" spans="1:32">
      <c r="A1022" s="82">
        <v>0.25174999999999997</v>
      </c>
      <c r="B1022" s="130">
        <v>15</v>
      </c>
      <c r="C1022" s="126">
        <v>117.49246439615202</v>
      </c>
      <c r="D1022" s="82">
        <f t="shared" si="31"/>
        <v>0</v>
      </c>
      <c r="E1022" s="83" t="str">
        <f t="shared" si="32"/>
        <v>..</v>
      </c>
      <c r="F1022" s="82"/>
      <c r="G1022" s="83"/>
      <c r="H1022" s="84"/>
      <c r="I1022" s="83"/>
      <c r="N1022" s="82"/>
      <c r="O1022" s="82"/>
      <c r="P1022" s="82"/>
      <c r="Q1022" s="82"/>
      <c r="R1022" s="82"/>
      <c r="Y1022" s="82"/>
      <c r="Z1022" s="82"/>
      <c r="AF1022" s="82"/>
    </row>
    <row r="1023" spans="1:32">
      <c r="A1023" s="82">
        <v>0.252</v>
      </c>
      <c r="B1023" s="130">
        <v>15</v>
      </c>
      <c r="C1023" s="126">
        <v>108.90102432391865</v>
      </c>
      <c r="D1023" s="82">
        <f t="shared" si="31"/>
        <v>0</v>
      </c>
      <c r="E1023" s="83" t="str">
        <f t="shared" si="32"/>
        <v>..</v>
      </c>
      <c r="F1023" s="82"/>
      <c r="G1023" s="83"/>
      <c r="H1023" s="84"/>
      <c r="I1023" s="83"/>
      <c r="N1023" s="82"/>
      <c r="O1023" s="82"/>
      <c r="P1023" s="82"/>
      <c r="Q1023" s="82"/>
      <c r="R1023" s="82"/>
      <c r="Y1023" s="82"/>
      <c r="Z1023" s="82"/>
      <c r="AF1023" s="82"/>
    </row>
    <row r="1024" spans="1:32">
      <c r="A1024" s="82">
        <v>0.25224999999999997</v>
      </c>
      <c r="B1024" s="130">
        <v>30</v>
      </c>
      <c r="C1024" s="126">
        <v>101.29010237219875</v>
      </c>
      <c r="D1024" s="82">
        <f t="shared" si="31"/>
        <v>1</v>
      </c>
      <c r="E1024" s="83">
        <f t="shared" si="32"/>
        <v>111.00000000000001</v>
      </c>
      <c r="F1024" s="82"/>
      <c r="G1024" s="83"/>
      <c r="H1024" s="84"/>
      <c r="I1024" s="83"/>
      <c r="N1024" s="82"/>
      <c r="O1024" s="82"/>
      <c r="P1024" s="82"/>
      <c r="Q1024" s="82"/>
      <c r="R1024" s="82"/>
      <c r="Y1024" s="82"/>
      <c r="Z1024" s="82"/>
      <c r="AF1024" s="82"/>
    </row>
    <row r="1025" spans="1:32">
      <c r="A1025" s="82">
        <v>0.2525</v>
      </c>
      <c r="B1025" s="130">
        <v>15</v>
      </c>
      <c r="C1025" s="126">
        <v>109.40205811387101</v>
      </c>
      <c r="D1025" s="82">
        <f t="shared" si="31"/>
        <v>0</v>
      </c>
      <c r="E1025" s="83" t="str">
        <f t="shared" si="32"/>
        <v>..</v>
      </c>
      <c r="F1025" s="82"/>
      <c r="G1025" s="83"/>
      <c r="H1025" s="84"/>
      <c r="I1025" s="83"/>
      <c r="N1025" s="82"/>
      <c r="O1025" s="82"/>
      <c r="P1025" s="82"/>
      <c r="Q1025" s="82"/>
      <c r="R1025" s="82"/>
      <c r="Y1025" s="82"/>
      <c r="Z1025" s="82"/>
      <c r="AF1025" s="82"/>
    </row>
    <row r="1026" spans="1:32">
      <c r="A1026" s="82">
        <v>0.25274999999999997</v>
      </c>
      <c r="B1026" s="130">
        <v>15</v>
      </c>
      <c r="C1026" s="126">
        <v>113.35278186033555</v>
      </c>
      <c r="D1026" s="82">
        <f t="shared" si="31"/>
        <v>0</v>
      </c>
      <c r="E1026" s="83" t="str">
        <f t="shared" si="32"/>
        <v>..</v>
      </c>
      <c r="F1026" s="82"/>
      <c r="G1026" s="83"/>
      <c r="H1026" s="84"/>
      <c r="I1026" s="83"/>
      <c r="N1026" s="82"/>
      <c r="O1026" s="82"/>
      <c r="P1026" s="82"/>
      <c r="Q1026" s="82"/>
      <c r="R1026" s="82"/>
      <c r="Y1026" s="82"/>
      <c r="Z1026" s="82"/>
      <c r="AF1026" s="82"/>
    </row>
    <row r="1027" spans="1:32">
      <c r="A1027" s="82">
        <v>0.253</v>
      </c>
      <c r="B1027" s="130">
        <v>30</v>
      </c>
      <c r="C1027" s="126">
        <v>97.62428531443922</v>
      </c>
      <c r="D1027" s="82">
        <f t="shared" si="31"/>
        <v>1</v>
      </c>
      <c r="E1027" s="83">
        <f t="shared" si="32"/>
        <v>94.709371076706518</v>
      </c>
      <c r="F1027" s="82"/>
      <c r="G1027" s="83"/>
      <c r="H1027" s="84"/>
      <c r="I1027" s="83"/>
      <c r="N1027" s="82"/>
      <c r="O1027" s="82"/>
      <c r="P1027" s="82"/>
      <c r="Q1027" s="82"/>
      <c r="R1027" s="82"/>
      <c r="Y1027" s="82"/>
      <c r="Z1027" s="82"/>
      <c r="AF1027" s="82"/>
    </row>
    <row r="1028" spans="1:32">
      <c r="A1028" s="82">
        <v>0.25324999999999998</v>
      </c>
      <c r="B1028" s="130">
        <v>30</v>
      </c>
      <c r="C1028" s="126">
        <v>130.9131603707082</v>
      </c>
      <c r="D1028" s="82">
        <f t="shared" si="31"/>
        <v>1</v>
      </c>
      <c r="E1028" s="83">
        <f t="shared" si="32"/>
        <v>111.00000000000001</v>
      </c>
      <c r="F1028" s="82"/>
      <c r="G1028" s="83"/>
      <c r="H1028" s="84"/>
      <c r="I1028" s="83"/>
      <c r="N1028" s="82"/>
      <c r="O1028" s="82"/>
      <c r="P1028" s="82"/>
      <c r="Q1028" s="82"/>
      <c r="R1028" s="82"/>
      <c r="Y1028" s="82"/>
      <c r="Z1028" s="82"/>
      <c r="AF1028" s="82"/>
    </row>
    <row r="1029" spans="1:32">
      <c r="A1029" s="82">
        <v>0.2535</v>
      </c>
      <c r="B1029" s="130">
        <v>30</v>
      </c>
      <c r="C1029" s="126">
        <v>92.229241848700909</v>
      </c>
      <c r="D1029" s="82">
        <f t="shared" si="31"/>
        <v>1</v>
      </c>
      <c r="E1029" s="83">
        <f t="shared" si="32"/>
        <v>89.961732826856803</v>
      </c>
      <c r="F1029" s="82"/>
      <c r="G1029" s="83"/>
      <c r="H1029" s="84"/>
      <c r="I1029" s="83"/>
      <c r="N1029" s="82"/>
      <c r="O1029" s="82"/>
      <c r="P1029" s="82"/>
      <c r="Q1029" s="82"/>
      <c r="R1029" s="82"/>
      <c r="Y1029" s="82"/>
      <c r="Z1029" s="82"/>
      <c r="AF1029" s="82"/>
    </row>
    <row r="1030" spans="1:32">
      <c r="A1030" s="82">
        <v>0.25374999999999998</v>
      </c>
      <c r="B1030" s="130">
        <v>15</v>
      </c>
      <c r="C1030" s="126">
        <v>111.0554326751477</v>
      </c>
      <c r="D1030" s="82">
        <f t="shared" si="31"/>
        <v>0</v>
      </c>
      <c r="E1030" s="83" t="str">
        <f t="shared" si="32"/>
        <v>..</v>
      </c>
      <c r="F1030" s="82"/>
      <c r="G1030" s="83"/>
      <c r="H1030" s="84"/>
      <c r="I1030" s="83"/>
      <c r="N1030" s="82"/>
      <c r="O1030" s="82"/>
      <c r="P1030" s="82"/>
      <c r="Q1030" s="82"/>
      <c r="R1030" s="82"/>
      <c r="Y1030" s="82"/>
      <c r="Z1030" s="82"/>
      <c r="AF1030" s="82"/>
    </row>
    <row r="1031" spans="1:32">
      <c r="A1031" s="82">
        <v>0.254</v>
      </c>
      <c r="B1031" s="130">
        <v>15</v>
      </c>
      <c r="C1031" s="126">
        <v>103.24674058812653</v>
      </c>
      <c r="D1031" s="82">
        <f t="shared" si="31"/>
        <v>0</v>
      </c>
      <c r="E1031" s="83" t="str">
        <f t="shared" si="32"/>
        <v>..</v>
      </c>
      <c r="F1031" s="82"/>
      <c r="G1031" s="83"/>
      <c r="H1031" s="84"/>
      <c r="I1031" s="83"/>
      <c r="N1031" s="82"/>
      <c r="O1031" s="82"/>
      <c r="P1031" s="82"/>
      <c r="Q1031" s="82"/>
      <c r="R1031" s="82"/>
      <c r="Y1031" s="82"/>
      <c r="Z1031" s="82"/>
      <c r="AF1031" s="82"/>
    </row>
    <row r="1032" spans="1:32">
      <c r="A1032" s="82">
        <v>0.25424999999999998</v>
      </c>
      <c r="B1032" s="130">
        <v>15</v>
      </c>
      <c r="C1032" s="126">
        <v>105.81206505664655</v>
      </c>
      <c r="D1032" s="82">
        <f t="shared" si="31"/>
        <v>0</v>
      </c>
      <c r="E1032" s="83" t="str">
        <f t="shared" si="32"/>
        <v>..</v>
      </c>
      <c r="F1032" s="82"/>
      <c r="G1032" s="83"/>
      <c r="H1032" s="84"/>
      <c r="I1032" s="83"/>
      <c r="N1032" s="82"/>
      <c r="O1032" s="82"/>
      <c r="P1032" s="82"/>
      <c r="Q1032" s="82"/>
      <c r="R1032" s="82"/>
      <c r="Y1032" s="82"/>
      <c r="Z1032" s="82"/>
      <c r="AF1032" s="82"/>
    </row>
    <row r="1033" spans="1:32">
      <c r="A1033" s="82">
        <v>0.2545</v>
      </c>
      <c r="B1033" s="130">
        <v>30</v>
      </c>
      <c r="C1033" s="126">
        <v>130.79392797674748</v>
      </c>
      <c r="D1033" s="82">
        <f t="shared" si="31"/>
        <v>1</v>
      </c>
      <c r="E1033" s="83">
        <f t="shared" si="32"/>
        <v>111.00000000000001</v>
      </c>
      <c r="F1033" s="82"/>
      <c r="G1033" s="83"/>
      <c r="H1033" s="84"/>
      <c r="I1033" s="83"/>
      <c r="N1033" s="82"/>
      <c r="O1033" s="82"/>
      <c r="P1033" s="82"/>
      <c r="Q1033" s="82"/>
      <c r="R1033" s="82"/>
      <c r="Y1033" s="82"/>
      <c r="Z1033" s="82"/>
      <c r="AF1033" s="82"/>
    </row>
    <row r="1034" spans="1:32">
      <c r="A1034" s="82">
        <v>0.25474999999999998</v>
      </c>
      <c r="B1034" s="130">
        <v>15</v>
      </c>
      <c r="C1034" s="126">
        <v>106.36749339189068</v>
      </c>
      <c r="D1034" s="82">
        <f t="shared" si="31"/>
        <v>0</v>
      </c>
      <c r="E1034" s="83" t="str">
        <f t="shared" si="32"/>
        <v>..</v>
      </c>
      <c r="F1034" s="82"/>
      <c r="G1034" s="83"/>
      <c r="H1034" s="84"/>
      <c r="I1034" s="83"/>
      <c r="N1034" s="82"/>
      <c r="O1034" s="82"/>
      <c r="P1034" s="82"/>
      <c r="Q1034" s="82"/>
      <c r="R1034" s="82"/>
      <c r="Y1034" s="82"/>
      <c r="Z1034" s="82"/>
      <c r="AF1034" s="82"/>
    </row>
    <row r="1035" spans="1:32">
      <c r="A1035" s="82">
        <v>0.255</v>
      </c>
      <c r="B1035" s="130">
        <v>15</v>
      </c>
      <c r="C1035" s="126">
        <v>96.581951273609647</v>
      </c>
      <c r="D1035" s="82">
        <f t="shared" si="31"/>
        <v>0</v>
      </c>
      <c r="E1035" s="83" t="str">
        <f t="shared" si="32"/>
        <v>..</v>
      </c>
      <c r="F1035" s="82"/>
      <c r="G1035" s="83"/>
      <c r="H1035" s="84"/>
      <c r="I1035" s="83"/>
      <c r="N1035" s="82"/>
      <c r="O1035" s="82"/>
      <c r="P1035" s="82"/>
      <c r="Q1035" s="82"/>
      <c r="R1035" s="82"/>
      <c r="Y1035" s="82"/>
      <c r="Z1035" s="82"/>
      <c r="AF1035" s="82"/>
    </row>
    <row r="1036" spans="1:32">
      <c r="A1036" s="82">
        <v>0.25524999999999998</v>
      </c>
      <c r="B1036" s="130">
        <v>15</v>
      </c>
      <c r="C1036" s="126">
        <v>120.96784242499579</v>
      </c>
      <c r="D1036" s="82">
        <f t="shared" si="31"/>
        <v>0</v>
      </c>
      <c r="E1036" s="83" t="str">
        <f t="shared" si="32"/>
        <v>..</v>
      </c>
      <c r="F1036" s="82"/>
      <c r="G1036" s="83"/>
      <c r="H1036" s="84"/>
      <c r="I1036" s="83"/>
      <c r="N1036" s="82"/>
      <c r="O1036" s="82"/>
      <c r="P1036" s="82"/>
      <c r="Q1036" s="82"/>
      <c r="R1036" s="82"/>
      <c r="Y1036" s="82"/>
      <c r="Z1036" s="82"/>
      <c r="AF1036" s="82"/>
    </row>
    <row r="1037" spans="1:32">
      <c r="A1037" s="82">
        <v>0.2555</v>
      </c>
      <c r="B1037" s="130">
        <v>30</v>
      </c>
      <c r="C1037" s="126">
        <v>136.74917589118189</v>
      </c>
      <c r="D1037" s="82">
        <f t="shared" si="31"/>
        <v>1</v>
      </c>
      <c r="E1037" s="83">
        <f t="shared" si="32"/>
        <v>111.00000000000001</v>
      </c>
      <c r="F1037" s="82"/>
      <c r="G1037" s="83"/>
      <c r="H1037" s="84"/>
      <c r="I1037" s="83"/>
      <c r="N1037" s="82"/>
      <c r="O1037" s="82"/>
      <c r="P1037" s="82"/>
      <c r="Q1037" s="82"/>
      <c r="R1037" s="82"/>
      <c r="Y1037" s="82"/>
      <c r="Z1037" s="82"/>
      <c r="AF1037" s="82"/>
    </row>
    <row r="1038" spans="1:32">
      <c r="A1038" s="82">
        <v>0.25574999999999998</v>
      </c>
      <c r="B1038" s="130">
        <v>30</v>
      </c>
      <c r="C1038" s="126">
        <v>97.159735226892607</v>
      </c>
      <c r="D1038" s="82">
        <f t="shared" si="31"/>
        <v>1</v>
      </c>
      <c r="E1038" s="83">
        <f t="shared" si="32"/>
        <v>94.300566999665492</v>
      </c>
      <c r="F1038" s="82"/>
      <c r="G1038" s="83"/>
      <c r="H1038" s="84"/>
      <c r="I1038" s="83"/>
      <c r="N1038" s="82"/>
      <c r="O1038" s="82"/>
      <c r="P1038" s="82"/>
      <c r="Q1038" s="82"/>
      <c r="R1038" s="82"/>
      <c r="Y1038" s="82"/>
      <c r="Z1038" s="82"/>
      <c r="AF1038" s="82"/>
    </row>
    <row r="1039" spans="1:32">
      <c r="A1039" s="82">
        <v>0.25600000000000001</v>
      </c>
      <c r="B1039" s="130">
        <v>15</v>
      </c>
      <c r="C1039" s="126">
        <v>117.94153810023319</v>
      </c>
      <c r="D1039" s="82">
        <f t="shared" si="31"/>
        <v>0</v>
      </c>
      <c r="E1039" s="83" t="str">
        <f t="shared" si="32"/>
        <v>..</v>
      </c>
      <c r="F1039" s="82"/>
      <c r="G1039" s="83"/>
      <c r="H1039" s="84"/>
      <c r="I1039" s="83"/>
      <c r="N1039" s="82"/>
      <c r="O1039" s="82"/>
      <c r="P1039" s="82"/>
      <c r="Q1039" s="82"/>
      <c r="R1039" s="82"/>
      <c r="Y1039" s="82"/>
      <c r="Z1039" s="82"/>
      <c r="AF1039" s="82"/>
    </row>
    <row r="1040" spans="1:32">
      <c r="A1040" s="82">
        <v>0.25624999999999998</v>
      </c>
      <c r="B1040" s="130">
        <v>30</v>
      </c>
      <c r="C1040" s="126">
        <v>94.062941013946443</v>
      </c>
      <c r="D1040" s="82">
        <f t="shared" ref="D1040:D1103" si="33">IF(VLOOKUP(B1040,$B$10:$G$11,6)&gt;=0,1,0)</f>
        <v>1</v>
      </c>
      <c r="E1040" s="83">
        <f t="shared" ref="E1040:E1103" si="34">IF(D1040=0,"..", IF(C1040+$C$6&gt;=$G$2,$G$2,(C1040+$C$6)*(1-$C$4)))</f>
        <v>91.575388092272874</v>
      </c>
      <c r="F1040" s="82"/>
      <c r="G1040" s="83"/>
      <c r="H1040" s="84"/>
      <c r="I1040" s="83"/>
      <c r="N1040" s="82"/>
      <c r="O1040" s="82"/>
      <c r="P1040" s="82"/>
      <c r="Q1040" s="82"/>
      <c r="R1040" s="82"/>
      <c r="Y1040" s="82"/>
      <c r="Z1040" s="82"/>
      <c r="AF1040" s="82"/>
    </row>
    <row r="1041" spans="1:32">
      <c r="A1041" s="82">
        <v>0.25650000000000001</v>
      </c>
      <c r="B1041" s="130">
        <v>15</v>
      </c>
      <c r="C1041" s="126">
        <v>121.91847726944674</v>
      </c>
      <c r="D1041" s="82">
        <f t="shared" si="33"/>
        <v>0</v>
      </c>
      <c r="E1041" s="83" t="str">
        <f t="shared" si="34"/>
        <v>..</v>
      </c>
      <c r="F1041" s="82"/>
      <c r="G1041" s="83"/>
      <c r="H1041" s="84"/>
      <c r="I1041" s="83"/>
      <c r="N1041" s="82"/>
      <c r="O1041" s="82"/>
      <c r="P1041" s="82"/>
      <c r="Q1041" s="82"/>
      <c r="R1041" s="82"/>
      <c r="Y1041" s="82"/>
      <c r="Z1041" s="82"/>
      <c r="AF1041" s="82"/>
    </row>
    <row r="1042" spans="1:32">
      <c r="A1042" s="82">
        <v>0.25674999999999998</v>
      </c>
      <c r="B1042" s="130">
        <v>15</v>
      </c>
      <c r="C1042" s="126">
        <v>99.370166300951013</v>
      </c>
      <c r="D1042" s="82">
        <f t="shared" si="33"/>
        <v>0</v>
      </c>
      <c r="E1042" s="83" t="str">
        <f t="shared" si="34"/>
        <v>..</v>
      </c>
      <c r="F1042" s="82"/>
      <c r="G1042" s="83"/>
      <c r="H1042" s="84"/>
      <c r="I1042" s="83"/>
      <c r="N1042" s="82"/>
      <c r="O1042" s="82"/>
      <c r="P1042" s="82"/>
      <c r="Q1042" s="82"/>
      <c r="R1042" s="82"/>
      <c r="Y1042" s="82"/>
      <c r="Z1042" s="82"/>
      <c r="AF1042" s="82"/>
    </row>
    <row r="1043" spans="1:32">
      <c r="A1043" s="82">
        <v>0.25700000000000001</v>
      </c>
      <c r="B1043" s="130">
        <v>15</v>
      </c>
      <c r="C1043" s="126">
        <v>106.16398347134461</v>
      </c>
      <c r="D1043" s="82">
        <f t="shared" si="33"/>
        <v>0</v>
      </c>
      <c r="E1043" s="83" t="str">
        <f t="shared" si="34"/>
        <v>..</v>
      </c>
      <c r="F1043" s="82"/>
      <c r="G1043" s="83"/>
      <c r="H1043" s="84"/>
      <c r="I1043" s="83"/>
      <c r="N1043" s="82"/>
      <c r="O1043" s="82"/>
      <c r="P1043" s="82"/>
      <c r="Q1043" s="82"/>
      <c r="R1043" s="82"/>
      <c r="Y1043" s="82"/>
      <c r="Z1043" s="82"/>
      <c r="AF1043" s="82"/>
    </row>
    <row r="1044" spans="1:32">
      <c r="A1044" s="82">
        <v>0.25724999999999998</v>
      </c>
      <c r="B1044" s="130">
        <v>30</v>
      </c>
      <c r="C1044" s="126">
        <v>112.70741520729561</v>
      </c>
      <c r="D1044" s="82">
        <f t="shared" si="33"/>
        <v>1</v>
      </c>
      <c r="E1044" s="83">
        <f t="shared" si="34"/>
        <v>111.00000000000001</v>
      </c>
      <c r="F1044" s="82"/>
      <c r="G1044" s="83"/>
      <c r="H1044" s="84"/>
      <c r="I1044" s="83"/>
      <c r="N1044" s="82"/>
      <c r="O1044" s="82"/>
      <c r="P1044" s="82"/>
      <c r="Q1044" s="82"/>
      <c r="R1044" s="82"/>
      <c r="Y1044" s="82"/>
      <c r="Z1044" s="82"/>
      <c r="AF1044" s="82"/>
    </row>
    <row r="1045" spans="1:32">
      <c r="A1045" s="82">
        <v>0.25750000000000001</v>
      </c>
      <c r="B1045" s="130">
        <v>30</v>
      </c>
      <c r="C1045" s="126">
        <v>97.922076078219334</v>
      </c>
      <c r="D1045" s="82">
        <f t="shared" si="33"/>
        <v>1</v>
      </c>
      <c r="E1045" s="83">
        <f t="shared" si="34"/>
        <v>94.971426948833013</v>
      </c>
      <c r="F1045" s="82"/>
      <c r="G1045" s="83"/>
      <c r="H1045" s="84"/>
      <c r="I1045" s="83"/>
      <c r="N1045" s="82"/>
      <c r="O1045" s="82"/>
      <c r="P1045" s="82"/>
      <c r="Q1045" s="82"/>
      <c r="R1045" s="82"/>
      <c r="Y1045" s="82"/>
      <c r="Z1045" s="82"/>
      <c r="AF1045" s="82"/>
    </row>
    <row r="1046" spans="1:32">
      <c r="A1046" s="82">
        <v>0.25774999999999998</v>
      </c>
      <c r="B1046" s="130">
        <v>15</v>
      </c>
      <c r="C1046" s="126">
        <v>101.18562491253459</v>
      </c>
      <c r="D1046" s="82">
        <f t="shared" si="33"/>
        <v>0</v>
      </c>
      <c r="E1046" s="83" t="str">
        <f t="shared" si="34"/>
        <v>..</v>
      </c>
      <c r="F1046" s="82"/>
      <c r="G1046" s="83"/>
      <c r="H1046" s="84"/>
      <c r="I1046" s="83"/>
      <c r="N1046" s="82"/>
      <c r="O1046" s="82"/>
      <c r="P1046" s="82"/>
      <c r="Q1046" s="82"/>
      <c r="R1046" s="82"/>
      <c r="Y1046" s="82"/>
      <c r="Z1046" s="82"/>
      <c r="AF1046" s="82"/>
    </row>
    <row r="1047" spans="1:32">
      <c r="A1047" s="82">
        <v>0.25800000000000001</v>
      </c>
      <c r="B1047" s="130">
        <v>15</v>
      </c>
      <c r="C1047" s="126">
        <v>124.91934584592485</v>
      </c>
      <c r="D1047" s="82">
        <f t="shared" si="33"/>
        <v>0</v>
      </c>
      <c r="E1047" s="83" t="str">
        <f t="shared" si="34"/>
        <v>..</v>
      </c>
      <c r="F1047" s="82"/>
      <c r="G1047" s="83"/>
      <c r="H1047" s="84"/>
      <c r="I1047" s="83"/>
      <c r="N1047" s="82"/>
      <c r="O1047" s="82"/>
      <c r="P1047" s="82"/>
      <c r="Q1047" s="82"/>
      <c r="R1047" s="82"/>
      <c r="Y1047" s="82"/>
      <c r="Z1047" s="82"/>
      <c r="AF1047" s="82"/>
    </row>
    <row r="1048" spans="1:32">
      <c r="A1048" s="82">
        <v>0.25824999999999998</v>
      </c>
      <c r="B1048" s="130">
        <v>30</v>
      </c>
      <c r="C1048" s="126">
        <v>81.708170757419708</v>
      </c>
      <c r="D1048" s="82">
        <f t="shared" si="33"/>
        <v>1</v>
      </c>
      <c r="E1048" s="83">
        <f t="shared" si="34"/>
        <v>80.703190266529347</v>
      </c>
      <c r="F1048" s="82"/>
      <c r="G1048" s="83"/>
      <c r="H1048" s="84"/>
      <c r="I1048" s="83"/>
      <c r="N1048" s="82"/>
      <c r="O1048" s="82"/>
      <c r="P1048" s="82"/>
      <c r="Q1048" s="82"/>
      <c r="R1048" s="82"/>
      <c r="Y1048" s="82"/>
      <c r="Z1048" s="82"/>
      <c r="AF1048" s="82"/>
    </row>
    <row r="1049" spans="1:32">
      <c r="A1049" s="82">
        <v>0.25850000000000001</v>
      </c>
      <c r="B1049" s="130">
        <v>30</v>
      </c>
      <c r="C1049" s="126">
        <v>98.614074168652678</v>
      </c>
      <c r="D1049" s="82">
        <f t="shared" si="33"/>
        <v>1</v>
      </c>
      <c r="E1049" s="83">
        <f t="shared" si="34"/>
        <v>95.580385268414361</v>
      </c>
      <c r="F1049" s="82"/>
      <c r="G1049" s="83"/>
      <c r="H1049" s="84"/>
      <c r="I1049" s="83"/>
      <c r="N1049" s="82"/>
      <c r="O1049" s="82"/>
      <c r="P1049" s="82"/>
      <c r="Q1049" s="82"/>
      <c r="R1049" s="82"/>
      <c r="Y1049" s="82"/>
      <c r="Z1049" s="82"/>
      <c r="AF1049" s="82"/>
    </row>
    <row r="1050" spans="1:32">
      <c r="A1050" s="82">
        <v>0.25874999999999998</v>
      </c>
      <c r="B1050" s="130">
        <v>15</v>
      </c>
      <c r="C1050" s="126">
        <v>97.719341057437973</v>
      </c>
      <c r="D1050" s="82">
        <f t="shared" si="33"/>
        <v>0</v>
      </c>
      <c r="E1050" s="83" t="str">
        <f t="shared" si="34"/>
        <v>..</v>
      </c>
      <c r="F1050" s="82"/>
      <c r="G1050" s="83"/>
      <c r="H1050" s="84"/>
      <c r="I1050" s="83"/>
      <c r="N1050" s="82"/>
      <c r="O1050" s="82"/>
      <c r="P1050" s="82"/>
      <c r="Q1050" s="82"/>
      <c r="R1050" s="82"/>
      <c r="Y1050" s="82"/>
      <c r="Z1050" s="82"/>
      <c r="AF1050" s="82"/>
    </row>
    <row r="1051" spans="1:32">
      <c r="A1051" s="82">
        <v>0.25900000000000001</v>
      </c>
      <c r="B1051" s="130">
        <v>15</v>
      </c>
      <c r="C1051" s="126">
        <v>96.090327195024486</v>
      </c>
      <c r="D1051" s="82">
        <f t="shared" si="33"/>
        <v>0</v>
      </c>
      <c r="E1051" s="83" t="str">
        <f t="shared" si="34"/>
        <v>..</v>
      </c>
      <c r="F1051" s="82"/>
      <c r="G1051" s="83"/>
      <c r="H1051" s="84"/>
      <c r="I1051" s="83"/>
      <c r="N1051" s="82"/>
      <c r="O1051" s="82"/>
      <c r="P1051" s="82"/>
      <c r="Q1051" s="82"/>
      <c r="R1051" s="82"/>
      <c r="Y1051" s="82"/>
      <c r="Z1051" s="82"/>
      <c r="AF1051" s="82"/>
    </row>
    <row r="1052" spans="1:32">
      <c r="A1052" s="82">
        <v>0.25924999999999998</v>
      </c>
      <c r="B1052" s="130">
        <v>15</v>
      </c>
      <c r="C1052" s="126">
        <v>116.44913090703123</v>
      </c>
      <c r="D1052" s="82">
        <f t="shared" si="33"/>
        <v>0</v>
      </c>
      <c r="E1052" s="83" t="str">
        <f t="shared" si="34"/>
        <v>..</v>
      </c>
      <c r="F1052" s="82"/>
      <c r="G1052" s="83"/>
      <c r="H1052" s="84"/>
      <c r="I1052" s="83"/>
      <c r="N1052" s="82"/>
      <c r="O1052" s="82"/>
      <c r="P1052" s="82"/>
      <c r="Q1052" s="82"/>
      <c r="R1052" s="82"/>
      <c r="Y1052" s="82"/>
      <c r="Z1052" s="82"/>
      <c r="AF1052" s="82"/>
    </row>
    <row r="1053" spans="1:32">
      <c r="A1053" s="82">
        <v>0.25950000000000001</v>
      </c>
      <c r="B1053" s="130">
        <v>30</v>
      </c>
      <c r="C1053" s="126">
        <v>104.5071755083618</v>
      </c>
      <c r="D1053" s="82">
        <f t="shared" si="33"/>
        <v>1</v>
      </c>
      <c r="E1053" s="83">
        <f t="shared" si="34"/>
        <v>111.00000000000001</v>
      </c>
      <c r="F1053" s="82"/>
      <c r="G1053" s="83"/>
      <c r="H1053" s="84"/>
      <c r="I1053" s="83"/>
      <c r="N1053" s="82"/>
      <c r="O1053" s="82"/>
      <c r="P1053" s="82"/>
      <c r="Q1053" s="82"/>
      <c r="R1053" s="82"/>
      <c r="Y1053" s="82"/>
      <c r="Z1053" s="82"/>
      <c r="AF1053" s="82"/>
    </row>
    <row r="1054" spans="1:32">
      <c r="A1054" s="82">
        <v>0.25974999999999998</v>
      </c>
      <c r="B1054" s="130">
        <v>30</v>
      </c>
      <c r="C1054" s="126">
        <v>113.52967144498348</v>
      </c>
      <c r="D1054" s="82">
        <f t="shared" si="33"/>
        <v>1</v>
      </c>
      <c r="E1054" s="83">
        <f t="shared" si="34"/>
        <v>111.00000000000001</v>
      </c>
      <c r="F1054" s="82"/>
      <c r="G1054" s="83"/>
      <c r="H1054" s="84"/>
      <c r="I1054" s="83"/>
      <c r="N1054" s="82"/>
      <c r="O1054" s="82"/>
      <c r="P1054" s="82"/>
      <c r="Q1054" s="82"/>
      <c r="R1054" s="82"/>
      <c r="Y1054" s="82"/>
      <c r="Z1054" s="82"/>
      <c r="AF1054" s="82"/>
    </row>
    <row r="1055" spans="1:32">
      <c r="A1055" s="82">
        <v>0.26</v>
      </c>
      <c r="B1055" s="130">
        <v>30</v>
      </c>
      <c r="C1055" s="126">
        <v>123.34639277329225</v>
      </c>
      <c r="D1055" s="82">
        <f t="shared" si="33"/>
        <v>1</v>
      </c>
      <c r="E1055" s="83">
        <f t="shared" si="34"/>
        <v>111.00000000000001</v>
      </c>
      <c r="F1055" s="82"/>
      <c r="G1055" s="83"/>
      <c r="H1055" s="84"/>
      <c r="I1055" s="83"/>
      <c r="N1055" s="82"/>
      <c r="O1055" s="82"/>
      <c r="P1055" s="82"/>
      <c r="Q1055" s="82"/>
      <c r="R1055" s="82"/>
      <c r="Y1055" s="82"/>
      <c r="Z1055" s="82"/>
      <c r="AF1055" s="82"/>
    </row>
    <row r="1056" spans="1:32">
      <c r="A1056" s="82">
        <v>0.26024999999999998</v>
      </c>
      <c r="B1056" s="130">
        <v>30</v>
      </c>
      <c r="C1056" s="126">
        <v>117.91351512109566</v>
      </c>
      <c r="D1056" s="82">
        <f t="shared" si="33"/>
        <v>1</v>
      </c>
      <c r="E1056" s="83">
        <f t="shared" si="34"/>
        <v>111.00000000000001</v>
      </c>
      <c r="F1056" s="82"/>
      <c r="G1056" s="83"/>
      <c r="H1056" s="84"/>
      <c r="I1056" s="83"/>
      <c r="N1056" s="82"/>
      <c r="O1056" s="82"/>
      <c r="P1056" s="82"/>
      <c r="Q1056" s="82"/>
      <c r="R1056" s="82"/>
      <c r="Y1056" s="82"/>
      <c r="Z1056" s="82"/>
      <c r="AF1056" s="82"/>
    </row>
    <row r="1057" spans="1:32">
      <c r="A1057" s="82">
        <v>0.26050000000000001</v>
      </c>
      <c r="B1057" s="130">
        <v>15</v>
      </c>
      <c r="C1057" s="126">
        <v>121.55974908051493</v>
      </c>
      <c r="D1057" s="82">
        <f t="shared" si="33"/>
        <v>0</v>
      </c>
      <c r="E1057" s="83" t="str">
        <f t="shared" si="34"/>
        <v>..</v>
      </c>
      <c r="F1057" s="82"/>
      <c r="G1057" s="83"/>
      <c r="H1057" s="84"/>
      <c r="I1057" s="83"/>
      <c r="N1057" s="82"/>
      <c r="O1057" s="82"/>
      <c r="P1057" s="82"/>
      <c r="Q1057" s="82"/>
      <c r="R1057" s="82"/>
      <c r="Y1057" s="82"/>
      <c r="Z1057" s="82"/>
      <c r="AF1057" s="82"/>
    </row>
    <row r="1058" spans="1:32">
      <c r="A1058" s="82">
        <v>0.26074999999999998</v>
      </c>
      <c r="B1058" s="130">
        <v>15</v>
      </c>
      <c r="C1058" s="126">
        <v>96.494916975750726</v>
      </c>
      <c r="D1058" s="82">
        <f t="shared" si="33"/>
        <v>0</v>
      </c>
      <c r="E1058" s="83" t="str">
        <f t="shared" si="34"/>
        <v>..</v>
      </c>
      <c r="F1058" s="82"/>
      <c r="G1058" s="83"/>
      <c r="H1058" s="84"/>
      <c r="I1058" s="83"/>
      <c r="N1058" s="82"/>
      <c r="O1058" s="82"/>
      <c r="P1058" s="82"/>
      <c r="Q1058" s="82"/>
      <c r="R1058" s="82"/>
      <c r="Y1058" s="82"/>
      <c r="Z1058" s="82"/>
      <c r="AF1058" s="82"/>
    </row>
    <row r="1059" spans="1:32">
      <c r="A1059" s="82">
        <v>0.26100000000000001</v>
      </c>
      <c r="B1059" s="130">
        <v>30</v>
      </c>
      <c r="C1059" s="126">
        <v>106.63959420633543</v>
      </c>
      <c r="D1059" s="82">
        <f t="shared" si="33"/>
        <v>1</v>
      </c>
      <c r="E1059" s="83">
        <f t="shared" si="34"/>
        <v>111.00000000000001</v>
      </c>
      <c r="F1059" s="82"/>
      <c r="G1059" s="83"/>
      <c r="H1059" s="84"/>
      <c r="I1059" s="83"/>
      <c r="N1059" s="82"/>
      <c r="O1059" s="82"/>
      <c r="P1059" s="82"/>
      <c r="Q1059" s="82"/>
      <c r="R1059" s="82"/>
      <c r="Y1059" s="82"/>
      <c r="Z1059" s="82"/>
      <c r="AF1059" s="82"/>
    </row>
    <row r="1060" spans="1:32">
      <c r="A1060" s="82">
        <v>0.26124999999999998</v>
      </c>
      <c r="B1060" s="130">
        <v>30</v>
      </c>
      <c r="C1060" s="126">
        <v>138.21200845157364</v>
      </c>
      <c r="D1060" s="82">
        <f t="shared" si="33"/>
        <v>1</v>
      </c>
      <c r="E1060" s="83">
        <f t="shared" si="34"/>
        <v>111.00000000000001</v>
      </c>
      <c r="F1060" s="82"/>
      <c r="G1060" s="83"/>
      <c r="H1060" s="84"/>
      <c r="I1060" s="83"/>
      <c r="N1060" s="82"/>
      <c r="O1060" s="82"/>
      <c r="P1060" s="82"/>
      <c r="Q1060" s="82"/>
      <c r="R1060" s="82"/>
      <c r="Y1060" s="82"/>
      <c r="Z1060" s="82"/>
      <c r="AF1060" s="82"/>
    </row>
    <row r="1061" spans="1:32">
      <c r="A1061" s="82">
        <v>0.26150000000000001</v>
      </c>
      <c r="B1061" s="130">
        <v>15</v>
      </c>
      <c r="C1061" s="126">
        <v>120.46430519396171</v>
      </c>
      <c r="D1061" s="82">
        <f t="shared" si="33"/>
        <v>0</v>
      </c>
      <c r="E1061" s="83" t="str">
        <f t="shared" si="34"/>
        <v>..</v>
      </c>
      <c r="F1061" s="82"/>
      <c r="G1061" s="83"/>
      <c r="H1061" s="84"/>
      <c r="I1061" s="83"/>
      <c r="N1061" s="82"/>
      <c r="O1061" s="82"/>
      <c r="P1061" s="82"/>
      <c r="Q1061" s="82"/>
      <c r="R1061" s="82"/>
      <c r="Y1061" s="82"/>
      <c r="Z1061" s="82"/>
      <c r="AF1061" s="82"/>
    </row>
    <row r="1062" spans="1:32">
      <c r="A1062" s="82">
        <v>0.26174999999999998</v>
      </c>
      <c r="B1062" s="130">
        <v>30</v>
      </c>
      <c r="C1062" s="126">
        <v>101.55932646501566</v>
      </c>
      <c r="D1062" s="82">
        <f t="shared" si="33"/>
        <v>1</v>
      </c>
      <c r="E1062" s="83">
        <f t="shared" si="34"/>
        <v>111.00000000000001</v>
      </c>
      <c r="F1062" s="82"/>
      <c r="G1062" s="83"/>
      <c r="H1062" s="84"/>
      <c r="I1062" s="83"/>
      <c r="N1062" s="82"/>
      <c r="O1062" s="82"/>
      <c r="P1062" s="82"/>
      <c r="Q1062" s="82"/>
      <c r="R1062" s="82"/>
      <c r="Y1062" s="82"/>
      <c r="Z1062" s="82"/>
      <c r="AF1062" s="82"/>
    </row>
    <row r="1063" spans="1:32">
      <c r="A1063" s="82">
        <v>0.26200000000000001</v>
      </c>
      <c r="B1063" s="130">
        <v>15</v>
      </c>
      <c r="C1063" s="126">
        <v>120.73224819970966</v>
      </c>
      <c r="D1063" s="82">
        <f t="shared" si="33"/>
        <v>0</v>
      </c>
      <c r="E1063" s="83" t="str">
        <f t="shared" si="34"/>
        <v>..</v>
      </c>
      <c r="F1063" s="82"/>
      <c r="G1063" s="83"/>
      <c r="H1063" s="84"/>
      <c r="I1063" s="83"/>
      <c r="N1063" s="82"/>
      <c r="O1063" s="82"/>
      <c r="P1063" s="82"/>
      <c r="Q1063" s="82"/>
      <c r="R1063" s="82"/>
      <c r="Y1063" s="82"/>
      <c r="Z1063" s="82"/>
      <c r="AF1063" s="82"/>
    </row>
    <row r="1064" spans="1:32">
      <c r="A1064" s="82">
        <v>0.26224999999999998</v>
      </c>
      <c r="B1064" s="130">
        <v>30</v>
      </c>
      <c r="C1064" s="126">
        <v>113.02349271430887</v>
      </c>
      <c r="D1064" s="82">
        <f t="shared" si="33"/>
        <v>1</v>
      </c>
      <c r="E1064" s="83">
        <f t="shared" si="34"/>
        <v>111.00000000000001</v>
      </c>
      <c r="F1064" s="82"/>
      <c r="G1064" s="83"/>
      <c r="H1064" s="84"/>
      <c r="I1064" s="83"/>
      <c r="N1064" s="82"/>
      <c r="O1064" s="82"/>
      <c r="P1064" s="82"/>
      <c r="Q1064" s="82"/>
      <c r="R1064" s="82"/>
      <c r="Y1064" s="82"/>
      <c r="Z1064" s="82"/>
      <c r="AF1064" s="82"/>
    </row>
    <row r="1065" spans="1:32">
      <c r="A1065" s="82">
        <v>0.26250000000000001</v>
      </c>
      <c r="B1065" s="130">
        <v>30</v>
      </c>
      <c r="C1065" s="126">
        <v>116.47059560056459</v>
      </c>
      <c r="D1065" s="82">
        <f t="shared" si="33"/>
        <v>1</v>
      </c>
      <c r="E1065" s="83">
        <f t="shared" si="34"/>
        <v>111.00000000000001</v>
      </c>
      <c r="F1065" s="82"/>
      <c r="G1065" s="83"/>
      <c r="H1065" s="84"/>
      <c r="I1065" s="83"/>
      <c r="N1065" s="82"/>
      <c r="O1065" s="82"/>
      <c r="P1065" s="82"/>
      <c r="Q1065" s="82"/>
      <c r="R1065" s="82"/>
      <c r="Y1065" s="82"/>
      <c r="Z1065" s="82"/>
      <c r="AF1065" s="82"/>
    </row>
    <row r="1066" spans="1:32">
      <c r="A1066" s="82">
        <v>0.26274999999999998</v>
      </c>
      <c r="B1066" s="130">
        <v>30</v>
      </c>
      <c r="C1066" s="126">
        <v>127.00337622672967</v>
      </c>
      <c r="D1066" s="82">
        <f t="shared" si="33"/>
        <v>1</v>
      </c>
      <c r="E1066" s="83">
        <f t="shared" si="34"/>
        <v>111.00000000000001</v>
      </c>
      <c r="F1066" s="82"/>
      <c r="G1066" s="83"/>
      <c r="H1066" s="84"/>
      <c r="I1066" s="83"/>
      <c r="N1066" s="82"/>
      <c r="O1066" s="82"/>
      <c r="P1066" s="82"/>
      <c r="Q1066" s="82"/>
      <c r="R1066" s="82"/>
      <c r="Y1066" s="82"/>
      <c r="Z1066" s="82"/>
      <c r="AF1066" s="82"/>
    </row>
    <row r="1067" spans="1:32">
      <c r="A1067" s="82">
        <v>0.26300000000000001</v>
      </c>
      <c r="B1067" s="130">
        <v>30</v>
      </c>
      <c r="C1067" s="126">
        <v>137.16038219797338</v>
      </c>
      <c r="D1067" s="82">
        <f t="shared" si="33"/>
        <v>1</v>
      </c>
      <c r="E1067" s="83">
        <f t="shared" si="34"/>
        <v>111.00000000000001</v>
      </c>
      <c r="F1067" s="82"/>
      <c r="G1067" s="83"/>
      <c r="H1067" s="84"/>
      <c r="I1067" s="83"/>
      <c r="N1067" s="82"/>
      <c r="O1067" s="82"/>
      <c r="P1067" s="82"/>
      <c r="Q1067" s="82"/>
      <c r="R1067" s="82"/>
      <c r="Y1067" s="82"/>
      <c r="Z1067" s="82"/>
      <c r="AF1067" s="82"/>
    </row>
    <row r="1068" spans="1:32">
      <c r="A1068" s="82">
        <v>0.26324999999999998</v>
      </c>
      <c r="B1068" s="130">
        <v>30</v>
      </c>
      <c r="C1068" s="126">
        <v>137.91265236300379</v>
      </c>
      <c r="D1068" s="82">
        <f t="shared" si="33"/>
        <v>1</v>
      </c>
      <c r="E1068" s="83">
        <f t="shared" si="34"/>
        <v>111.00000000000001</v>
      </c>
      <c r="F1068" s="82"/>
      <c r="G1068" s="83"/>
      <c r="H1068" s="84"/>
      <c r="I1068" s="83"/>
      <c r="N1068" s="82"/>
      <c r="O1068" s="82"/>
      <c r="P1068" s="82"/>
      <c r="Q1068" s="82"/>
      <c r="R1068" s="82"/>
      <c r="Y1068" s="82"/>
      <c r="Z1068" s="82"/>
      <c r="AF1068" s="82"/>
    </row>
    <row r="1069" spans="1:32">
      <c r="A1069" s="82">
        <v>0.26350000000000001</v>
      </c>
      <c r="B1069" s="130">
        <v>15</v>
      </c>
      <c r="C1069" s="126">
        <v>98.553755314916415</v>
      </c>
      <c r="D1069" s="82">
        <f t="shared" si="33"/>
        <v>0</v>
      </c>
      <c r="E1069" s="83" t="str">
        <f t="shared" si="34"/>
        <v>..</v>
      </c>
      <c r="F1069" s="82"/>
      <c r="G1069" s="83"/>
      <c r="H1069" s="84"/>
      <c r="I1069" s="83"/>
      <c r="N1069" s="82"/>
      <c r="O1069" s="82"/>
      <c r="P1069" s="82"/>
      <c r="Q1069" s="82"/>
      <c r="R1069" s="82"/>
      <c r="Y1069" s="82"/>
      <c r="Z1069" s="82"/>
      <c r="AF1069" s="82"/>
    </row>
    <row r="1070" spans="1:32">
      <c r="A1070" s="82">
        <v>0.26374999999999998</v>
      </c>
      <c r="B1070" s="130">
        <v>15</v>
      </c>
      <c r="C1070" s="126">
        <v>109.90110976566811</v>
      </c>
      <c r="D1070" s="82">
        <f t="shared" si="33"/>
        <v>0</v>
      </c>
      <c r="E1070" s="83" t="str">
        <f t="shared" si="34"/>
        <v>..</v>
      </c>
      <c r="F1070" s="82"/>
      <c r="G1070" s="83"/>
      <c r="H1070" s="84"/>
      <c r="I1070" s="83"/>
      <c r="N1070" s="82"/>
      <c r="O1070" s="82"/>
      <c r="P1070" s="82"/>
      <c r="Q1070" s="82"/>
      <c r="R1070" s="82"/>
      <c r="Y1070" s="82"/>
      <c r="Z1070" s="82"/>
      <c r="AF1070" s="82"/>
    </row>
    <row r="1071" spans="1:32">
      <c r="A1071" s="82">
        <v>0.26400000000000001</v>
      </c>
      <c r="B1071" s="130">
        <v>30</v>
      </c>
      <c r="C1071" s="126">
        <v>98.042595150857437</v>
      </c>
      <c r="D1071" s="82">
        <f t="shared" si="33"/>
        <v>1</v>
      </c>
      <c r="E1071" s="83">
        <f t="shared" si="34"/>
        <v>95.077483732754544</v>
      </c>
      <c r="F1071" s="82"/>
      <c r="G1071" s="83"/>
      <c r="H1071" s="84"/>
      <c r="I1071" s="83"/>
      <c r="N1071" s="82"/>
      <c r="O1071" s="82"/>
      <c r="P1071" s="82"/>
      <c r="Q1071" s="82"/>
      <c r="R1071" s="82"/>
      <c r="Y1071" s="82"/>
      <c r="Z1071" s="82"/>
      <c r="AF1071" s="82"/>
    </row>
    <row r="1072" spans="1:32">
      <c r="A1072" s="82">
        <v>0.26424999999999998</v>
      </c>
      <c r="B1072" s="130">
        <v>15</v>
      </c>
      <c r="C1072" s="126">
        <v>115.27528532030522</v>
      </c>
      <c r="D1072" s="82">
        <f t="shared" si="33"/>
        <v>0</v>
      </c>
      <c r="E1072" s="83" t="str">
        <f t="shared" si="34"/>
        <v>..</v>
      </c>
      <c r="F1072" s="82"/>
      <c r="G1072" s="83"/>
      <c r="H1072" s="84"/>
      <c r="I1072" s="83"/>
      <c r="N1072" s="82"/>
      <c r="O1072" s="82"/>
      <c r="P1072" s="82"/>
      <c r="Q1072" s="82"/>
      <c r="R1072" s="82"/>
      <c r="Y1072" s="82"/>
      <c r="Z1072" s="82"/>
      <c r="AF1072" s="82"/>
    </row>
    <row r="1073" spans="1:32">
      <c r="A1073" s="82">
        <v>0.26450000000000001</v>
      </c>
      <c r="B1073" s="130">
        <v>15</v>
      </c>
      <c r="C1073" s="126">
        <v>116.38313109666376</v>
      </c>
      <c r="D1073" s="82">
        <f t="shared" si="33"/>
        <v>0</v>
      </c>
      <c r="E1073" s="83" t="str">
        <f t="shared" si="34"/>
        <v>..</v>
      </c>
      <c r="F1073" s="82"/>
      <c r="G1073" s="83"/>
      <c r="H1073" s="84"/>
      <c r="I1073" s="83"/>
      <c r="N1073" s="82"/>
      <c r="O1073" s="82"/>
      <c r="P1073" s="82"/>
      <c r="Q1073" s="82"/>
      <c r="R1073" s="82"/>
      <c r="Y1073" s="82"/>
      <c r="Z1073" s="82"/>
      <c r="AF1073" s="82"/>
    </row>
    <row r="1074" spans="1:32">
      <c r="A1074" s="82">
        <v>0.26474999999999999</v>
      </c>
      <c r="B1074" s="130">
        <v>15</v>
      </c>
      <c r="C1074" s="126">
        <v>119.96737970573207</v>
      </c>
      <c r="D1074" s="82">
        <f t="shared" si="33"/>
        <v>0</v>
      </c>
      <c r="E1074" s="83" t="str">
        <f t="shared" si="34"/>
        <v>..</v>
      </c>
      <c r="F1074" s="82"/>
      <c r="G1074" s="83"/>
      <c r="H1074" s="84"/>
      <c r="I1074" s="83"/>
      <c r="N1074" s="82"/>
      <c r="O1074" s="82"/>
      <c r="P1074" s="82"/>
      <c r="Q1074" s="82"/>
      <c r="R1074" s="82"/>
      <c r="Y1074" s="82"/>
      <c r="Z1074" s="82"/>
      <c r="AF1074" s="82"/>
    </row>
    <row r="1075" spans="1:32">
      <c r="A1075" s="82">
        <v>0.26500000000000001</v>
      </c>
      <c r="B1075" s="130">
        <v>30</v>
      </c>
      <c r="C1075" s="126">
        <v>82.024502151576073</v>
      </c>
      <c r="D1075" s="82">
        <f t="shared" si="33"/>
        <v>1</v>
      </c>
      <c r="E1075" s="83">
        <f t="shared" si="34"/>
        <v>80.981561893386939</v>
      </c>
      <c r="F1075" s="82"/>
      <c r="G1075" s="83"/>
      <c r="H1075" s="84"/>
      <c r="I1075" s="83"/>
      <c r="N1075" s="82"/>
      <c r="O1075" s="82"/>
      <c r="P1075" s="82"/>
      <c r="Q1075" s="82"/>
      <c r="R1075" s="82"/>
      <c r="Y1075" s="82"/>
      <c r="Z1075" s="82"/>
      <c r="AF1075" s="82"/>
    </row>
    <row r="1076" spans="1:32">
      <c r="A1076" s="82">
        <v>0.26524999999999999</v>
      </c>
      <c r="B1076" s="130">
        <v>15</v>
      </c>
      <c r="C1076" s="126">
        <v>112.45066152167433</v>
      </c>
      <c r="D1076" s="82">
        <f t="shared" si="33"/>
        <v>0</v>
      </c>
      <c r="E1076" s="83" t="str">
        <f t="shared" si="34"/>
        <v>..</v>
      </c>
      <c r="F1076" s="82"/>
      <c r="G1076" s="83"/>
      <c r="H1076" s="84"/>
      <c r="I1076" s="83"/>
      <c r="N1076" s="82"/>
      <c r="O1076" s="82"/>
      <c r="P1076" s="82"/>
      <c r="Q1076" s="82"/>
      <c r="R1076" s="82"/>
      <c r="Y1076" s="82"/>
      <c r="Z1076" s="82"/>
      <c r="AF1076" s="82"/>
    </row>
    <row r="1077" spans="1:32">
      <c r="A1077" s="82">
        <v>0.26550000000000001</v>
      </c>
      <c r="B1077" s="130">
        <v>15</v>
      </c>
      <c r="C1077" s="126">
        <v>121.72964582653479</v>
      </c>
      <c r="D1077" s="82">
        <f t="shared" si="33"/>
        <v>0</v>
      </c>
      <c r="E1077" s="83" t="str">
        <f t="shared" si="34"/>
        <v>..</v>
      </c>
      <c r="F1077" s="82"/>
      <c r="G1077" s="83"/>
      <c r="H1077" s="84"/>
      <c r="I1077" s="83"/>
      <c r="N1077" s="82"/>
      <c r="O1077" s="82"/>
      <c r="P1077" s="82"/>
      <c r="Q1077" s="82"/>
      <c r="R1077" s="82"/>
      <c r="Y1077" s="82"/>
      <c r="Z1077" s="82"/>
      <c r="AF1077" s="82"/>
    </row>
    <row r="1078" spans="1:32">
      <c r="A1078" s="82">
        <v>0.26574999999999999</v>
      </c>
      <c r="B1078" s="130">
        <v>15</v>
      </c>
      <c r="C1078" s="126">
        <v>115.36000415577905</v>
      </c>
      <c r="D1078" s="82">
        <f t="shared" si="33"/>
        <v>0</v>
      </c>
      <c r="E1078" s="83" t="str">
        <f t="shared" si="34"/>
        <v>..</v>
      </c>
      <c r="F1078" s="82"/>
      <c r="G1078" s="83"/>
      <c r="H1078" s="84"/>
      <c r="I1078" s="83"/>
      <c r="N1078" s="82"/>
      <c r="O1078" s="82"/>
      <c r="P1078" s="82"/>
      <c r="Q1078" s="82"/>
      <c r="R1078" s="82"/>
      <c r="Y1078" s="82"/>
      <c r="Z1078" s="82"/>
      <c r="AF1078" s="82"/>
    </row>
    <row r="1079" spans="1:32">
      <c r="A1079" s="82">
        <v>0.26600000000000001</v>
      </c>
      <c r="B1079" s="130">
        <v>15</v>
      </c>
      <c r="C1079" s="126">
        <v>98.961272133255576</v>
      </c>
      <c r="D1079" s="82">
        <f t="shared" si="33"/>
        <v>0</v>
      </c>
      <c r="E1079" s="83" t="str">
        <f t="shared" si="34"/>
        <v>..</v>
      </c>
      <c r="F1079" s="82"/>
      <c r="G1079" s="83"/>
      <c r="H1079" s="84"/>
      <c r="I1079" s="83"/>
      <c r="N1079" s="82"/>
      <c r="O1079" s="82"/>
      <c r="P1079" s="82"/>
      <c r="Q1079" s="82"/>
      <c r="R1079" s="82"/>
      <c r="Y1079" s="82"/>
      <c r="Z1079" s="82"/>
      <c r="AF1079" s="82"/>
    </row>
    <row r="1080" spans="1:32">
      <c r="A1080" s="82">
        <v>0.26624999999999999</v>
      </c>
      <c r="B1080" s="130">
        <v>15</v>
      </c>
      <c r="C1080" s="126">
        <v>107.80832059264574</v>
      </c>
      <c r="D1080" s="82">
        <f t="shared" si="33"/>
        <v>0</v>
      </c>
      <c r="E1080" s="83" t="str">
        <f t="shared" si="34"/>
        <v>..</v>
      </c>
      <c r="F1080" s="82"/>
      <c r="G1080" s="83"/>
      <c r="H1080" s="84"/>
      <c r="I1080" s="83"/>
      <c r="N1080" s="82"/>
      <c r="O1080" s="82"/>
      <c r="P1080" s="82"/>
      <c r="Q1080" s="82"/>
      <c r="R1080" s="82"/>
      <c r="Y1080" s="82"/>
      <c r="Z1080" s="82"/>
      <c r="AF1080" s="82"/>
    </row>
    <row r="1081" spans="1:32">
      <c r="A1081" s="82">
        <v>0.26650000000000001</v>
      </c>
      <c r="B1081" s="130">
        <v>15</v>
      </c>
      <c r="C1081" s="126">
        <v>108.11864771782938</v>
      </c>
      <c r="D1081" s="82">
        <f t="shared" si="33"/>
        <v>0</v>
      </c>
      <c r="E1081" s="83" t="str">
        <f t="shared" si="34"/>
        <v>..</v>
      </c>
      <c r="F1081" s="82"/>
      <c r="G1081" s="83"/>
      <c r="H1081" s="84"/>
      <c r="I1081" s="83"/>
      <c r="N1081" s="82"/>
      <c r="O1081" s="82"/>
      <c r="P1081" s="82"/>
      <c r="Q1081" s="82"/>
      <c r="R1081" s="82"/>
      <c r="Y1081" s="82"/>
      <c r="Z1081" s="82"/>
      <c r="AF1081" s="82"/>
    </row>
    <row r="1082" spans="1:32">
      <c r="A1082" s="82">
        <v>0.26674999999999999</v>
      </c>
      <c r="B1082" s="130">
        <v>30</v>
      </c>
      <c r="C1082" s="126">
        <v>112.23602174787277</v>
      </c>
      <c r="D1082" s="82">
        <f t="shared" si="33"/>
        <v>1</v>
      </c>
      <c r="E1082" s="83">
        <f t="shared" si="34"/>
        <v>111.00000000000001</v>
      </c>
      <c r="F1082" s="82"/>
      <c r="G1082" s="83"/>
      <c r="H1082" s="84"/>
      <c r="I1082" s="83"/>
      <c r="N1082" s="82"/>
      <c r="O1082" s="82"/>
      <c r="P1082" s="82"/>
      <c r="Q1082" s="82"/>
      <c r="R1082" s="82"/>
      <c r="Y1082" s="82"/>
      <c r="Z1082" s="82"/>
      <c r="AF1082" s="82"/>
    </row>
    <row r="1083" spans="1:32">
      <c r="A1083" s="82">
        <v>0.26700000000000002</v>
      </c>
      <c r="B1083" s="130">
        <v>30</v>
      </c>
      <c r="C1083" s="126">
        <v>119.08314313811346</v>
      </c>
      <c r="D1083" s="82">
        <f t="shared" si="33"/>
        <v>1</v>
      </c>
      <c r="E1083" s="83">
        <f t="shared" si="34"/>
        <v>111.00000000000001</v>
      </c>
      <c r="F1083" s="82"/>
      <c r="G1083" s="83"/>
      <c r="H1083" s="84"/>
      <c r="I1083" s="83"/>
      <c r="N1083" s="82"/>
      <c r="O1083" s="82"/>
      <c r="P1083" s="82"/>
      <c r="Q1083" s="82"/>
      <c r="R1083" s="82"/>
      <c r="Y1083" s="82"/>
      <c r="Z1083" s="82"/>
      <c r="AF1083" s="82"/>
    </row>
    <row r="1084" spans="1:32">
      <c r="A1084" s="82">
        <v>0.26724999999999999</v>
      </c>
      <c r="B1084" s="130">
        <v>15</v>
      </c>
      <c r="C1084" s="126">
        <v>110.71022090408255</v>
      </c>
      <c r="D1084" s="82">
        <f t="shared" si="33"/>
        <v>0</v>
      </c>
      <c r="E1084" s="83" t="str">
        <f t="shared" si="34"/>
        <v>..</v>
      </c>
      <c r="F1084" s="82"/>
      <c r="G1084" s="83"/>
      <c r="H1084" s="84"/>
      <c r="I1084" s="83"/>
      <c r="N1084" s="82"/>
      <c r="O1084" s="82"/>
      <c r="P1084" s="82"/>
      <c r="Q1084" s="82"/>
      <c r="R1084" s="82"/>
      <c r="Y1084" s="82"/>
      <c r="Z1084" s="82"/>
      <c r="AF1084" s="82"/>
    </row>
    <row r="1085" spans="1:32">
      <c r="A1085" s="82">
        <v>0.26750000000000002</v>
      </c>
      <c r="B1085" s="130">
        <v>30</v>
      </c>
      <c r="C1085" s="126">
        <v>92.551365590482689</v>
      </c>
      <c r="D1085" s="82">
        <f t="shared" si="33"/>
        <v>1</v>
      </c>
      <c r="E1085" s="83">
        <f t="shared" si="34"/>
        <v>90.245201719624774</v>
      </c>
      <c r="F1085" s="82"/>
      <c r="G1085" s="83"/>
      <c r="H1085" s="84"/>
      <c r="I1085" s="83"/>
      <c r="N1085" s="82"/>
      <c r="O1085" s="82"/>
      <c r="P1085" s="82"/>
      <c r="Q1085" s="82"/>
      <c r="R1085" s="82"/>
      <c r="Y1085" s="82"/>
      <c r="Z1085" s="82"/>
      <c r="AF1085" s="82"/>
    </row>
    <row r="1086" spans="1:32">
      <c r="A1086" s="82">
        <v>0.26774999999999999</v>
      </c>
      <c r="B1086" s="130">
        <v>30</v>
      </c>
      <c r="C1086" s="126">
        <v>114.47032094212213</v>
      </c>
      <c r="D1086" s="82">
        <f t="shared" si="33"/>
        <v>1</v>
      </c>
      <c r="E1086" s="83">
        <f t="shared" si="34"/>
        <v>111.00000000000001</v>
      </c>
      <c r="F1086" s="82"/>
      <c r="G1086" s="83"/>
      <c r="H1086" s="84"/>
      <c r="I1086" s="83"/>
      <c r="N1086" s="82"/>
      <c r="O1086" s="82"/>
      <c r="P1086" s="82"/>
      <c r="Q1086" s="82"/>
      <c r="R1086" s="82"/>
      <c r="Y1086" s="82"/>
      <c r="Z1086" s="82"/>
      <c r="AF1086" s="82"/>
    </row>
    <row r="1087" spans="1:32">
      <c r="A1087" s="82">
        <v>0.26800000000000002</v>
      </c>
      <c r="B1087" s="130">
        <v>30</v>
      </c>
      <c r="C1087" s="126">
        <v>109.27802119686935</v>
      </c>
      <c r="D1087" s="82">
        <f t="shared" si="33"/>
        <v>1</v>
      </c>
      <c r="E1087" s="83">
        <f t="shared" si="34"/>
        <v>111.00000000000001</v>
      </c>
      <c r="F1087" s="82"/>
      <c r="G1087" s="83"/>
      <c r="H1087" s="84"/>
      <c r="I1087" s="83"/>
      <c r="N1087" s="82"/>
      <c r="O1087" s="82"/>
      <c r="P1087" s="82"/>
      <c r="Q1087" s="82"/>
      <c r="R1087" s="82"/>
      <c r="Y1087" s="82"/>
      <c r="Z1087" s="82"/>
      <c r="AF1087" s="82"/>
    </row>
    <row r="1088" spans="1:32">
      <c r="A1088" s="82">
        <v>0.26824999999999999</v>
      </c>
      <c r="B1088" s="130">
        <v>15</v>
      </c>
      <c r="C1088" s="126">
        <v>118.58326628532703</v>
      </c>
      <c r="D1088" s="82">
        <f t="shared" si="33"/>
        <v>0</v>
      </c>
      <c r="E1088" s="83" t="str">
        <f t="shared" si="34"/>
        <v>..</v>
      </c>
      <c r="F1088" s="82"/>
      <c r="G1088" s="83"/>
      <c r="H1088" s="84"/>
      <c r="I1088" s="83"/>
      <c r="N1088" s="82"/>
      <c r="O1088" s="82"/>
      <c r="P1088" s="82"/>
      <c r="Q1088" s="82"/>
      <c r="R1088" s="82"/>
      <c r="Y1088" s="82"/>
      <c r="Z1088" s="82"/>
      <c r="AF1088" s="82"/>
    </row>
    <row r="1089" spans="1:32">
      <c r="A1089" s="82">
        <v>0.26850000000000002</v>
      </c>
      <c r="B1089" s="130">
        <v>30</v>
      </c>
      <c r="C1089" s="126">
        <v>93.409200043232033</v>
      </c>
      <c r="D1089" s="82">
        <f t="shared" si="33"/>
        <v>1</v>
      </c>
      <c r="E1089" s="83">
        <f t="shared" si="34"/>
        <v>91.000096038044191</v>
      </c>
      <c r="F1089" s="82"/>
      <c r="G1089" s="83"/>
      <c r="H1089" s="84"/>
      <c r="I1089" s="83"/>
      <c r="N1089" s="82"/>
      <c r="O1089" s="82"/>
      <c r="P1089" s="82"/>
      <c r="Q1089" s="82"/>
      <c r="R1089" s="82"/>
      <c r="Y1089" s="82"/>
      <c r="Z1089" s="82"/>
      <c r="AF1089" s="82"/>
    </row>
    <row r="1090" spans="1:32">
      <c r="A1090" s="82">
        <v>0.26874999999999999</v>
      </c>
      <c r="B1090" s="130">
        <v>15</v>
      </c>
      <c r="C1090" s="126">
        <v>121.31795410542097</v>
      </c>
      <c r="D1090" s="82">
        <f t="shared" si="33"/>
        <v>0</v>
      </c>
      <c r="E1090" s="83" t="str">
        <f t="shared" si="34"/>
        <v>..</v>
      </c>
      <c r="F1090" s="82"/>
      <c r="G1090" s="83"/>
      <c r="H1090" s="84"/>
      <c r="I1090" s="83"/>
      <c r="N1090" s="82"/>
      <c r="O1090" s="82"/>
      <c r="P1090" s="82"/>
      <c r="Q1090" s="82"/>
      <c r="R1090" s="82"/>
      <c r="Y1090" s="82"/>
      <c r="Z1090" s="82"/>
      <c r="AF1090" s="82"/>
    </row>
    <row r="1091" spans="1:32">
      <c r="A1091" s="82">
        <v>0.26900000000000002</v>
      </c>
      <c r="B1091" s="130">
        <v>30</v>
      </c>
      <c r="C1091" s="126">
        <v>118.72659740747935</v>
      </c>
      <c r="D1091" s="82">
        <f t="shared" si="33"/>
        <v>1</v>
      </c>
      <c r="E1091" s="83">
        <f t="shared" si="34"/>
        <v>111.00000000000001</v>
      </c>
      <c r="F1091" s="82"/>
      <c r="G1091" s="83"/>
      <c r="H1091" s="84"/>
      <c r="I1091" s="83"/>
      <c r="N1091" s="82"/>
      <c r="O1091" s="82"/>
      <c r="P1091" s="82"/>
      <c r="Q1091" s="82"/>
      <c r="R1091" s="82"/>
      <c r="Y1091" s="82"/>
      <c r="Z1091" s="82"/>
      <c r="AF1091" s="82"/>
    </row>
    <row r="1092" spans="1:32">
      <c r="A1092" s="82">
        <v>0.26924999999999999</v>
      </c>
      <c r="B1092" s="130">
        <v>15</v>
      </c>
      <c r="C1092" s="126">
        <v>102.15690291098836</v>
      </c>
      <c r="D1092" s="82">
        <f t="shared" si="33"/>
        <v>0</v>
      </c>
      <c r="E1092" s="83" t="str">
        <f t="shared" si="34"/>
        <v>..</v>
      </c>
      <c r="F1092" s="82"/>
      <c r="G1092" s="83"/>
      <c r="H1092" s="84"/>
      <c r="I1092" s="83"/>
      <c r="N1092" s="82"/>
      <c r="O1092" s="82"/>
      <c r="P1092" s="82"/>
      <c r="Q1092" s="82"/>
      <c r="R1092" s="82"/>
      <c r="Y1092" s="82"/>
      <c r="Z1092" s="82"/>
      <c r="AF1092" s="82"/>
    </row>
    <row r="1093" spans="1:32">
      <c r="A1093" s="82">
        <v>0.26950000000000002</v>
      </c>
      <c r="B1093" s="130">
        <v>15</v>
      </c>
      <c r="C1093" s="126">
        <v>111.81789671507683</v>
      </c>
      <c r="D1093" s="82">
        <f t="shared" si="33"/>
        <v>0</v>
      </c>
      <c r="E1093" s="83" t="str">
        <f t="shared" si="34"/>
        <v>..</v>
      </c>
      <c r="F1093" s="82"/>
      <c r="G1093" s="83"/>
      <c r="H1093" s="84"/>
      <c r="I1093" s="83"/>
      <c r="N1093" s="82"/>
      <c r="O1093" s="82"/>
      <c r="P1093" s="82"/>
      <c r="Q1093" s="82"/>
      <c r="R1093" s="82"/>
      <c r="Y1093" s="82"/>
      <c r="Z1093" s="82"/>
      <c r="AF1093" s="82"/>
    </row>
    <row r="1094" spans="1:32">
      <c r="A1094" s="82">
        <v>0.26974999999999999</v>
      </c>
      <c r="B1094" s="130">
        <v>30</v>
      </c>
      <c r="C1094" s="126">
        <v>128.78368492606506</v>
      </c>
      <c r="D1094" s="82">
        <f t="shared" si="33"/>
        <v>1</v>
      </c>
      <c r="E1094" s="83">
        <f t="shared" si="34"/>
        <v>111.00000000000001</v>
      </c>
      <c r="F1094" s="82"/>
      <c r="G1094" s="83"/>
      <c r="H1094" s="84"/>
      <c r="I1094" s="83"/>
      <c r="N1094" s="82"/>
      <c r="O1094" s="82"/>
      <c r="P1094" s="82"/>
      <c r="Q1094" s="82"/>
      <c r="R1094" s="82"/>
      <c r="Y1094" s="82"/>
      <c r="Z1094" s="82"/>
      <c r="AF1094" s="82"/>
    </row>
    <row r="1095" spans="1:32">
      <c r="A1095" s="82">
        <v>0.27</v>
      </c>
      <c r="B1095" s="130">
        <v>15</v>
      </c>
      <c r="C1095" s="126">
        <v>106.87455898810695</v>
      </c>
      <c r="D1095" s="82">
        <f t="shared" si="33"/>
        <v>0</v>
      </c>
      <c r="E1095" s="83" t="str">
        <f t="shared" si="34"/>
        <v>..</v>
      </c>
      <c r="F1095" s="82"/>
      <c r="G1095" s="83"/>
      <c r="H1095" s="84"/>
      <c r="I1095" s="83"/>
      <c r="N1095" s="82"/>
      <c r="O1095" s="82"/>
      <c r="P1095" s="82"/>
      <c r="Q1095" s="82"/>
      <c r="R1095" s="82"/>
      <c r="Y1095" s="82"/>
      <c r="Z1095" s="82"/>
      <c r="AF1095" s="82"/>
    </row>
    <row r="1096" spans="1:32">
      <c r="A1096" s="82">
        <v>0.27024999999999999</v>
      </c>
      <c r="B1096" s="130">
        <v>30</v>
      </c>
      <c r="C1096" s="126">
        <v>125.8657203956345</v>
      </c>
      <c r="D1096" s="82">
        <f t="shared" si="33"/>
        <v>1</v>
      </c>
      <c r="E1096" s="83">
        <f t="shared" si="34"/>
        <v>111.00000000000001</v>
      </c>
      <c r="F1096" s="82"/>
      <c r="G1096" s="83"/>
      <c r="H1096" s="84"/>
      <c r="I1096" s="83"/>
      <c r="N1096" s="82"/>
      <c r="O1096" s="82"/>
      <c r="P1096" s="82"/>
      <c r="Q1096" s="82"/>
      <c r="R1096" s="82"/>
      <c r="Y1096" s="82"/>
      <c r="Z1096" s="82"/>
      <c r="AF1096" s="82"/>
    </row>
    <row r="1097" spans="1:32">
      <c r="A1097" s="82">
        <v>0.27050000000000002</v>
      </c>
      <c r="B1097" s="130">
        <v>30</v>
      </c>
      <c r="C1097" s="126">
        <v>106.65555343346738</v>
      </c>
      <c r="D1097" s="82">
        <f t="shared" si="33"/>
        <v>1</v>
      </c>
      <c r="E1097" s="83">
        <f t="shared" si="34"/>
        <v>111.00000000000001</v>
      </c>
      <c r="F1097" s="82"/>
      <c r="G1097" s="83"/>
      <c r="H1097" s="84"/>
      <c r="I1097" s="83"/>
      <c r="N1097" s="82"/>
      <c r="O1097" s="82"/>
      <c r="P1097" s="82"/>
      <c r="Q1097" s="82"/>
      <c r="R1097" s="82"/>
      <c r="Y1097" s="82"/>
      <c r="Z1097" s="82"/>
      <c r="AF1097" s="82"/>
    </row>
    <row r="1098" spans="1:32">
      <c r="A1098" s="82">
        <v>0.27074999999999999</v>
      </c>
      <c r="B1098" s="130">
        <v>30</v>
      </c>
      <c r="C1098" s="126">
        <v>121.33664195875045</v>
      </c>
      <c r="D1098" s="82">
        <f t="shared" si="33"/>
        <v>1</v>
      </c>
      <c r="E1098" s="83">
        <f t="shared" si="34"/>
        <v>111.00000000000001</v>
      </c>
      <c r="F1098" s="82"/>
      <c r="G1098" s="83"/>
      <c r="H1098" s="84"/>
      <c r="I1098" s="83"/>
      <c r="N1098" s="82"/>
      <c r="O1098" s="82"/>
      <c r="P1098" s="82"/>
      <c r="Q1098" s="82"/>
      <c r="R1098" s="82"/>
      <c r="Y1098" s="82"/>
      <c r="Z1098" s="82"/>
      <c r="AF1098" s="82"/>
    </row>
    <row r="1099" spans="1:32">
      <c r="A1099" s="82">
        <v>0.27100000000000002</v>
      </c>
      <c r="B1099" s="130">
        <v>15</v>
      </c>
      <c r="C1099" s="126">
        <v>115.52679853873799</v>
      </c>
      <c r="D1099" s="82">
        <f t="shared" si="33"/>
        <v>0</v>
      </c>
      <c r="E1099" s="83" t="str">
        <f t="shared" si="34"/>
        <v>..</v>
      </c>
      <c r="F1099" s="82"/>
      <c r="G1099" s="83"/>
      <c r="H1099" s="84"/>
      <c r="I1099" s="83"/>
      <c r="N1099" s="82"/>
      <c r="O1099" s="82"/>
      <c r="P1099" s="82"/>
      <c r="Q1099" s="82"/>
      <c r="R1099" s="82"/>
      <c r="Y1099" s="82"/>
      <c r="Z1099" s="82"/>
      <c r="AF1099" s="82"/>
    </row>
    <row r="1100" spans="1:32">
      <c r="A1100" s="82">
        <v>0.27124999999999999</v>
      </c>
      <c r="B1100" s="130">
        <v>15</v>
      </c>
      <c r="C1100" s="126">
        <v>108.60407079982765</v>
      </c>
      <c r="D1100" s="82">
        <f t="shared" si="33"/>
        <v>0</v>
      </c>
      <c r="E1100" s="83" t="str">
        <f t="shared" si="34"/>
        <v>..</v>
      </c>
      <c r="F1100" s="82"/>
      <c r="G1100" s="83"/>
      <c r="H1100" s="84"/>
      <c r="I1100" s="83"/>
      <c r="N1100" s="82"/>
      <c r="O1100" s="82"/>
      <c r="P1100" s="82"/>
      <c r="Q1100" s="82"/>
      <c r="R1100" s="82"/>
      <c r="Y1100" s="82"/>
      <c r="Z1100" s="82"/>
      <c r="AF1100" s="82"/>
    </row>
    <row r="1101" spans="1:32">
      <c r="A1101" s="82">
        <v>0.27150000000000002</v>
      </c>
      <c r="B1101" s="130">
        <v>30</v>
      </c>
      <c r="C1101" s="126">
        <v>91.892642140229199</v>
      </c>
      <c r="D1101" s="82">
        <f t="shared" si="33"/>
        <v>1</v>
      </c>
      <c r="E1101" s="83">
        <f t="shared" si="34"/>
        <v>89.66552508340169</v>
      </c>
      <c r="F1101" s="82"/>
      <c r="G1101" s="83"/>
      <c r="H1101" s="84"/>
      <c r="I1101" s="83"/>
      <c r="N1101" s="82"/>
      <c r="O1101" s="82"/>
      <c r="P1101" s="82"/>
      <c r="Q1101" s="82"/>
      <c r="R1101" s="82"/>
      <c r="Y1101" s="82"/>
      <c r="Z1101" s="82"/>
      <c r="AF1101" s="82"/>
    </row>
    <row r="1102" spans="1:32">
      <c r="A1102" s="82">
        <v>0.27174999999999999</v>
      </c>
      <c r="B1102" s="130">
        <v>15</v>
      </c>
      <c r="C1102" s="126">
        <v>122.35754194980477</v>
      </c>
      <c r="D1102" s="82">
        <f t="shared" si="33"/>
        <v>0</v>
      </c>
      <c r="E1102" s="83" t="str">
        <f t="shared" si="34"/>
        <v>..</v>
      </c>
      <c r="F1102" s="82"/>
      <c r="G1102" s="83"/>
      <c r="H1102" s="84"/>
      <c r="I1102" s="83"/>
      <c r="N1102" s="82"/>
      <c r="O1102" s="82"/>
      <c r="P1102" s="82"/>
      <c r="Q1102" s="82"/>
      <c r="R1102" s="82"/>
      <c r="Y1102" s="82"/>
      <c r="Z1102" s="82"/>
      <c r="AF1102" s="82"/>
    </row>
    <row r="1103" spans="1:32">
      <c r="A1103" s="82">
        <v>0.27200000000000002</v>
      </c>
      <c r="B1103" s="130">
        <v>15</v>
      </c>
      <c r="C1103" s="126">
        <v>107.96712322660818</v>
      </c>
      <c r="D1103" s="82">
        <f t="shared" si="33"/>
        <v>0</v>
      </c>
      <c r="E1103" s="83" t="str">
        <f t="shared" si="34"/>
        <v>..</v>
      </c>
      <c r="F1103" s="82"/>
      <c r="G1103" s="83"/>
      <c r="H1103" s="84"/>
      <c r="I1103" s="83"/>
      <c r="N1103" s="82"/>
      <c r="O1103" s="82"/>
      <c r="P1103" s="82"/>
      <c r="Q1103" s="82"/>
      <c r="R1103" s="82"/>
      <c r="Y1103" s="82"/>
      <c r="Z1103" s="82"/>
      <c r="AF1103" s="82"/>
    </row>
    <row r="1104" spans="1:32">
      <c r="A1104" s="82">
        <v>0.27224999999999999</v>
      </c>
      <c r="B1104" s="130">
        <v>30</v>
      </c>
      <c r="C1104" s="126">
        <v>102.04623121326441</v>
      </c>
      <c r="D1104" s="82">
        <f t="shared" ref="D1104:D1167" si="35">IF(VLOOKUP(B1104,$B$10:$G$11,6)&gt;=0,1,0)</f>
        <v>1</v>
      </c>
      <c r="E1104" s="83">
        <f t="shared" ref="E1104:E1167" si="36">IF(D1104=0,"..", IF(C1104+$C$6&gt;=$G$2,$G$2,(C1104+$C$6)*(1-$C$4)))</f>
        <v>111.00000000000001</v>
      </c>
      <c r="F1104" s="82"/>
      <c r="G1104" s="83"/>
      <c r="H1104" s="84"/>
      <c r="I1104" s="83"/>
      <c r="N1104" s="82"/>
      <c r="O1104" s="82"/>
      <c r="P1104" s="82"/>
      <c r="Q1104" s="82"/>
      <c r="R1104" s="82"/>
      <c r="Y1104" s="82"/>
      <c r="Z1104" s="82"/>
      <c r="AF1104" s="82"/>
    </row>
    <row r="1105" spans="1:32">
      <c r="A1105" s="82">
        <v>0.27250000000000002</v>
      </c>
      <c r="B1105" s="130">
        <v>30</v>
      </c>
      <c r="C1105" s="126">
        <v>125.72142532827363</v>
      </c>
      <c r="D1105" s="82">
        <f t="shared" si="35"/>
        <v>1</v>
      </c>
      <c r="E1105" s="83">
        <f t="shared" si="36"/>
        <v>111.00000000000001</v>
      </c>
      <c r="F1105" s="82"/>
      <c r="G1105" s="83"/>
      <c r="H1105" s="84"/>
      <c r="I1105" s="83"/>
      <c r="N1105" s="82"/>
      <c r="O1105" s="82"/>
      <c r="P1105" s="82"/>
      <c r="Q1105" s="82"/>
      <c r="R1105" s="82"/>
      <c r="Y1105" s="82"/>
      <c r="Z1105" s="82"/>
      <c r="AF1105" s="82"/>
    </row>
    <row r="1106" spans="1:32">
      <c r="A1106" s="82">
        <v>0.27274999999999999</v>
      </c>
      <c r="B1106" s="130">
        <v>30</v>
      </c>
      <c r="C1106" s="126">
        <v>110.85707930486417</v>
      </c>
      <c r="D1106" s="82">
        <f t="shared" si="35"/>
        <v>1</v>
      </c>
      <c r="E1106" s="83">
        <f t="shared" si="36"/>
        <v>111.00000000000001</v>
      </c>
      <c r="F1106" s="82"/>
      <c r="G1106" s="83"/>
      <c r="H1106" s="84"/>
      <c r="I1106" s="83"/>
      <c r="N1106" s="82"/>
      <c r="O1106" s="82"/>
      <c r="P1106" s="82"/>
      <c r="Q1106" s="82"/>
      <c r="R1106" s="82"/>
      <c r="Y1106" s="82"/>
      <c r="Z1106" s="82"/>
      <c r="AF1106" s="82"/>
    </row>
    <row r="1107" spans="1:32">
      <c r="A1107" s="82">
        <v>0.27300000000000002</v>
      </c>
      <c r="B1107" s="130">
        <v>15</v>
      </c>
      <c r="C1107" s="126">
        <v>122.61923675494586</v>
      </c>
      <c r="D1107" s="82">
        <f t="shared" si="35"/>
        <v>0</v>
      </c>
      <c r="E1107" s="83" t="str">
        <f t="shared" si="36"/>
        <v>..</v>
      </c>
      <c r="F1107" s="82"/>
      <c r="G1107" s="83"/>
      <c r="H1107" s="84"/>
      <c r="I1107" s="83"/>
      <c r="N1107" s="82"/>
      <c r="O1107" s="82"/>
      <c r="P1107" s="82"/>
      <c r="Q1107" s="82"/>
      <c r="R1107" s="82"/>
      <c r="Y1107" s="82"/>
      <c r="Z1107" s="82"/>
      <c r="AF1107" s="82"/>
    </row>
    <row r="1108" spans="1:32">
      <c r="A1108" s="82">
        <v>0.27324999999999999</v>
      </c>
      <c r="B1108" s="130">
        <v>30</v>
      </c>
      <c r="C1108" s="126">
        <v>85.990288139805642</v>
      </c>
      <c r="D1108" s="82">
        <f t="shared" si="35"/>
        <v>1</v>
      </c>
      <c r="E1108" s="83">
        <f t="shared" si="36"/>
        <v>84.471453563028959</v>
      </c>
      <c r="F1108" s="82"/>
      <c r="G1108" s="83"/>
      <c r="H1108" s="84"/>
      <c r="I1108" s="83"/>
      <c r="N1108" s="82"/>
      <c r="O1108" s="82"/>
      <c r="P1108" s="82"/>
      <c r="Q1108" s="82"/>
      <c r="R1108" s="82"/>
      <c r="Y1108" s="82"/>
      <c r="Z1108" s="82"/>
      <c r="AF1108" s="82"/>
    </row>
    <row r="1109" spans="1:32">
      <c r="A1109" s="82">
        <v>0.27350000000000002</v>
      </c>
      <c r="B1109" s="130">
        <v>15</v>
      </c>
      <c r="C1109" s="126">
        <v>122.71885013919815</v>
      </c>
      <c r="D1109" s="82">
        <f t="shared" si="35"/>
        <v>0</v>
      </c>
      <c r="E1109" s="83" t="str">
        <f t="shared" si="36"/>
        <v>..</v>
      </c>
      <c r="F1109" s="82"/>
      <c r="G1109" s="83"/>
      <c r="H1109" s="84"/>
      <c r="I1109" s="83"/>
      <c r="N1109" s="82"/>
      <c r="O1109" s="82"/>
      <c r="P1109" s="82"/>
      <c r="Q1109" s="82"/>
      <c r="R1109" s="82"/>
      <c r="Y1109" s="82"/>
      <c r="Z1109" s="82"/>
      <c r="AF1109" s="82"/>
    </row>
    <row r="1110" spans="1:32">
      <c r="A1110" s="82">
        <v>0.27374999999999999</v>
      </c>
      <c r="B1110" s="130">
        <v>15</v>
      </c>
      <c r="C1110" s="126">
        <v>99.655282404520932</v>
      </c>
      <c r="D1110" s="82">
        <f t="shared" si="35"/>
        <v>0</v>
      </c>
      <c r="E1110" s="83" t="str">
        <f t="shared" si="36"/>
        <v>..</v>
      </c>
      <c r="F1110" s="82"/>
      <c r="G1110" s="83"/>
      <c r="H1110" s="84"/>
      <c r="I1110" s="83"/>
      <c r="N1110" s="82"/>
      <c r="O1110" s="82"/>
      <c r="P1110" s="82"/>
      <c r="Q1110" s="82"/>
      <c r="R1110" s="82"/>
      <c r="Y1110" s="82"/>
      <c r="Z1110" s="82"/>
      <c r="AF1110" s="82"/>
    </row>
    <row r="1111" spans="1:32">
      <c r="A1111" s="82">
        <v>0.27400000000000002</v>
      </c>
      <c r="B1111" s="130">
        <v>30</v>
      </c>
      <c r="C1111" s="126">
        <v>96.760097992294376</v>
      </c>
      <c r="D1111" s="82">
        <f t="shared" si="35"/>
        <v>1</v>
      </c>
      <c r="E1111" s="83">
        <f t="shared" si="36"/>
        <v>93.948886233219056</v>
      </c>
      <c r="F1111" s="82"/>
      <c r="G1111" s="83"/>
      <c r="H1111" s="84"/>
      <c r="I1111" s="83"/>
      <c r="N1111" s="82"/>
      <c r="O1111" s="82"/>
      <c r="P1111" s="82"/>
      <c r="Q1111" s="82"/>
      <c r="R1111" s="82"/>
      <c r="Y1111" s="82"/>
      <c r="Z1111" s="82"/>
      <c r="AF1111" s="82"/>
    </row>
    <row r="1112" spans="1:32">
      <c r="A1112" s="82">
        <v>0.27424999999999999</v>
      </c>
      <c r="B1112" s="130">
        <v>15</v>
      </c>
      <c r="C1112" s="126">
        <v>124.16711142909091</v>
      </c>
      <c r="D1112" s="82">
        <f t="shared" si="35"/>
        <v>0</v>
      </c>
      <c r="E1112" s="83" t="str">
        <f t="shared" si="36"/>
        <v>..</v>
      </c>
      <c r="F1112" s="82"/>
      <c r="G1112" s="83"/>
      <c r="H1112" s="84"/>
      <c r="I1112" s="83"/>
      <c r="N1112" s="82"/>
      <c r="O1112" s="82"/>
      <c r="P1112" s="82"/>
      <c r="Q1112" s="82"/>
      <c r="R1112" s="82"/>
      <c r="Y1112" s="82"/>
      <c r="Z1112" s="82"/>
      <c r="AF1112" s="82"/>
    </row>
    <row r="1113" spans="1:32">
      <c r="A1113" s="82">
        <v>0.27450000000000002</v>
      </c>
      <c r="B1113" s="130">
        <v>30</v>
      </c>
      <c r="C1113" s="126">
        <v>112.3369854747727</v>
      </c>
      <c r="D1113" s="82">
        <f t="shared" si="35"/>
        <v>1</v>
      </c>
      <c r="E1113" s="83">
        <f t="shared" si="36"/>
        <v>111.00000000000001</v>
      </c>
      <c r="F1113" s="82"/>
      <c r="G1113" s="83"/>
      <c r="H1113" s="84"/>
      <c r="I1113" s="83"/>
      <c r="N1113" s="82"/>
      <c r="O1113" s="82"/>
      <c r="P1113" s="82"/>
      <c r="Q1113" s="82"/>
      <c r="R1113" s="82"/>
      <c r="Y1113" s="82"/>
      <c r="Z1113" s="82"/>
      <c r="AF1113" s="82"/>
    </row>
    <row r="1114" spans="1:32">
      <c r="A1114" s="82">
        <v>0.27474999999999999</v>
      </c>
      <c r="B1114" s="130">
        <v>15</v>
      </c>
      <c r="C1114" s="126">
        <v>106.97817271211618</v>
      </c>
      <c r="D1114" s="82">
        <f t="shared" si="35"/>
        <v>0</v>
      </c>
      <c r="E1114" s="83" t="str">
        <f t="shared" si="36"/>
        <v>..</v>
      </c>
      <c r="F1114" s="82"/>
      <c r="G1114" s="83"/>
      <c r="H1114" s="84"/>
      <c r="I1114" s="83"/>
      <c r="N1114" s="82"/>
      <c r="O1114" s="82"/>
      <c r="P1114" s="82"/>
      <c r="Q1114" s="82"/>
      <c r="R1114" s="82"/>
      <c r="Y1114" s="82"/>
      <c r="Z1114" s="82"/>
      <c r="AF1114" s="82"/>
    </row>
    <row r="1115" spans="1:32">
      <c r="A1115" s="82">
        <v>0.27500000000000002</v>
      </c>
      <c r="B1115" s="130">
        <v>15</v>
      </c>
      <c r="C1115" s="126">
        <v>114.02811085044151</v>
      </c>
      <c r="D1115" s="82">
        <f t="shared" si="35"/>
        <v>0</v>
      </c>
      <c r="E1115" s="83" t="str">
        <f t="shared" si="36"/>
        <v>..</v>
      </c>
      <c r="F1115" s="82"/>
      <c r="G1115" s="83"/>
      <c r="H1115" s="84"/>
      <c r="I1115" s="83"/>
      <c r="N1115" s="82"/>
      <c r="O1115" s="82"/>
      <c r="P1115" s="82"/>
      <c r="Q1115" s="82"/>
      <c r="R1115" s="82"/>
      <c r="Y1115" s="82"/>
      <c r="Z1115" s="82"/>
      <c r="AF1115" s="82"/>
    </row>
    <row r="1116" spans="1:32">
      <c r="A1116" s="82">
        <v>0.27524999999999999</v>
      </c>
      <c r="B1116" s="130">
        <v>15</v>
      </c>
      <c r="C1116" s="126">
        <v>120.86185304772106</v>
      </c>
      <c r="D1116" s="82">
        <f t="shared" si="35"/>
        <v>0</v>
      </c>
      <c r="E1116" s="83" t="str">
        <f t="shared" si="36"/>
        <v>..</v>
      </c>
      <c r="F1116" s="82"/>
      <c r="G1116" s="83"/>
      <c r="H1116" s="84"/>
      <c r="I1116" s="83"/>
      <c r="N1116" s="82"/>
      <c r="O1116" s="82"/>
      <c r="P1116" s="82"/>
      <c r="Q1116" s="82"/>
      <c r="R1116" s="82"/>
      <c r="Y1116" s="82"/>
      <c r="Z1116" s="82"/>
      <c r="AF1116" s="82"/>
    </row>
    <row r="1117" spans="1:32">
      <c r="A1117" s="82">
        <v>0.27550000000000002</v>
      </c>
      <c r="B1117" s="130">
        <v>30</v>
      </c>
      <c r="C1117" s="126">
        <v>138.79311009377321</v>
      </c>
      <c r="D1117" s="82">
        <f t="shared" si="35"/>
        <v>1</v>
      </c>
      <c r="E1117" s="83">
        <f t="shared" si="36"/>
        <v>111.00000000000001</v>
      </c>
      <c r="F1117" s="82"/>
      <c r="G1117" s="83"/>
      <c r="H1117" s="84"/>
      <c r="I1117" s="83"/>
      <c r="N1117" s="82"/>
      <c r="O1117" s="82"/>
      <c r="P1117" s="82"/>
      <c r="Q1117" s="82"/>
      <c r="R1117" s="82"/>
      <c r="Y1117" s="82"/>
      <c r="Z1117" s="82"/>
      <c r="AF1117" s="82"/>
    </row>
    <row r="1118" spans="1:32">
      <c r="A1118" s="82">
        <v>0.27575</v>
      </c>
      <c r="B1118" s="130">
        <v>30</v>
      </c>
      <c r="C1118" s="126">
        <v>115.3976852980316</v>
      </c>
      <c r="D1118" s="82">
        <f t="shared" si="35"/>
        <v>1</v>
      </c>
      <c r="E1118" s="83">
        <f t="shared" si="36"/>
        <v>111.00000000000001</v>
      </c>
      <c r="F1118" s="82"/>
      <c r="G1118" s="83"/>
      <c r="H1118" s="84"/>
      <c r="I1118" s="83"/>
      <c r="N1118" s="82"/>
      <c r="O1118" s="82"/>
      <c r="P1118" s="82"/>
      <c r="Q1118" s="82"/>
      <c r="R1118" s="82"/>
      <c r="Y1118" s="82"/>
      <c r="Z1118" s="82"/>
      <c r="AF1118" s="82"/>
    </row>
    <row r="1119" spans="1:32">
      <c r="A1119" s="82">
        <v>0.27600000000000002</v>
      </c>
      <c r="B1119" s="130">
        <v>15</v>
      </c>
      <c r="C1119" s="126">
        <v>123.89242188758908</v>
      </c>
      <c r="D1119" s="82">
        <f t="shared" si="35"/>
        <v>0</v>
      </c>
      <c r="E1119" s="83" t="str">
        <f t="shared" si="36"/>
        <v>..</v>
      </c>
      <c r="F1119" s="82"/>
      <c r="G1119" s="83"/>
      <c r="H1119" s="84"/>
      <c r="I1119" s="83"/>
      <c r="N1119" s="82"/>
      <c r="O1119" s="82"/>
      <c r="P1119" s="82"/>
      <c r="Q1119" s="82"/>
      <c r="R1119" s="82"/>
      <c r="Y1119" s="82"/>
      <c r="Z1119" s="82"/>
      <c r="AF1119" s="82"/>
    </row>
    <row r="1120" spans="1:32">
      <c r="A1120" s="82">
        <v>0.27625</v>
      </c>
      <c r="B1120" s="130">
        <v>15</v>
      </c>
      <c r="C1120" s="126">
        <v>120.73899094003089</v>
      </c>
      <c r="D1120" s="82">
        <f t="shared" si="35"/>
        <v>0</v>
      </c>
      <c r="E1120" s="83" t="str">
        <f t="shared" si="36"/>
        <v>..</v>
      </c>
      <c r="F1120" s="82"/>
      <c r="G1120" s="83"/>
      <c r="H1120" s="84"/>
      <c r="I1120" s="83"/>
      <c r="N1120" s="82"/>
      <c r="O1120" s="82"/>
      <c r="P1120" s="82"/>
      <c r="Q1120" s="82"/>
      <c r="R1120" s="82"/>
      <c r="Y1120" s="82"/>
      <c r="Z1120" s="82"/>
      <c r="AF1120" s="82"/>
    </row>
    <row r="1121" spans="1:32">
      <c r="A1121" s="82">
        <v>0.27650000000000002</v>
      </c>
      <c r="B1121" s="130">
        <v>30</v>
      </c>
      <c r="C1121" s="126">
        <v>96.034588535098237</v>
      </c>
      <c r="D1121" s="82">
        <f t="shared" si="35"/>
        <v>1</v>
      </c>
      <c r="E1121" s="83">
        <f t="shared" si="36"/>
        <v>93.310437910886449</v>
      </c>
      <c r="F1121" s="82"/>
      <c r="G1121" s="83"/>
      <c r="H1121" s="84"/>
      <c r="I1121" s="83"/>
      <c r="N1121" s="82"/>
      <c r="O1121" s="82"/>
      <c r="P1121" s="82"/>
      <c r="Q1121" s="82"/>
      <c r="R1121" s="82"/>
      <c r="Y1121" s="82"/>
      <c r="Z1121" s="82"/>
      <c r="AF1121" s="82"/>
    </row>
    <row r="1122" spans="1:32">
      <c r="A1122" s="82">
        <v>0.27675</v>
      </c>
      <c r="B1122" s="130">
        <v>15</v>
      </c>
      <c r="C1122" s="126">
        <v>95.186474706117792</v>
      </c>
      <c r="D1122" s="82">
        <f t="shared" si="35"/>
        <v>0</v>
      </c>
      <c r="E1122" s="83" t="str">
        <f t="shared" si="36"/>
        <v>..</v>
      </c>
      <c r="F1122" s="82"/>
      <c r="G1122" s="83"/>
      <c r="H1122" s="84"/>
      <c r="I1122" s="83"/>
      <c r="N1122" s="82"/>
      <c r="O1122" s="82"/>
      <c r="P1122" s="82"/>
      <c r="Q1122" s="82"/>
      <c r="R1122" s="82"/>
      <c r="Y1122" s="82"/>
      <c r="Z1122" s="82"/>
      <c r="AF1122" s="82"/>
    </row>
    <row r="1123" spans="1:32">
      <c r="A1123" s="82">
        <v>0.27700000000000002</v>
      </c>
      <c r="B1123" s="130">
        <v>15</v>
      </c>
      <c r="C1123" s="126">
        <v>108.89186472031908</v>
      </c>
      <c r="D1123" s="82">
        <f t="shared" si="35"/>
        <v>0</v>
      </c>
      <c r="E1123" s="83" t="str">
        <f t="shared" si="36"/>
        <v>..</v>
      </c>
      <c r="F1123" s="82"/>
      <c r="G1123" s="83"/>
      <c r="H1123" s="84"/>
      <c r="I1123" s="83"/>
      <c r="N1123" s="82"/>
      <c r="O1123" s="82"/>
      <c r="P1123" s="82"/>
      <c r="Q1123" s="82"/>
      <c r="R1123" s="82"/>
      <c r="Y1123" s="82"/>
      <c r="Z1123" s="82"/>
      <c r="AF1123" s="82"/>
    </row>
    <row r="1124" spans="1:32">
      <c r="A1124" s="82">
        <v>0.27725</v>
      </c>
      <c r="B1124" s="130">
        <v>15</v>
      </c>
      <c r="C1124" s="126">
        <v>122.78984626607763</v>
      </c>
      <c r="D1124" s="82">
        <f t="shared" si="35"/>
        <v>0</v>
      </c>
      <c r="E1124" s="83" t="str">
        <f t="shared" si="36"/>
        <v>..</v>
      </c>
      <c r="F1124" s="82"/>
      <c r="G1124" s="83"/>
      <c r="H1124" s="84"/>
      <c r="I1124" s="83"/>
      <c r="N1124" s="82"/>
      <c r="O1124" s="82"/>
      <c r="P1124" s="82"/>
      <c r="Q1124" s="82"/>
      <c r="R1124" s="82"/>
      <c r="Y1124" s="82"/>
      <c r="Z1124" s="82"/>
      <c r="AF1124" s="82"/>
    </row>
    <row r="1125" spans="1:32">
      <c r="A1125" s="82">
        <v>0.27750000000000002</v>
      </c>
      <c r="B1125" s="130">
        <v>30</v>
      </c>
      <c r="C1125" s="126">
        <v>85.87407832677593</v>
      </c>
      <c r="D1125" s="82">
        <f t="shared" si="35"/>
        <v>1</v>
      </c>
      <c r="E1125" s="83">
        <f t="shared" si="36"/>
        <v>84.369188927562817</v>
      </c>
      <c r="F1125" s="82"/>
      <c r="G1125" s="83"/>
      <c r="H1125" s="84"/>
      <c r="I1125" s="83"/>
      <c r="N1125" s="82"/>
      <c r="O1125" s="82"/>
      <c r="P1125" s="82"/>
      <c r="Q1125" s="82"/>
      <c r="R1125" s="82"/>
      <c r="Y1125" s="82"/>
      <c r="Z1125" s="82"/>
      <c r="AF1125" s="82"/>
    </row>
    <row r="1126" spans="1:32">
      <c r="A1126" s="82">
        <v>0.27775</v>
      </c>
      <c r="B1126" s="130">
        <v>15</v>
      </c>
      <c r="C1126" s="126">
        <v>121.07163319405502</v>
      </c>
      <c r="D1126" s="82">
        <f t="shared" si="35"/>
        <v>0</v>
      </c>
      <c r="E1126" s="83" t="str">
        <f t="shared" si="36"/>
        <v>..</v>
      </c>
      <c r="F1126" s="82"/>
      <c r="G1126" s="83"/>
      <c r="H1126" s="84"/>
      <c r="I1126" s="83"/>
      <c r="N1126" s="82"/>
      <c r="O1126" s="82"/>
      <c r="P1126" s="82"/>
      <c r="Q1126" s="82"/>
      <c r="R1126" s="82"/>
      <c r="Y1126" s="82"/>
      <c r="Z1126" s="82"/>
      <c r="AF1126" s="82"/>
    </row>
    <row r="1127" spans="1:32">
      <c r="A1127" s="82">
        <v>0.27800000000000002</v>
      </c>
      <c r="B1127" s="130">
        <v>15</v>
      </c>
      <c r="C1127" s="126">
        <v>97.62136779679588</v>
      </c>
      <c r="D1127" s="82">
        <f t="shared" si="35"/>
        <v>0</v>
      </c>
      <c r="E1127" s="83" t="str">
        <f t="shared" si="36"/>
        <v>..</v>
      </c>
      <c r="F1127" s="82"/>
      <c r="G1127" s="83"/>
      <c r="H1127" s="84"/>
      <c r="I1127" s="83"/>
      <c r="N1127" s="82"/>
      <c r="O1127" s="82"/>
      <c r="P1127" s="82"/>
      <c r="Q1127" s="82"/>
      <c r="R1127" s="82"/>
      <c r="Y1127" s="82"/>
      <c r="Z1127" s="82"/>
      <c r="AF1127" s="82"/>
    </row>
    <row r="1128" spans="1:32">
      <c r="A1128" s="82">
        <v>0.27825</v>
      </c>
      <c r="B1128" s="130">
        <v>30</v>
      </c>
      <c r="C1128" s="126">
        <v>134.20035904511249</v>
      </c>
      <c r="D1128" s="82">
        <f t="shared" si="35"/>
        <v>1</v>
      </c>
      <c r="E1128" s="83">
        <f t="shared" si="36"/>
        <v>111.00000000000001</v>
      </c>
      <c r="F1128" s="82"/>
      <c r="G1128" s="83"/>
      <c r="H1128" s="84"/>
      <c r="I1128" s="83"/>
      <c r="N1128" s="82"/>
      <c r="O1128" s="82"/>
      <c r="P1128" s="82"/>
      <c r="Q1128" s="82"/>
      <c r="R1128" s="82"/>
      <c r="Y1128" s="82"/>
      <c r="Z1128" s="82"/>
      <c r="AF1128" s="82"/>
    </row>
    <row r="1129" spans="1:32">
      <c r="A1129" s="82">
        <v>0.27850000000000003</v>
      </c>
      <c r="B1129" s="130">
        <v>15</v>
      </c>
      <c r="C1129" s="126">
        <v>116.45922527622527</v>
      </c>
      <c r="D1129" s="82">
        <f t="shared" si="35"/>
        <v>0</v>
      </c>
      <c r="E1129" s="83" t="str">
        <f t="shared" si="36"/>
        <v>..</v>
      </c>
      <c r="F1129" s="82"/>
      <c r="G1129" s="83"/>
      <c r="H1129" s="84"/>
      <c r="I1129" s="83"/>
      <c r="N1129" s="82"/>
      <c r="O1129" s="82"/>
      <c r="P1129" s="82"/>
      <c r="Q1129" s="82"/>
      <c r="R1129" s="82"/>
      <c r="Y1129" s="82"/>
      <c r="Z1129" s="82"/>
      <c r="AF1129" s="82"/>
    </row>
    <row r="1130" spans="1:32">
      <c r="A1130" s="82">
        <v>0.27875</v>
      </c>
      <c r="B1130" s="130">
        <v>15</v>
      </c>
      <c r="C1130" s="126">
        <v>113.0384464574233</v>
      </c>
      <c r="D1130" s="82">
        <f t="shared" si="35"/>
        <v>0</v>
      </c>
      <c r="E1130" s="83" t="str">
        <f t="shared" si="36"/>
        <v>..</v>
      </c>
      <c r="F1130" s="82"/>
      <c r="G1130" s="83"/>
      <c r="H1130" s="84"/>
      <c r="I1130" s="83"/>
      <c r="N1130" s="82"/>
      <c r="O1130" s="82"/>
      <c r="P1130" s="82"/>
      <c r="Q1130" s="82"/>
      <c r="R1130" s="82"/>
      <c r="Y1130" s="82"/>
      <c r="Z1130" s="82"/>
      <c r="AF1130" s="82"/>
    </row>
    <row r="1131" spans="1:32">
      <c r="A1131" s="82">
        <v>0.27900000000000003</v>
      </c>
      <c r="B1131" s="130">
        <v>15</v>
      </c>
      <c r="C1131" s="126">
        <v>99.640596671178145</v>
      </c>
      <c r="D1131" s="82">
        <f t="shared" si="35"/>
        <v>0</v>
      </c>
      <c r="E1131" s="83" t="str">
        <f t="shared" si="36"/>
        <v>..</v>
      </c>
      <c r="F1131" s="82"/>
      <c r="G1131" s="83"/>
      <c r="H1131" s="84"/>
      <c r="I1131" s="83"/>
      <c r="N1131" s="82"/>
      <c r="O1131" s="82"/>
      <c r="P1131" s="82"/>
      <c r="Q1131" s="82"/>
      <c r="R1131" s="82"/>
      <c r="Y1131" s="82"/>
      <c r="Z1131" s="82"/>
      <c r="AF1131" s="82"/>
    </row>
    <row r="1132" spans="1:32">
      <c r="A1132" s="82">
        <v>0.27925</v>
      </c>
      <c r="B1132" s="130">
        <v>30</v>
      </c>
      <c r="C1132" s="126">
        <v>109.53071680465538</v>
      </c>
      <c r="D1132" s="82">
        <f t="shared" si="35"/>
        <v>1</v>
      </c>
      <c r="E1132" s="83">
        <f t="shared" si="36"/>
        <v>111.00000000000001</v>
      </c>
      <c r="F1132" s="82"/>
      <c r="G1132" s="83"/>
      <c r="H1132" s="84"/>
      <c r="I1132" s="83"/>
      <c r="N1132" s="82"/>
      <c r="O1132" s="82"/>
      <c r="P1132" s="82"/>
      <c r="Q1132" s="82"/>
      <c r="R1132" s="82"/>
      <c r="Y1132" s="82"/>
      <c r="Z1132" s="82"/>
      <c r="AF1132" s="82"/>
    </row>
    <row r="1133" spans="1:32">
      <c r="A1133" s="82">
        <v>0.27950000000000003</v>
      </c>
      <c r="B1133" s="130">
        <v>30</v>
      </c>
      <c r="C1133" s="126">
        <v>94.1008548398747</v>
      </c>
      <c r="D1133" s="82">
        <f t="shared" si="35"/>
        <v>1</v>
      </c>
      <c r="E1133" s="83">
        <f t="shared" si="36"/>
        <v>91.608752259089741</v>
      </c>
      <c r="F1133" s="82"/>
      <c r="G1133" s="83"/>
      <c r="H1133" s="84"/>
      <c r="I1133" s="83"/>
      <c r="N1133" s="82"/>
      <c r="O1133" s="82"/>
      <c r="P1133" s="82"/>
      <c r="Q1133" s="82"/>
      <c r="R1133" s="82"/>
      <c r="Y1133" s="82"/>
      <c r="Z1133" s="82"/>
      <c r="AF1133" s="82"/>
    </row>
    <row r="1134" spans="1:32">
      <c r="A1134" s="82">
        <v>0.27975</v>
      </c>
      <c r="B1134" s="130">
        <v>15</v>
      </c>
      <c r="C1134" s="126">
        <v>95.19942439494487</v>
      </c>
      <c r="D1134" s="82">
        <f t="shared" si="35"/>
        <v>0</v>
      </c>
      <c r="E1134" s="83" t="str">
        <f t="shared" si="36"/>
        <v>..</v>
      </c>
      <c r="F1134" s="82"/>
      <c r="G1134" s="83"/>
      <c r="H1134" s="84"/>
      <c r="I1134" s="83"/>
      <c r="N1134" s="82"/>
      <c r="O1134" s="82"/>
      <c r="P1134" s="82"/>
      <c r="Q1134" s="82"/>
      <c r="R1134" s="82"/>
      <c r="Y1134" s="82"/>
      <c r="Z1134" s="82"/>
      <c r="AF1134" s="82"/>
    </row>
    <row r="1135" spans="1:32">
      <c r="A1135" s="82">
        <v>0.28000000000000003</v>
      </c>
      <c r="B1135" s="130">
        <v>15</v>
      </c>
      <c r="C1135" s="126">
        <v>121.76926767264256</v>
      </c>
      <c r="D1135" s="82">
        <f t="shared" si="35"/>
        <v>0</v>
      </c>
      <c r="E1135" s="83" t="str">
        <f t="shared" si="36"/>
        <v>..</v>
      </c>
      <c r="F1135" s="82"/>
      <c r="G1135" s="83"/>
      <c r="H1135" s="84"/>
      <c r="I1135" s="83"/>
      <c r="N1135" s="82"/>
      <c r="O1135" s="82"/>
      <c r="P1135" s="82"/>
      <c r="Q1135" s="82"/>
      <c r="R1135" s="82"/>
      <c r="Y1135" s="82"/>
      <c r="Z1135" s="82"/>
      <c r="AF1135" s="82"/>
    </row>
    <row r="1136" spans="1:32">
      <c r="A1136" s="82">
        <v>0.28025</v>
      </c>
      <c r="B1136" s="130">
        <v>15</v>
      </c>
      <c r="C1136" s="126">
        <v>97.794454218937148</v>
      </c>
      <c r="D1136" s="82">
        <f t="shared" si="35"/>
        <v>0</v>
      </c>
      <c r="E1136" s="83" t="str">
        <f t="shared" si="36"/>
        <v>..</v>
      </c>
      <c r="F1136" s="82"/>
      <c r="G1136" s="83"/>
      <c r="H1136" s="84"/>
      <c r="I1136" s="83"/>
      <c r="N1136" s="82"/>
      <c r="O1136" s="82"/>
      <c r="P1136" s="82"/>
      <c r="Q1136" s="82"/>
      <c r="R1136" s="82"/>
      <c r="Y1136" s="82"/>
      <c r="Z1136" s="82"/>
      <c r="AF1136" s="82"/>
    </row>
    <row r="1137" spans="1:32">
      <c r="A1137" s="82">
        <v>0.28050000000000003</v>
      </c>
      <c r="B1137" s="130">
        <v>30</v>
      </c>
      <c r="C1137" s="126">
        <v>99.817612553837662</v>
      </c>
      <c r="D1137" s="82">
        <f t="shared" si="35"/>
        <v>1</v>
      </c>
      <c r="E1137" s="83">
        <f t="shared" si="36"/>
        <v>96.639499047377143</v>
      </c>
      <c r="F1137" s="82"/>
      <c r="G1137" s="83"/>
      <c r="H1137" s="84"/>
      <c r="I1137" s="83"/>
      <c r="N1137" s="82"/>
      <c r="O1137" s="82"/>
      <c r="P1137" s="82"/>
      <c r="Q1137" s="82"/>
      <c r="R1137" s="82"/>
      <c r="Y1137" s="82"/>
      <c r="Z1137" s="82"/>
      <c r="AF1137" s="82"/>
    </row>
    <row r="1138" spans="1:32">
      <c r="A1138" s="82">
        <v>0.28075</v>
      </c>
      <c r="B1138" s="130">
        <v>15</v>
      </c>
      <c r="C1138" s="126">
        <v>118.10016906365502</v>
      </c>
      <c r="D1138" s="82">
        <f t="shared" si="35"/>
        <v>0</v>
      </c>
      <c r="E1138" s="83" t="str">
        <f t="shared" si="36"/>
        <v>..</v>
      </c>
      <c r="F1138" s="82"/>
      <c r="G1138" s="83"/>
      <c r="H1138" s="84"/>
      <c r="I1138" s="83"/>
      <c r="N1138" s="82"/>
      <c r="O1138" s="82"/>
      <c r="P1138" s="82"/>
      <c r="Q1138" s="82"/>
      <c r="R1138" s="82"/>
      <c r="Y1138" s="82"/>
      <c r="Z1138" s="82"/>
      <c r="AF1138" s="82"/>
    </row>
    <row r="1139" spans="1:32">
      <c r="A1139" s="82">
        <v>0.28100000000000003</v>
      </c>
      <c r="B1139" s="130">
        <v>15</v>
      </c>
      <c r="C1139" s="126">
        <v>100.7734068890166</v>
      </c>
      <c r="D1139" s="82">
        <f t="shared" si="35"/>
        <v>0</v>
      </c>
      <c r="E1139" s="83" t="str">
        <f t="shared" si="36"/>
        <v>..</v>
      </c>
      <c r="F1139" s="82"/>
      <c r="G1139" s="83"/>
      <c r="H1139" s="84"/>
      <c r="I1139" s="83"/>
      <c r="N1139" s="82"/>
      <c r="O1139" s="82"/>
      <c r="P1139" s="82"/>
      <c r="Q1139" s="82"/>
      <c r="R1139" s="82"/>
      <c r="Y1139" s="82"/>
      <c r="Z1139" s="82"/>
      <c r="AF1139" s="82"/>
    </row>
    <row r="1140" spans="1:32">
      <c r="A1140" s="82">
        <v>0.28125</v>
      </c>
      <c r="B1140" s="130">
        <v>30</v>
      </c>
      <c r="C1140" s="126">
        <v>119.844058263172</v>
      </c>
      <c r="D1140" s="82">
        <f t="shared" si="35"/>
        <v>1</v>
      </c>
      <c r="E1140" s="83">
        <f t="shared" si="36"/>
        <v>111.00000000000001</v>
      </c>
      <c r="F1140" s="82"/>
      <c r="G1140" s="83"/>
      <c r="H1140" s="84"/>
      <c r="I1140" s="83"/>
      <c r="N1140" s="82"/>
      <c r="O1140" s="82"/>
      <c r="P1140" s="82"/>
      <c r="Q1140" s="82"/>
      <c r="R1140" s="82"/>
      <c r="Y1140" s="82"/>
      <c r="Z1140" s="82"/>
      <c r="AF1140" s="82"/>
    </row>
    <row r="1141" spans="1:32">
      <c r="A1141" s="82">
        <v>0.28149999999999997</v>
      </c>
      <c r="B1141" s="130">
        <v>15</v>
      </c>
      <c r="C1141" s="126">
        <v>100.08505679271181</v>
      </c>
      <c r="D1141" s="82">
        <f t="shared" si="35"/>
        <v>0</v>
      </c>
      <c r="E1141" s="83" t="str">
        <f t="shared" si="36"/>
        <v>..</v>
      </c>
      <c r="F1141" s="82"/>
      <c r="G1141" s="83"/>
      <c r="H1141" s="84"/>
      <c r="I1141" s="83"/>
      <c r="N1141" s="82"/>
      <c r="O1141" s="82"/>
      <c r="P1141" s="82"/>
      <c r="Q1141" s="82"/>
      <c r="R1141" s="82"/>
      <c r="Y1141" s="82"/>
      <c r="Z1141" s="82"/>
      <c r="AF1141" s="82"/>
    </row>
    <row r="1142" spans="1:32">
      <c r="A1142" s="82">
        <v>0.28175</v>
      </c>
      <c r="B1142" s="130">
        <v>15</v>
      </c>
      <c r="C1142" s="126">
        <v>97.149804009205752</v>
      </c>
      <c r="D1142" s="82">
        <f t="shared" si="35"/>
        <v>0</v>
      </c>
      <c r="E1142" s="83" t="str">
        <f t="shared" si="36"/>
        <v>..</v>
      </c>
      <c r="F1142" s="82"/>
      <c r="G1142" s="83"/>
      <c r="H1142" s="84"/>
      <c r="I1142" s="83"/>
      <c r="N1142" s="82"/>
      <c r="O1142" s="82"/>
      <c r="P1142" s="82"/>
      <c r="Q1142" s="82"/>
      <c r="R1142" s="82"/>
      <c r="Y1142" s="82"/>
      <c r="Z1142" s="82"/>
      <c r="AF1142" s="82"/>
    </row>
    <row r="1143" spans="1:32">
      <c r="A1143" s="82">
        <v>0.28199999999999997</v>
      </c>
      <c r="B1143" s="130">
        <v>15</v>
      </c>
      <c r="C1143" s="126">
        <v>117.52300251050602</v>
      </c>
      <c r="D1143" s="82">
        <f t="shared" si="35"/>
        <v>0</v>
      </c>
      <c r="E1143" s="83" t="str">
        <f t="shared" si="36"/>
        <v>..</v>
      </c>
      <c r="F1143" s="82"/>
      <c r="G1143" s="83"/>
      <c r="H1143" s="84"/>
      <c r="I1143" s="83"/>
      <c r="N1143" s="82"/>
      <c r="O1143" s="82"/>
      <c r="P1143" s="82"/>
      <c r="Q1143" s="82"/>
      <c r="R1143" s="82"/>
      <c r="Y1143" s="82"/>
      <c r="Z1143" s="82"/>
      <c r="AF1143" s="82"/>
    </row>
    <row r="1144" spans="1:32">
      <c r="A1144" s="82">
        <v>0.28225</v>
      </c>
      <c r="B1144" s="130">
        <v>15</v>
      </c>
      <c r="C1144" s="126">
        <v>111.3042970467434</v>
      </c>
      <c r="D1144" s="82">
        <f t="shared" si="35"/>
        <v>0</v>
      </c>
      <c r="E1144" s="83" t="str">
        <f t="shared" si="36"/>
        <v>..</v>
      </c>
      <c r="F1144" s="82"/>
      <c r="G1144" s="83"/>
      <c r="H1144" s="84"/>
      <c r="I1144" s="83"/>
      <c r="N1144" s="82"/>
      <c r="O1144" s="82"/>
      <c r="P1144" s="82"/>
      <c r="Q1144" s="82"/>
      <c r="R1144" s="82"/>
      <c r="Y1144" s="82"/>
      <c r="Z1144" s="82"/>
      <c r="AF1144" s="82"/>
    </row>
    <row r="1145" spans="1:32">
      <c r="A1145" s="82">
        <v>0.28249999999999997</v>
      </c>
      <c r="B1145" s="130">
        <v>15</v>
      </c>
      <c r="C1145" s="126">
        <v>121.16417850339111</v>
      </c>
      <c r="D1145" s="82">
        <f t="shared" si="35"/>
        <v>0</v>
      </c>
      <c r="E1145" s="83" t="str">
        <f t="shared" si="36"/>
        <v>..</v>
      </c>
      <c r="F1145" s="82"/>
      <c r="G1145" s="83"/>
      <c r="H1145" s="84"/>
      <c r="I1145" s="83"/>
      <c r="N1145" s="82"/>
      <c r="O1145" s="82"/>
      <c r="P1145" s="82"/>
      <c r="Q1145" s="82"/>
      <c r="R1145" s="82"/>
      <c r="Y1145" s="82"/>
      <c r="Z1145" s="82"/>
      <c r="AF1145" s="82"/>
    </row>
    <row r="1146" spans="1:32">
      <c r="A1146" s="82">
        <v>0.28275</v>
      </c>
      <c r="B1146" s="130">
        <v>30</v>
      </c>
      <c r="C1146" s="126">
        <v>129.63826879805245</v>
      </c>
      <c r="D1146" s="82">
        <f t="shared" si="35"/>
        <v>1</v>
      </c>
      <c r="E1146" s="83">
        <f t="shared" si="36"/>
        <v>111.00000000000001</v>
      </c>
      <c r="F1146" s="82"/>
      <c r="G1146" s="83"/>
      <c r="H1146" s="84"/>
      <c r="I1146" s="83"/>
      <c r="N1146" s="82"/>
      <c r="O1146" s="82"/>
      <c r="P1146" s="82"/>
      <c r="Q1146" s="82"/>
      <c r="R1146" s="82"/>
      <c r="Y1146" s="82"/>
      <c r="Z1146" s="82"/>
      <c r="AF1146" s="82"/>
    </row>
    <row r="1147" spans="1:32">
      <c r="A1147" s="82">
        <v>0.28299999999999997</v>
      </c>
      <c r="B1147" s="130">
        <v>15</v>
      </c>
      <c r="C1147" s="126">
        <v>97.657373542761675</v>
      </c>
      <c r="D1147" s="82">
        <f t="shared" si="35"/>
        <v>0</v>
      </c>
      <c r="E1147" s="83" t="str">
        <f t="shared" si="36"/>
        <v>..</v>
      </c>
      <c r="F1147" s="82"/>
      <c r="G1147" s="83"/>
      <c r="H1147" s="84"/>
      <c r="I1147" s="83"/>
      <c r="N1147" s="82"/>
      <c r="O1147" s="82"/>
      <c r="P1147" s="82"/>
      <c r="Q1147" s="82"/>
      <c r="R1147" s="82"/>
      <c r="Y1147" s="82"/>
      <c r="Z1147" s="82"/>
      <c r="AF1147" s="82"/>
    </row>
    <row r="1148" spans="1:32">
      <c r="A1148" s="82">
        <v>0.28325</v>
      </c>
      <c r="B1148" s="130">
        <v>30</v>
      </c>
      <c r="C1148" s="126">
        <v>117.72202706093293</v>
      </c>
      <c r="D1148" s="82">
        <f t="shared" si="35"/>
        <v>1</v>
      </c>
      <c r="E1148" s="83">
        <f t="shared" si="36"/>
        <v>111.00000000000001</v>
      </c>
      <c r="F1148" s="82"/>
      <c r="G1148" s="83"/>
      <c r="H1148" s="84"/>
      <c r="I1148" s="83"/>
      <c r="N1148" s="82"/>
      <c r="O1148" s="82"/>
      <c r="P1148" s="82"/>
      <c r="Q1148" s="82"/>
      <c r="R1148" s="82"/>
      <c r="Y1148" s="82"/>
      <c r="Z1148" s="82"/>
      <c r="AF1148" s="82"/>
    </row>
    <row r="1149" spans="1:32">
      <c r="A1149" s="82">
        <v>0.28349999999999997</v>
      </c>
      <c r="B1149" s="130">
        <v>15</v>
      </c>
      <c r="C1149" s="126">
        <v>122.80360601676226</v>
      </c>
      <c r="D1149" s="82">
        <f t="shared" si="35"/>
        <v>0</v>
      </c>
      <c r="E1149" s="83" t="str">
        <f t="shared" si="36"/>
        <v>..</v>
      </c>
      <c r="F1149" s="82"/>
      <c r="G1149" s="83"/>
      <c r="H1149" s="84"/>
      <c r="I1149" s="83"/>
      <c r="N1149" s="82"/>
      <c r="O1149" s="82"/>
      <c r="P1149" s="82"/>
      <c r="Q1149" s="82"/>
      <c r="R1149" s="82"/>
      <c r="Y1149" s="82"/>
      <c r="Z1149" s="82"/>
      <c r="AF1149" s="82"/>
    </row>
    <row r="1150" spans="1:32">
      <c r="A1150" s="82">
        <v>0.28375</v>
      </c>
      <c r="B1150" s="130">
        <v>30</v>
      </c>
      <c r="C1150" s="126">
        <v>107.19500985704079</v>
      </c>
      <c r="D1150" s="82">
        <f t="shared" si="35"/>
        <v>1</v>
      </c>
      <c r="E1150" s="83">
        <f t="shared" si="36"/>
        <v>111.00000000000001</v>
      </c>
      <c r="F1150" s="82"/>
      <c r="G1150" s="83"/>
      <c r="H1150" s="84"/>
      <c r="I1150" s="83"/>
      <c r="N1150" s="82"/>
      <c r="O1150" s="82"/>
      <c r="P1150" s="82"/>
      <c r="Q1150" s="82"/>
      <c r="R1150" s="82"/>
      <c r="Y1150" s="82"/>
      <c r="Z1150" s="82"/>
      <c r="AF1150" s="82"/>
    </row>
    <row r="1151" spans="1:32">
      <c r="A1151" s="82">
        <v>0.28399999999999997</v>
      </c>
      <c r="B1151" s="130">
        <v>30</v>
      </c>
      <c r="C1151" s="126">
        <v>103.87445247787693</v>
      </c>
      <c r="D1151" s="82">
        <f t="shared" si="35"/>
        <v>1</v>
      </c>
      <c r="E1151" s="83">
        <f t="shared" si="36"/>
        <v>111.00000000000001</v>
      </c>
      <c r="F1151" s="82"/>
      <c r="G1151" s="83"/>
      <c r="H1151" s="84"/>
      <c r="I1151" s="83"/>
      <c r="N1151" s="82"/>
      <c r="O1151" s="82"/>
      <c r="P1151" s="82"/>
      <c r="Q1151" s="82"/>
      <c r="R1151" s="82"/>
      <c r="Y1151" s="82"/>
      <c r="Z1151" s="82"/>
      <c r="AF1151" s="82"/>
    </row>
    <row r="1152" spans="1:32">
      <c r="A1152" s="82">
        <v>0.28425</v>
      </c>
      <c r="B1152" s="130">
        <v>15</v>
      </c>
      <c r="C1152" s="126">
        <v>97.841571235800785</v>
      </c>
      <c r="D1152" s="82">
        <f t="shared" si="35"/>
        <v>0</v>
      </c>
      <c r="E1152" s="83" t="str">
        <f t="shared" si="36"/>
        <v>..</v>
      </c>
      <c r="F1152" s="82"/>
      <c r="G1152" s="83"/>
      <c r="H1152" s="84"/>
      <c r="I1152" s="83"/>
      <c r="N1152" s="82"/>
      <c r="O1152" s="82"/>
      <c r="P1152" s="82"/>
      <c r="Q1152" s="82"/>
      <c r="R1152" s="82"/>
      <c r="Y1152" s="82"/>
      <c r="Z1152" s="82"/>
      <c r="AF1152" s="82"/>
    </row>
    <row r="1153" spans="1:32">
      <c r="A1153" s="82">
        <v>0.28449999999999998</v>
      </c>
      <c r="B1153" s="130">
        <v>15</v>
      </c>
      <c r="C1153" s="126">
        <v>110.97731760240143</v>
      </c>
      <c r="D1153" s="82">
        <f t="shared" si="35"/>
        <v>0</v>
      </c>
      <c r="E1153" s="83" t="str">
        <f t="shared" si="36"/>
        <v>..</v>
      </c>
      <c r="F1153" s="82"/>
      <c r="G1153" s="83"/>
      <c r="H1153" s="84"/>
      <c r="I1153" s="83"/>
      <c r="N1153" s="82"/>
      <c r="O1153" s="82"/>
      <c r="P1153" s="82"/>
      <c r="Q1153" s="82"/>
      <c r="R1153" s="82"/>
      <c r="Y1153" s="82"/>
      <c r="Z1153" s="82"/>
      <c r="AF1153" s="82"/>
    </row>
    <row r="1154" spans="1:32">
      <c r="A1154" s="82">
        <v>0.28475</v>
      </c>
      <c r="B1154" s="130">
        <v>30</v>
      </c>
      <c r="C1154" s="126">
        <v>91.111769172551519</v>
      </c>
      <c r="D1154" s="82">
        <f t="shared" si="35"/>
        <v>1</v>
      </c>
      <c r="E1154" s="83">
        <f t="shared" si="36"/>
        <v>88.978356871845335</v>
      </c>
      <c r="F1154" s="82"/>
      <c r="G1154" s="83"/>
      <c r="H1154" s="84"/>
      <c r="I1154" s="83"/>
      <c r="N1154" s="82"/>
      <c r="O1154" s="82"/>
      <c r="P1154" s="82"/>
      <c r="Q1154" s="82"/>
      <c r="R1154" s="82"/>
      <c r="Y1154" s="82"/>
      <c r="Z1154" s="82"/>
      <c r="AF1154" s="82"/>
    </row>
    <row r="1155" spans="1:32">
      <c r="A1155" s="82">
        <v>0.28499999999999998</v>
      </c>
      <c r="B1155" s="130">
        <v>15</v>
      </c>
      <c r="C1155" s="126">
        <v>101.82954522540344</v>
      </c>
      <c r="D1155" s="82">
        <f t="shared" si="35"/>
        <v>0</v>
      </c>
      <c r="E1155" s="83" t="str">
        <f t="shared" si="36"/>
        <v>..</v>
      </c>
      <c r="F1155" s="82"/>
      <c r="G1155" s="83"/>
      <c r="H1155" s="84"/>
      <c r="I1155" s="83"/>
      <c r="N1155" s="82"/>
      <c r="O1155" s="82"/>
      <c r="P1155" s="82"/>
      <c r="Q1155" s="82"/>
      <c r="R1155" s="82"/>
      <c r="Y1155" s="82"/>
      <c r="Z1155" s="82"/>
      <c r="AF1155" s="82"/>
    </row>
    <row r="1156" spans="1:32">
      <c r="A1156" s="82">
        <v>0.28525</v>
      </c>
      <c r="B1156" s="130">
        <v>15</v>
      </c>
      <c r="C1156" s="126">
        <v>124.81639886031948</v>
      </c>
      <c r="D1156" s="82">
        <f t="shared" si="35"/>
        <v>0</v>
      </c>
      <c r="E1156" s="83" t="str">
        <f t="shared" si="36"/>
        <v>..</v>
      </c>
      <c r="F1156" s="82"/>
      <c r="G1156" s="83"/>
      <c r="H1156" s="84"/>
      <c r="I1156" s="83"/>
      <c r="N1156" s="82"/>
      <c r="O1156" s="82"/>
      <c r="P1156" s="82"/>
      <c r="Q1156" s="82"/>
      <c r="R1156" s="82"/>
      <c r="Y1156" s="82"/>
      <c r="Z1156" s="82"/>
      <c r="AF1156" s="82"/>
    </row>
    <row r="1157" spans="1:32">
      <c r="A1157" s="82">
        <v>0.28549999999999998</v>
      </c>
      <c r="B1157" s="130">
        <v>15</v>
      </c>
      <c r="C1157" s="126">
        <v>123.39136930896669</v>
      </c>
      <c r="D1157" s="82">
        <f t="shared" si="35"/>
        <v>0</v>
      </c>
      <c r="E1157" s="83" t="str">
        <f t="shared" si="36"/>
        <v>..</v>
      </c>
      <c r="F1157" s="82"/>
      <c r="G1157" s="83"/>
      <c r="H1157" s="84"/>
      <c r="I1157" s="83"/>
      <c r="N1157" s="82"/>
      <c r="O1157" s="82"/>
      <c r="P1157" s="82"/>
      <c r="Q1157" s="82"/>
      <c r="R1157" s="82"/>
      <c r="Y1157" s="82"/>
      <c r="Z1157" s="82"/>
      <c r="AF1157" s="82"/>
    </row>
    <row r="1158" spans="1:32">
      <c r="A1158" s="82">
        <v>0.28575</v>
      </c>
      <c r="B1158" s="130">
        <v>30</v>
      </c>
      <c r="C1158" s="126">
        <v>135.36742771892088</v>
      </c>
      <c r="D1158" s="82">
        <f t="shared" si="35"/>
        <v>1</v>
      </c>
      <c r="E1158" s="83">
        <f t="shared" si="36"/>
        <v>111.00000000000001</v>
      </c>
      <c r="F1158" s="82"/>
      <c r="G1158" s="83"/>
      <c r="H1158" s="84"/>
      <c r="I1158" s="83"/>
      <c r="N1158" s="82"/>
      <c r="O1158" s="82"/>
      <c r="P1158" s="82"/>
      <c r="Q1158" s="82"/>
      <c r="R1158" s="82"/>
      <c r="Y1158" s="82"/>
      <c r="Z1158" s="82"/>
      <c r="AF1158" s="82"/>
    </row>
    <row r="1159" spans="1:32">
      <c r="A1159" s="82">
        <v>0.28599999999999998</v>
      </c>
      <c r="B1159" s="130">
        <v>15</v>
      </c>
      <c r="C1159" s="126">
        <v>99.510177044028268</v>
      </c>
      <c r="D1159" s="82">
        <f t="shared" si="35"/>
        <v>0</v>
      </c>
      <c r="E1159" s="83" t="str">
        <f t="shared" si="36"/>
        <v>..</v>
      </c>
      <c r="F1159" s="82"/>
      <c r="G1159" s="83"/>
      <c r="H1159" s="84"/>
      <c r="I1159" s="83"/>
      <c r="N1159" s="82"/>
      <c r="O1159" s="82"/>
      <c r="P1159" s="82"/>
      <c r="Q1159" s="82"/>
      <c r="R1159" s="82"/>
      <c r="Y1159" s="82"/>
      <c r="Z1159" s="82"/>
      <c r="AF1159" s="82"/>
    </row>
    <row r="1160" spans="1:32">
      <c r="A1160" s="82">
        <v>0.28625</v>
      </c>
      <c r="B1160" s="130">
        <v>15</v>
      </c>
      <c r="C1160" s="126">
        <v>106.91899055039499</v>
      </c>
      <c r="D1160" s="82">
        <f t="shared" si="35"/>
        <v>0</v>
      </c>
      <c r="E1160" s="83" t="str">
        <f t="shared" si="36"/>
        <v>..</v>
      </c>
      <c r="F1160" s="82"/>
      <c r="G1160" s="83"/>
      <c r="H1160" s="84"/>
      <c r="I1160" s="83"/>
      <c r="N1160" s="82"/>
      <c r="O1160" s="82"/>
      <c r="P1160" s="82"/>
      <c r="Q1160" s="82"/>
      <c r="R1160" s="82"/>
      <c r="Y1160" s="82"/>
      <c r="Z1160" s="82"/>
      <c r="AF1160" s="82"/>
    </row>
    <row r="1161" spans="1:32">
      <c r="A1161" s="82">
        <v>0.28649999999999998</v>
      </c>
      <c r="B1161" s="130">
        <v>15</v>
      </c>
      <c r="C1161" s="126">
        <v>121.23269948064922</v>
      </c>
      <c r="D1161" s="82">
        <f t="shared" si="35"/>
        <v>0</v>
      </c>
      <c r="E1161" s="83" t="str">
        <f t="shared" si="36"/>
        <v>..</v>
      </c>
      <c r="F1161" s="82"/>
      <c r="G1161" s="83"/>
      <c r="H1161" s="84"/>
      <c r="I1161" s="83"/>
      <c r="N1161" s="82"/>
      <c r="O1161" s="82"/>
      <c r="P1161" s="82"/>
      <c r="Q1161" s="82"/>
      <c r="R1161" s="82"/>
      <c r="Y1161" s="82"/>
      <c r="Z1161" s="82"/>
      <c r="AF1161" s="82"/>
    </row>
    <row r="1162" spans="1:32">
      <c r="A1162" s="82">
        <v>0.28675</v>
      </c>
      <c r="B1162" s="130">
        <v>30</v>
      </c>
      <c r="C1162" s="126">
        <v>106.38570915702579</v>
      </c>
      <c r="D1162" s="82">
        <f t="shared" si="35"/>
        <v>1</v>
      </c>
      <c r="E1162" s="83">
        <f t="shared" si="36"/>
        <v>111.00000000000001</v>
      </c>
      <c r="F1162" s="82"/>
      <c r="G1162" s="83"/>
      <c r="H1162" s="84"/>
      <c r="I1162" s="83"/>
      <c r="N1162" s="82"/>
      <c r="O1162" s="82"/>
      <c r="P1162" s="82"/>
      <c r="Q1162" s="82"/>
      <c r="R1162" s="82"/>
      <c r="Y1162" s="82"/>
      <c r="Z1162" s="82"/>
      <c r="AF1162" s="82"/>
    </row>
    <row r="1163" spans="1:32">
      <c r="A1163" s="82">
        <v>0.28699999999999998</v>
      </c>
      <c r="B1163" s="130">
        <v>30</v>
      </c>
      <c r="C1163" s="126">
        <v>124.12626764756754</v>
      </c>
      <c r="D1163" s="82">
        <f t="shared" si="35"/>
        <v>1</v>
      </c>
      <c r="E1163" s="83">
        <f t="shared" si="36"/>
        <v>111.00000000000001</v>
      </c>
      <c r="F1163" s="82"/>
      <c r="G1163" s="83"/>
      <c r="H1163" s="84"/>
      <c r="I1163" s="83"/>
      <c r="N1163" s="82"/>
      <c r="O1163" s="82"/>
      <c r="P1163" s="82"/>
      <c r="Q1163" s="82"/>
      <c r="R1163" s="82"/>
      <c r="Y1163" s="82"/>
      <c r="Z1163" s="82"/>
      <c r="AF1163" s="82"/>
    </row>
    <row r="1164" spans="1:32">
      <c r="A1164" s="82">
        <v>0.28725000000000001</v>
      </c>
      <c r="B1164" s="130">
        <v>15</v>
      </c>
      <c r="C1164" s="126">
        <v>118.74402918272854</v>
      </c>
      <c r="D1164" s="82">
        <f t="shared" si="35"/>
        <v>0</v>
      </c>
      <c r="E1164" s="83" t="str">
        <f t="shared" si="36"/>
        <v>..</v>
      </c>
      <c r="F1164" s="82"/>
      <c r="G1164" s="83"/>
      <c r="H1164" s="84"/>
      <c r="I1164" s="83"/>
      <c r="N1164" s="82"/>
      <c r="O1164" s="82"/>
      <c r="P1164" s="82"/>
      <c r="Q1164" s="82"/>
      <c r="R1164" s="82"/>
      <c r="Y1164" s="82"/>
      <c r="Z1164" s="82"/>
      <c r="AF1164" s="82"/>
    </row>
    <row r="1165" spans="1:32">
      <c r="A1165" s="82">
        <v>0.28749999999999998</v>
      </c>
      <c r="B1165" s="130">
        <v>15</v>
      </c>
      <c r="C1165" s="126">
        <v>122.18834821096135</v>
      </c>
      <c r="D1165" s="82">
        <f t="shared" si="35"/>
        <v>0</v>
      </c>
      <c r="E1165" s="83" t="str">
        <f t="shared" si="36"/>
        <v>..</v>
      </c>
      <c r="F1165" s="82"/>
      <c r="G1165" s="83"/>
      <c r="H1165" s="84"/>
      <c r="I1165" s="83"/>
      <c r="N1165" s="82"/>
      <c r="O1165" s="82"/>
      <c r="P1165" s="82"/>
      <c r="Q1165" s="82"/>
      <c r="R1165" s="82"/>
      <c r="Y1165" s="82"/>
      <c r="Z1165" s="82"/>
      <c r="AF1165" s="82"/>
    </row>
    <row r="1166" spans="1:32">
      <c r="A1166" s="82">
        <v>0.28775000000000001</v>
      </c>
      <c r="B1166" s="130">
        <v>15</v>
      </c>
      <c r="C1166" s="126">
        <v>95.117122335219946</v>
      </c>
      <c r="D1166" s="82">
        <f t="shared" si="35"/>
        <v>0</v>
      </c>
      <c r="E1166" s="83" t="str">
        <f t="shared" si="36"/>
        <v>..</v>
      </c>
      <c r="F1166" s="82"/>
      <c r="G1166" s="83"/>
      <c r="H1166" s="84"/>
      <c r="I1166" s="83"/>
      <c r="N1166" s="82"/>
      <c r="O1166" s="82"/>
      <c r="P1166" s="82"/>
      <c r="Q1166" s="82"/>
      <c r="R1166" s="82"/>
      <c r="Y1166" s="82"/>
      <c r="Z1166" s="82"/>
      <c r="AF1166" s="82"/>
    </row>
    <row r="1167" spans="1:32">
      <c r="A1167" s="82">
        <v>0.28799999999999998</v>
      </c>
      <c r="B1167" s="130">
        <v>15</v>
      </c>
      <c r="C1167" s="126">
        <v>109.98532293390761</v>
      </c>
      <c r="D1167" s="82">
        <f t="shared" si="35"/>
        <v>0</v>
      </c>
      <c r="E1167" s="83" t="str">
        <f t="shared" si="36"/>
        <v>..</v>
      </c>
      <c r="F1167" s="82"/>
      <c r="G1167" s="83"/>
      <c r="H1167" s="84"/>
      <c r="I1167" s="83"/>
      <c r="N1167" s="82"/>
      <c r="O1167" s="82"/>
      <c r="P1167" s="82"/>
      <c r="Q1167" s="82"/>
      <c r="R1167" s="82"/>
      <c r="Y1167" s="82"/>
      <c r="Z1167" s="82"/>
      <c r="AF1167" s="82"/>
    </row>
    <row r="1168" spans="1:32">
      <c r="A1168" s="82">
        <v>0.28825000000000001</v>
      </c>
      <c r="B1168" s="130">
        <v>30</v>
      </c>
      <c r="C1168" s="126">
        <v>105.77679571341024</v>
      </c>
      <c r="D1168" s="82">
        <f t="shared" ref="D1168:D1231" si="37">IF(VLOOKUP(B1168,$B$10:$G$11,6)&gt;=0,1,0)</f>
        <v>1</v>
      </c>
      <c r="E1168" s="83">
        <f t="shared" ref="E1168:E1231" si="38">IF(D1168=0,"..", IF(C1168+$C$6&gt;=$G$2,$G$2,(C1168+$C$6)*(1-$C$4)))</f>
        <v>111.00000000000001</v>
      </c>
      <c r="F1168" s="82"/>
      <c r="G1168" s="83"/>
      <c r="H1168" s="84"/>
      <c r="I1168" s="83"/>
      <c r="N1168" s="82"/>
      <c r="O1168" s="82"/>
      <c r="P1168" s="82"/>
      <c r="Q1168" s="82"/>
      <c r="R1168" s="82"/>
      <c r="Y1168" s="82"/>
      <c r="Z1168" s="82"/>
      <c r="AF1168" s="82"/>
    </row>
    <row r="1169" spans="1:32">
      <c r="A1169" s="82">
        <v>0.28849999999999998</v>
      </c>
      <c r="B1169" s="130">
        <v>15</v>
      </c>
      <c r="C1169" s="126">
        <v>106.80911964231748</v>
      </c>
      <c r="D1169" s="82">
        <f t="shared" si="37"/>
        <v>0</v>
      </c>
      <c r="E1169" s="83" t="str">
        <f t="shared" si="38"/>
        <v>..</v>
      </c>
      <c r="F1169" s="82"/>
      <c r="G1169" s="83"/>
      <c r="H1169" s="84"/>
      <c r="I1169" s="83"/>
      <c r="N1169" s="82"/>
      <c r="O1169" s="82"/>
      <c r="P1169" s="82"/>
      <c r="Q1169" s="82"/>
      <c r="R1169" s="82"/>
      <c r="Y1169" s="82"/>
      <c r="Z1169" s="82"/>
      <c r="AF1169" s="82"/>
    </row>
    <row r="1170" spans="1:32">
      <c r="A1170" s="82">
        <v>0.28875000000000001</v>
      </c>
      <c r="B1170" s="130">
        <v>30</v>
      </c>
      <c r="C1170" s="126">
        <v>86.552859990870218</v>
      </c>
      <c r="D1170" s="82">
        <f t="shared" si="37"/>
        <v>1</v>
      </c>
      <c r="E1170" s="83">
        <f t="shared" si="38"/>
        <v>84.966516791965788</v>
      </c>
      <c r="F1170" s="82"/>
      <c r="G1170" s="83"/>
      <c r="H1170" s="84"/>
      <c r="I1170" s="83"/>
      <c r="N1170" s="82"/>
      <c r="O1170" s="82"/>
      <c r="P1170" s="82"/>
      <c r="Q1170" s="82"/>
      <c r="R1170" s="82"/>
      <c r="Y1170" s="82"/>
      <c r="Z1170" s="82"/>
      <c r="AF1170" s="82"/>
    </row>
    <row r="1171" spans="1:32">
      <c r="A1171" s="82">
        <v>0.28899999999999998</v>
      </c>
      <c r="B1171" s="130">
        <v>30</v>
      </c>
      <c r="C1171" s="126">
        <v>124.17804815385834</v>
      </c>
      <c r="D1171" s="82">
        <f t="shared" si="37"/>
        <v>1</v>
      </c>
      <c r="E1171" s="83">
        <f t="shared" si="38"/>
        <v>111.00000000000001</v>
      </c>
      <c r="F1171" s="82"/>
      <c r="G1171" s="83"/>
      <c r="H1171" s="84"/>
      <c r="I1171" s="83"/>
      <c r="N1171" s="82"/>
      <c r="O1171" s="82"/>
      <c r="P1171" s="82"/>
      <c r="Q1171" s="82"/>
      <c r="R1171" s="82"/>
      <c r="Y1171" s="82"/>
      <c r="Z1171" s="82"/>
      <c r="AF1171" s="82"/>
    </row>
    <row r="1172" spans="1:32">
      <c r="A1172" s="82">
        <v>0.28925000000000001</v>
      </c>
      <c r="B1172" s="130">
        <v>15</v>
      </c>
      <c r="C1172" s="126">
        <v>98.888033337101689</v>
      </c>
      <c r="D1172" s="82">
        <f t="shared" si="37"/>
        <v>0</v>
      </c>
      <c r="E1172" s="83" t="str">
        <f t="shared" si="38"/>
        <v>..</v>
      </c>
      <c r="F1172" s="82"/>
      <c r="G1172" s="83"/>
      <c r="H1172" s="84"/>
      <c r="I1172" s="83"/>
      <c r="N1172" s="82"/>
      <c r="O1172" s="82"/>
      <c r="P1172" s="82"/>
      <c r="Q1172" s="82"/>
      <c r="R1172" s="82"/>
      <c r="Y1172" s="82"/>
      <c r="Z1172" s="82"/>
      <c r="AF1172" s="82"/>
    </row>
    <row r="1173" spans="1:32">
      <c r="A1173" s="82">
        <v>0.28949999999999998</v>
      </c>
      <c r="B1173" s="130">
        <v>30</v>
      </c>
      <c r="C1173" s="126">
        <v>108.54080881743818</v>
      </c>
      <c r="D1173" s="82">
        <f t="shared" si="37"/>
        <v>1</v>
      </c>
      <c r="E1173" s="83">
        <f t="shared" si="38"/>
        <v>111.00000000000001</v>
      </c>
      <c r="F1173" s="82"/>
      <c r="G1173" s="83"/>
      <c r="H1173" s="84"/>
      <c r="I1173" s="83"/>
      <c r="N1173" s="82"/>
      <c r="O1173" s="82"/>
      <c r="P1173" s="82"/>
      <c r="Q1173" s="82"/>
      <c r="R1173" s="82"/>
      <c r="Y1173" s="82"/>
      <c r="Z1173" s="82"/>
      <c r="AF1173" s="82"/>
    </row>
    <row r="1174" spans="1:32">
      <c r="A1174" s="82">
        <v>0.28975000000000001</v>
      </c>
      <c r="B1174" s="130">
        <v>30</v>
      </c>
      <c r="C1174" s="126">
        <v>110.78472537155167</v>
      </c>
      <c r="D1174" s="82">
        <f t="shared" si="37"/>
        <v>1</v>
      </c>
      <c r="E1174" s="83">
        <f t="shared" si="38"/>
        <v>111.00000000000001</v>
      </c>
      <c r="F1174" s="82"/>
      <c r="G1174" s="83"/>
      <c r="H1174" s="84"/>
      <c r="I1174" s="83"/>
      <c r="N1174" s="82"/>
      <c r="O1174" s="82"/>
      <c r="P1174" s="82"/>
      <c r="Q1174" s="82"/>
      <c r="R1174" s="82"/>
      <c r="Y1174" s="82"/>
      <c r="Z1174" s="82"/>
      <c r="AF1174" s="82"/>
    </row>
    <row r="1175" spans="1:32">
      <c r="A1175" s="82">
        <v>0.28999999999999998</v>
      </c>
      <c r="B1175" s="130">
        <v>30</v>
      </c>
      <c r="C1175" s="126">
        <v>84.531405262277104</v>
      </c>
      <c r="D1175" s="82">
        <f t="shared" si="37"/>
        <v>1</v>
      </c>
      <c r="E1175" s="83">
        <f t="shared" si="38"/>
        <v>83.187636630803851</v>
      </c>
      <c r="F1175" s="82"/>
      <c r="G1175" s="83"/>
      <c r="H1175" s="84"/>
      <c r="I1175" s="83"/>
      <c r="N1175" s="82"/>
      <c r="O1175" s="82"/>
      <c r="P1175" s="82"/>
      <c r="Q1175" s="82"/>
      <c r="R1175" s="82"/>
      <c r="Y1175" s="82"/>
      <c r="Z1175" s="82"/>
      <c r="AF1175" s="82"/>
    </row>
    <row r="1176" spans="1:32">
      <c r="A1176" s="82">
        <v>0.29025000000000001</v>
      </c>
      <c r="B1176" s="130">
        <v>15</v>
      </c>
      <c r="C1176" s="126">
        <v>105.3393802394601</v>
      </c>
      <c r="D1176" s="82">
        <f t="shared" si="37"/>
        <v>0</v>
      </c>
      <c r="E1176" s="83" t="str">
        <f t="shared" si="38"/>
        <v>..</v>
      </c>
      <c r="F1176" s="82"/>
      <c r="G1176" s="83"/>
      <c r="H1176" s="84"/>
      <c r="I1176" s="83"/>
      <c r="N1176" s="82"/>
      <c r="O1176" s="82"/>
      <c r="P1176" s="82"/>
      <c r="Q1176" s="82"/>
      <c r="R1176" s="82"/>
      <c r="Y1176" s="82"/>
      <c r="Z1176" s="82"/>
      <c r="AF1176" s="82"/>
    </row>
    <row r="1177" spans="1:32">
      <c r="A1177" s="82">
        <v>0.29049999999999998</v>
      </c>
      <c r="B1177" s="130">
        <v>30</v>
      </c>
      <c r="C1177" s="126">
        <v>133.48992170338471</v>
      </c>
      <c r="D1177" s="82">
        <f t="shared" si="37"/>
        <v>1</v>
      </c>
      <c r="E1177" s="83">
        <f t="shared" si="38"/>
        <v>111.00000000000001</v>
      </c>
      <c r="F1177" s="82"/>
      <c r="G1177" s="83"/>
      <c r="H1177" s="84"/>
      <c r="I1177" s="83"/>
      <c r="N1177" s="82"/>
      <c r="O1177" s="82"/>
      <c r="P1177" s="82"/>
      <c r="Q1177" s="82"/>
      <c r="R1177" s="82"/>
      <c r="Y1177" s="82"/>
      <c r="Z1177" s="82"/>
      <c r="AF1177" s="82"/>
    </row>
    <row r="1178" spans="1:32">
      <c r="A1178" s="82">
        <v>0.29075000000000001</v>
      </c>
      <c r="B1178" s="130">
        <v>15</v>
      </c>
      <c r="C1178" s="126">
        <v>109.14710597515021</v>
      </c>
      <c r="D1178" s="82">
        <f t="shared" si="37"/>
        <v>0</v>
      </c>
      <c r="E1178" s="83" t="str">
        <f t="shared" si="38"/>
        <v>..</v>
      </c>
      <c r="F1178" s="82"/>
      <c r="G1178" s="83"/>
      <c r="H1178" s="84"/>
      <c r="I1178" s="83"/>
      <c r="N1178" s="82"/>
      <c r="O1178" s="82"/>
      <c r="P1178" s="82"/>
      <c r="Q1178" s="82"/>
      <c r="R1178" s="82"/>
      <c r="Y1178" s="82"/>
      <c r="Z1178" s="82"/>
      <c r="AF1178" s="82"/>
    </row>
    <row r="1179" spans="1:32">
      <c r="A1179" s="82">
        <v>0.29099999999999998</v>
      </c>
      <c r="B1179" s="130">
        <v>15</v>
      </c>
      <c r="C1179" s="126">
        <v>109.40432092898178</v>
      </c>
      <c r="D1179" s="82">
        <f t="shared" si="37"/>
        <v>0</v>
      </c>
      <c r="E1179" s="83" t="str">
        <f t="shared" si="38"/>
        <v>..</v>
      </c>
      <c r="F1179" s="82"/>
      <c r="G1179" s="83"/>
      <c r="H1179" s="84"/>
      <c r="I1179" s="83"/>
      <c r="N1179" s="82"/>
      <c r="O1179" s="82"/>
      <c r="P1179" s="82"/>
      <c r="Q1179" s="82"/>
      <c r="R1179" s="82"/>
      <c r="Y1179" s="82"/>
      <c r="Z1179" s="82"/>
      <c r="AF1179" s="82"/>
    </row>
    <row r="1180" spans="1:32">
      <c r="A1180" s="82">
        <v>0.29125000000000001</v>
      </c>
      <c r="B1180" s="130">
        <v>15</v>
      </c>
      <c r="C1180" s="126">
        <v>123.00259625259964</v>
      </c>
      <c r="D1180" s="82">
        <f t="shared" si="37"/>
        <v>0</v>
      </c>
      <c r="E1180" s="83" t="str">
        <f t="shared" si="38"/>
        <v>..</v>
      </c>
      <c r="F1180" s="82"/>
      <c r="G1180" s="83"/>
      <c r="H1180" s="84"/>
      <c r="I1180" s="83"/>
      <c r="N1180" s="82"/>
      <c r="O1180" s="82"/>
      <c r="P1180" s="82"/>
      <c r="Q1180" s="82"/>
      <c r="R1180" s="82"/>
      <c r="Y1180" s="82"/>
      <c r="Z1180" s="82"/>
      <c r="AF1180" s="82"/>
    </row>
    <row r="1181" spans="1:32">
      <c r="A1181" s="82">
        <v>0.29149999999999998</v>
      </c>
      <c r="B1181" s="130">
        <v>30</v>
      </c>
      <c r="C1181" s="126">
        <v>127.38624958268119</v>
      </c>
      <c r="D1181" s="82">
        <f t="shared" si="37"/>
        <v>1</v>
      </c>
      <c r="E1181" s="83">
        <f t="shared" si="38"/>
        <v>111.00000000000001</v>
      </c>
      <c r="F1181" s="82"/>
      <c r="G1181" s="83"/>
      <c r="H1181" s="84"/>
      <c r="I1181" s="83"/>
      <c r="N1181" s="82"/>
      <c r="O1181" s="82"/>
      <c r="P1181" s="82"/>
      <c r="Q1181" s="82"/>
      <c r="R1181" s="82"/>
      <c r="Y1181" s="82"/>
      <c r="Z1181" s="82"/>
      <c r="AF1181" s="82"/>
    </row>
    <row r="1182" spans="1:32">
      <c r="A1182" s="82">
        <v>0.29175000000000001</v>
      </c>
      <c r="B1182" s="130">
        <v>30</v>
      </c>
      <c r="C1182" s="126">
        <v>93.76063860080896</v>
      </c>
      <c r="D1182" s="82">
        <f t="shared" si="37"/>
        <v>1</v>
      </c>
      <c r="E1182" s="83">
        <f t="shared" si="38"/>
        <v>91.309361968711883</v>
      </c>
      <c r="F1182" s="82"/>
      <c r="G1182" s="83"/>
      <c r="H1182" s="84"/>
      <c r="I1182" s="83"/>
      <c r="N1182" s="82"/>
      <c r="O1182" s="82"/>
      <c r="P1182" s="82"/>
      <c r="Q1182" s="82"/>
      <c r="R1182" s="82"/>
      <c r="Y1182" s="82"/>
      <c r="Z1182" s="82"/>
      <c r="AF1182" s="82"/>
    </row>
    <row r="1183" spans="1:32">
      <c r="A1183" s="82">
        <v>0.29199999999999998</v>
      </c>
      <c r="B1183" s="130">
        <v>30</v>
      </c>
      <c r="C1183" s="126">
        <v>104.23639727553027</v>
      </c>
      <c r="D1183" s="82">
        <f t="shared" si="37"/>
        <v>1</v>
      </c>
      <c r="E1183" s="83">
        <f t="shared" si="38"/>
        <v>111.00000000000001</v>
      </c>
      <c r="F1183" s="82"/>
      <c r="G1183" s="83"/>
      <c r="H1183" s="84"/>
      <c r="I1183" s="83"/>
      <c r="N1183" s="82"/>
      <c r="O1183" s="82"/>
      <c r="P1183" s="82"/>
      <c r="Q1183" s="82"/>
      <c r="R1183" s="82"/>
      <c r="Y1183" s="82"/>
      <c r="Z1183" s="82"/>
      <c r="AF1183" s="82"/>
    </row>
    <row r="1184" spans="1:32">
      <c r="A1184" s="82">
        <v>0.29225000000000001</v>
      </c>
      <c r="B1184" s="130">
        <v>15</v>
      </c>
      <c r="C1184" s="126">
        <v>102.8949501375465</v>
      </c>
      <c r="D1184" s="82">
        <f t="shared" si="37"/>
        <v>0</v>
      </c>
      <c r="E1184" s="83" t="str">
        <f t="shared" si="38"/>
        <v>..</v>
      </c>
      <c r="F1184" s="82"/>
      <c r="G1184" s="83"/>
      <c r="H1184" s="84"/>
      <c r="I1184" s="83"/>
      <c r="N1184" s="82"/>
      <c r="O1184" s="82"/>
      <c r="P1184" s="82"/>
      <c r="Q1184" s="82"/>
      <c r="R1184" s="82"/>
      <c r="Y1184" s="82"/>
      <c r="Z1184" s="82"/>
      <c r="AF1184" s="82"/>
    </row>
    <row r="1185" spans="1:32">
      <c r="A1185" s="82">
        <v>0.29249999999999998</v>
      </c>
      <c r="B1185" s="130">
        <v>30</v>
      </c>
      <c r="C1185" s="126">
        <v>96.136900835175865</v>
      </c>
      <c r="D1185" s="82">
        <f t="shared" si="37"/>
        <v>1</v>
      </c>
      <c r="E1185" s="83">
        <f t="shared" si="38"/>
        <v>93.400472734954761</v>
      </c>
      <c r="F1185" s="82"/>
      <c r="G1185" s="83"/>
      <c r="H1185" s="84"/>
      <c r="I1185" s="83"/>
      <c r="N1185" s="82"/>
      <c r="O1185" s="82"/>
      <c r="P1185" s="82"/>
      <c r="Q1185" s="82"/>
      <c r="R1185" s="82"/>
      <c r="Y1185" s="82"/>
      <c r="Z1185" s="82"/>
      <c r="AF1185" s="82"/>
    </row>
    <row r="1186" spans="1:32">
      <c r="A1186" s="82">
        <v>0.29275000000000001</v>
      </c>
      <c r="B1186" s="130">
        <v>15</v>
      </c>
      <c r="C1186" s="126">
        <v>118.42715920076455</v>
      </c>
      <c r="D1186" s="82">
        <f t="shared" si="37"/>
        <v>0</v>
      </c>
      <c r="E1186" s="83" t="str">
        <f t="shared" si="38"/>
        <v>..</v>
      </c>
      <c r="F1186" s="82"/>
      <c r="G1186" s="83"/>
      <c r="H1186" s="84"/>
      <c r="I1186" s="83"/>
      <c r="N1186" s="82"/>
      <c r="O1186" s="82"/>
      <c r="P1186" s="82"/>
      <c r="Q1186" s="82"/>
      <c r="R1186" s="82"/>
      <c r="Y1186" s="82"/>
      <c r="Z1186" s="82"/>
      <c r="AF1186" s="82"/>
    </row>
    <row r="1187" spans="1:32">
      <c r="A1187" s="82">
        <v>0.29299999999999998</v>
      </c>
      <c r="B1187" s="130">
        <v>15</v>
      </c>
      <c r="C1187" s="126">
        <v>104.34681694109391</v>
      </c>
      <c r="D1187" s="82">
        <f t="shared" si="37"/>
        <v>0</v>
      </c>
      <c r="E1187" s="83" t="str">
        <f t="shared" si="38"/>
        <v>..</v>
      </c>
      <c r="F1187" s="82"/>
      <c r="G1187" s="83"/>
      <c r="H1187" s="84"/>
      <c r="I1187" s="83"/>
      <c r="N1187" s="82"/>
      <c r="O1187" s="82"/>
      <c r="P1187" s="82"/>
      <c r="Q1187" s="82"/>
      <c r="R1187" s="82"/>
      <c r="Y1187" s="82"/>
      <c r="Z1187" s="82"/>
      <c r="AF1187" s="82"/>
    </row>
    <row r="1188" spans="1:32">
      <c r="A1188" s="82">
        <v>0.29325000000000001</v>
      </c>
      <c r="B1188" s="130">
        <v>30</v>
      </c>
      <c r="C1188" s="126">
        <v>103.70440918061307</v>
      </c>
      <c r="D1188" s="82">
        <f t="shared" si="37"/>
        <v>1</v>
      </c>
      <c r="E1188" s="83">
        <f t="shared" si="38"/>
        <v>111.00000000000001</v>
      </c>
      <c r="F1188" s="82"/>
      <c r="G1188" s="83"/>
      <c r="H1188" s="84"/>
      <c r="I1188" s="83"/>
      <c r="N1188" s="82"/>
      <c r="O1188" s="82"/>
      <c r="P1188" s="82"/>
      <c r="Q1188" s="82"/>
      <c r="R1188" s="82"/>
      <c r="Y1188" s="82"/>
      <c r="Z1188" s="82"/>
      <c r="AF1188" s="82"/>
    </row>
    <row r="1189" spans="1:32">
      <c r="A1189" s="82">
        <v>0.29349999999999998</v>
      </c>
      <c r="B1189" s="130">
        <v>30</v>
      </c>
      <c r="C1189" s="126">
        <v>103.69100520843318</v>
      </c>
      <c r="D1189" s="82">
        <f t="shared" si="37"/>
        <v>1</v>
      </c>
      <c r="E1189" s="83">
        <f t="shared" si="38"/>
        <v>111.00000000000001</v>
      </c>
      <c r="F1189" s="82"/>
      <c r="G1189" s="83"/>
      <c r="H1189" s="84"/>
      <c r="I1189" s="83"/>
      <c r="N1189" s="82"/>
      <c r="O1189" s="82"/>
      <c r="P1189" s="82"/>
      <c r="Q1189" s="82"/>
      <c r="R1189" s="82"/>
      <c r="Y1189" s="82"/>
      <c r="Z1189" s="82"/>
      <c r="AF1189" s="82"/>
    </row>
    <row r="1190" spans="1:32">
      <c r="A1190" s="82">
        <v>0.29375000000000001</v>
      </c>
      <c r="B1190" s="130">
        <v>15</v>
      </c>
      <c r="C1190" s="126">
        <v>108.19016677573346</v>
      </c>
      <c r="D1190" s="82">
        <f t="shared" si="37"/>
        <v>0</v>
      </c>
      <c r="E1190" s="83" t="str">
        <f t="shared" si="38"/>
        <v>..</v>
      </c>
      <c r="F1190" s="82"/>
      <c r="G1190" s="83"/>
      <c r="H1190" s="84"/>
      <c r="I1190" s="83"/>
      <c r="N1190" s="82"/>
      <c r="O1190" s="82"/>
      <c r="P1190" s="82"/>
      <c r="Q1190" s="82"/>
      <c r="R1190" s="82"/>
      <c r="Y1190" s="82"/>
      <c r="Z1190" s="82"/>
      <c r="AF1190" s="82"/>
    </row>
    <row r="1191" spans="1:32">
      <c r="A1191" s="82">
        <v>0.29399999999999998</v>
      </c>
      <c r="B1191" s="130">
        <v>15</v>
      </c>
      <c r="C1191" s="126">
        <v>98.673681222655944</v>
      </c>
      <c r="D1191" s="82">
        <f t="shared" si="37"/>
        <v>0</v>
      </c>
      <c r="E1191" s="83" t="str">
        <f t="shared" si="38"/>
        <v>..</v>
      </c>
      <c r="F1191" s="82"/>
      <c r="G1191" s="83"/>
      <c r="H1191" s="84"/>
      <c r="I1191" s="83"/>
      <c r="N1191" s="82"/>
      <c r="O1191" s="82"/>
      <c r="P1191" s="82"/>
      <c r="Q1191" s="82"/>
      <c r="R1191" s="82"/>
      <c r="Y1191" s="82"/>
      <c r="Z1191" s="82"/>
      <c r="AF1191" s="82"/>
    </row>
    <row r="1192" spans="1:32">
      <c r="A1192" s="82">
        <v>0.29425000000000001</v>
      </c>
      <c r="B1192" s="130">
        <v>30</v>
      </c>
      <c r="C1192" s="126">
        <v>107.50796718931949</v>
      </c>
      <c r="D1192" s="82">
        <f t="shared" si="37"/>
        <v>1</v>
      </c>
      <c r="E1192" s="83">
        <f t="shared" si="38"/>
        <v>111.00000000000001</v>
      </c>
      <c r="F1192" s="82"/>
      <c r="G1192" s="83"/>
      <c r="H1192" s="84"/>
      <c r="I1192" s="83"/>
      <c r="N1192" s="82"/>
      <c r="O1192" s="82"/>
      <c r="P1192" s="82"/>
      <c r="Q1192" s="82"/>
      <c r="R1192" s="82"/>
      <c r="Y1192" s="82"/>
      <c r="Z1192" s="82"/>
      <c r="AF1192" s="82"/>
    </row>
    <row r="1193" spans="1:32">
      <c r="A1193" s="82">
        <v>0.29449999999999998</v>
      </c>
      <c r="B1193" s="130">
        <v>15</v>
      </c>
      <c r="C1193" s="126">
        <v>95.22665148693568</v>
      </c>
      <c r="D1193" s="82">
        <f t="shared" si="37"/>
        <v>0</v>
      </c>
      <c r="E1193" s="83" t="str">
        <f t="shared" si="38"/>
        <v>..</v>
      </c>
      <c r="F1193" s="82"/>
      <c r="G1193" s="83"/>
      <c r="H1193" s="84"/>
      <c r="I1193" s="83"/>
      <c r="N1193" s="82"/>
      <c r="O1193" s="82"/>
      <c r="P1193" s="82"/>
      <c r="Q1193" s="82"/>
      <c r="R1193" s="82"/>
      <c r="Y1193" s="82"/>
      <c r="Z1193" s="82"/>
      <c r="AF1193" s="82"/>
    </row>
    <row r="1194" spans="1:32">
      <c r="A1194" s="82">
        <v>0.29475000000000001</v>
      </c>
      <c r="B1194" s="130">
        <v>30</v>
      </c>
      <c r="C1194" s="126">
        <v>110.38510491719947</v>
      </c>
      <c r="D1194" s="82">
        <f t="shared" si="37"/>
        <v>1</v>
      </c>
      <c r="E1194" s="83">
        <f t="shared" si="38"/>
        <v>111.00000000000001</v>
      </c>
      <c r="F1194" s="82"/>
      <c r="G1194" s="83"/>
      <c r="H1194" s="84"/>
      <c r="I1194" s="83"/>
      <c r="N1194" s="82"/>
      <c r="O1194" s="82"/>
      <c r="P1194" s="82"/>
      <c r="Q1194" s="82"/>
      <c r="R1194" s="82"/>
      <c r="Y1194" s="82"/>
      <c r="Z1194" s="82"/>
      <c r="AF1194" s="82"/>
    </row>
    <row r="1195" spans="1:32">
      <c r="A1195" s="82">
        <v>0.29499999999999998</v>
      </c>
      <c r="B1195" s="130">
        <v>15</v>
      </c>
      <c r="C1195" s="126">
        <v>106.93669561112655</v>
      </c>
      <c r="D1195" s="82">
        <f t="shared" si="37"/>
        <v>0</v>
      </c>
      <c r="E1195" s="83" t="str">
        <f t="shared" si="38"/>
        <v>..</v>
      </c>
      <c r="F1195" s="82"/>
      <c r="G1195" s="83"/>
      <c r="H1195" s="84"/>
      <c r="I1195" s="83"/>
      <c r="N1195" s="82"/>
      <c r="O1195" s="82"/>
      <c r="P1195" s="82"/>
      <c r="Q1195" s="82"/>
      <c r="R1195" s="82"/>
      <c r="Y1195" s="82"/>
      <c r="Z1195" s="82"/>
      <c r="AF1195" s="82"/>
    </row>
    <row r="1196" spans="1:32">
      <c r="A1196" s="82">
        <v>0.29525000000000001</v>
      </c>
      <c r="B1196" s="130">
        <v>15</v>
      </c>
      <c r="C1196" s="126">
        <v>124.56268495898397</v>
      </c>
      <c r="D1196" s="82">
        <f t="shared" si="37"/>
        <v>0</v>
      </c>
      <c r="E1196" s="83" t="str">
        <f t="shared" si="38"/>
        <v>..</v>
      </c>
      <c r="F1196" s="82"/>
      <c r="G1196" s="83"/>
      <c r="H1196" s="84"/>
      <c r="I1196" s="83"/>
      <c r="N1196" s="82"/>
      <c r="O1196" s="82"/>
      <c r="P1196" s="82"/>
      <c r="Q1196" s="82"/>
      <c r="R1196" s="82"/>
      <c r="Y1196" s="82"/>
      <c r="Z1196" s="82"/>
      <c r="AF1196" s="82"/>
    </row>
    <row r="1197" spans="1:32">
      <c r="A1197" s="82">
        <v>0.29549999999999998</v>
      </c>
      <c r="B1197" s="130">
        <v>15</v>
      </c>
      <c r="C1197" s="126">
        <v>112.63813143740356</v>
      </c>
      <c r="D1197" s="82">
        <f t="shared" si="37"/>
        <v>0</v>
      </c>
      <c r="E1197" s="83" t="str">
        <f t="shared" si="38"/>
        <v>..</v>
      </c>
      <c r="F1197" s="82"/>
      <c r="G1197" s="83"/>
      <c r="H1197" s="84"/>
      <c r="I1197" s="83"/>
      <c r="N1197" s="82"/>
      <c r="O1197" s="82"/>
      <c r="P1197" s="82"/>
      <c r="Q1197" s="82"/>
      <c r="R1197" s="82"/>
      <c r="Y1197" s="82"/>
      <c r="Z1197" s="82"/>
      <c r="AF1197" s="82"/>
    </row>
    <row r="1198" spans="1:32">
      <c r="A1198" s="82">
        <v>0.29575000000000001</v>
      </c>
      <c r="B1198" s="130">
        <v>15</v>
      </c>
      <c r="C1198" s="126">
        <v>99.132935026029003</v>
      </c>
      <c r="D1198" s="82">
        <f t="shared" si="37"/>
        <v>0</v>
      </c>
      <c r="E1198" s="83" t="str">
        <f t="shared" si="38"/>
        <v>..</v>
      </c>
      <c r="F1198" s="82"/>
      <c r="G1198" s="83"/>
      <c r="H1198" s="84"/>
      <c r="I1198" s="83"/>
      <c r="N1198" s="82"/>
      <c r="O1198" s="82"/>
      <c r="P1198" s="82"/>
      <c r="Q1198" s="82"/>
      <c r="R1198" s="82"/>
      <c r="Y1198" s="82"/>
      <c r="Z1198" s="82"/>
      <c r="AF1198" s="82"/>
    </row>
    <row r="1199" spans="1:32">
      <c r="A1199" s="82">
        <v>0.29599999999999999</v>
      </c>
      <c r="B1199" s="130">
        <v>15</v>
      </c>
      <c r="C1199" s="126">
        <v>106.17053665124851</v>
      </c>
      <c r="D1199" s="82">
        <f t="shared" si="37"/>
        <v>0</v>
      </c>
      <c r="E1199" s="83" t="str">
        <f t="shared" si="38"/>
        <v>..</v>
      </c>
      <c r="F1199" s="82"/>
      <c r="G1199" s="83"/>
      <c r="H1199" s="84"/>
      <c r="I1199" s="83"/>
      <c r="N1199" s="82"/>
      <c r="O1199" s="82"/>
      <c r="P1199" s="82"/>
      <c r="Q1199" s="82"/>
      <c r="R1199" s="82"/>
      <c r="Y1199" s="82"/>
      <c r="Z1199" s="82"/>
      <c r="AF1199" s="82"/>
    </row>
    <row r="1200" spans="1:32">
      <c r="A1200" s="82">
        <v>0.29625000000000001</v>
      </c>
      <c r="B1200" s="130">
        <v>15</v>
      </c>
      <c r="C1200" s="126">
        <v>117.21340161014874</v>
      </c>
      <c r="D1200" s="82">
        <f t="shared" si="37"/>
        <v>0</v>
      </c>
      <c r="E1200" s="83" t="str">
        <f t="shared" si="38"/>
        <v>..</v>
      </c>
      <c r="F1200" s="82"/>
      <c r="G1200" s="83"/>
      <c r="H1200" s="84"/>
      <c r="I1200" s="83"/>
      <c r="N1200" s="82"/>
      <c r="O1200" s="82"/>
      <c r="P1200" s="82"/>
      <c r="Q1200" s="82"/>
      <c r="R1200" s="82"/>
      <c r="Y1200" s="82"/>
      <c r="Z1200" s="82"/>
      <c r="AF1200" s="82"/>
    </row>
    <row r="1201" spans="1:32">
      <c r="A1201" s="82">
        <v>0.29649999999999999</v>
      </c>
      <c r="B1201" s="130">
        <v>30</v>
      </c>
      <c r="C1201" s="126">
        <v>93.26402328617047</v>
      </c>
      <c r="D1201" s="82">
        <f t="shared" si="37"/>
        <v>1</v>
      </c>
      <c r="E1201" s="83">
        <f t="shared" si="38"/>
        <v>90.872340491830016</v>
      </c>
      <c r="F1201" s="82"/>
      <c r="G1201" s="83"/>
      <c r="H1201" s="84"/>
      <c r="I1201" s="83"/>
      <c r="N1201" s="82"/>
      <c r="O1201" s="82"/>
      <c r="P1201" s="82"/>
      <c r="Q1201" s="82"/>
      <c r="R1201" s="82"/>
      <c r="Y1201" s="82"/>
      <c r="Z1201" s="82"/>
      <c r="AF1201" s="82"/>
    </row>
    <row r="1202" spans="1:32">
      <c r="A1202" s="82">
        <v>0.29675000000000001</v>
      </c>
      <c r="B1202" s="130">
        <v>15</v>
      </c>
      <c r="C1202" s="126">
        <v>101.45467485428169</v>
      </c>
      <c r="D1202" s="82">
        <f t="shared" si="37"/>
        <v>0</v>
      </c>
      <c r="E1202" s="83" t="str">
        <f t="shared" si="38"/>
        <v>..</v>
      </c>
      <c r="F1202" s="82"/>
      <c r="G1202" s="83"/>
      <c r="H1202" s="84"/>
      <c r="I1202" s="83"/>
      <c r="N1202" s="82"/>
      <c r="O1202" s="82"/>
      <c r="P1202" s="82"/>
      <c r="Q1202" s="82"/>
      <c r="R1202" s="82"/>
      <c r="Y1202" s="82"/>
      <c r="Z1202" s="82"/>
      <c r="AF1202" s="82"/>
    </row>
    <row r="1203" spans="1:32">
      <c r="A1203" s="82">
        <v>0.29699999999999999</v>
      </c>
      <c r="B1203" s="130">
        <v>15</v>
      </c>
      <c r="C1203" s="126">
        <v>112.00829897537062</v>
      </c>
      <c r="D1203" s="82">
        <f t="shared" si="37"/>
        <v>0</v>
      </c>
      <c r="E1203" s="83" t="str">
        <f t="shared" si="38"/>
        <v>..</v>
      </c>
      <c r="F1203" s="82"/>
      <c r="G1203" s="83"/>
      <c r="H1203" s="84"/>
      <c r="I1203" s="83"/>
      <c r="N1203" s="82"/>
      <c r="O1203" s="82"/>
      <c r="P1203" s="82"/>
      <c r="Q1203" s="82"/>
      <c r="R1203" s="82"/>
      <c r="Y1203" s="82"/>
      <c r="Z1203" s="82"/>
      <c r="AF1203" s="82"/>
    </row>
    <row r="1204" spans="1:32">
      <c r="A1204" s="82">
        <v>0.29725000000000001</v>
      </c>
      <c r="B1204" s="130">
        <v>30</v>
      </c>
      <c r="C1204" s="126">
        <v>138.61908912486712</v>
      </c>
      <c r="D1204" s="82">
        <f t="shared" si="37"/>
        <v>1</v>
      </c>
      <c r="E1204" s="83">
        <f t="shared" si="38"/>
        <v>111.00000000000001</v>
      </c>
      <c r="F1204" s="82"/>
      <c r="G1204" s="83"/>
      <c r="H1204" s="84"/>
      <c r="I1204" s="83"/>
      <c r="N1204" s="82"/>
      <c r="O1204" s="82"/>
      <c r="P1204" s="82"/>
      <c r="Q1204" s="82"/>
      <c r="R1204" s="82"/>
      <c r="Y1204" s="82"/>
      <c r="Z1204" s="82"/>
      <c r="AF1204" s="82"/>
    </row>
    <row r="1205" spans="1:32">
      <c r="A1205" s="82">
        <v>0.29749999999999999</v>
      </c>
      <c r="B1205" s="130">
        <v>15</v>
      </c>
      <c r="C1205" s="126">
        <v>98.062122349991199</v>
      </c>
      <c r="D1205" s="82">
        <f t="shared" si="37"/>
        <v>0</v>
      </c>
      <c r="E1205" s="83" t="str">
        <f t="shared" si="38"/>
        <v>..</v>
      </c>
      <c r="F1205" s="82"/>
      <c r="G1205" s="83"/>
      <c r="H1205" s="84"/>
      <c r="I1205" s="83"/>
      <c r="N1205" s="82"/>
      <c r="O1205" s="82"/>
      <c r="P1205" s="82"/>
      <c r="Q1205" s="82"/>
      <c r="R1205" s="82"/>
      <c r="Y1205" s="82"/>
      <c r="Z1205" s="82"/>
      <c r="AF1205" s="82"/>
    </row>
    <row r="1206" spans="1:32">
      <c r="A1206" s="82">
        <v>0.29775000000000001</v>
      </c>
      <c r="B1206" s="130">
        <v>15</v>
      </c>
      <c r="C1206" s="126">
        <v>111.94825526836659</v>
      </c>
      <c r="D1206" s="82">
        <f t="shared" si="37"/>
        <v>0</v>
      </c>
      <c r="E1206" s="83" t="str">
        <f t="shared" si="38"/>
        <v>..</v>
      </c>
      <c r="F1206" s="82"/>
      <c r="G1206" s="83"/>
      <c r="H1206" s="84"/>
      <c r="I1206" s="83"/>
      <c r="N1206" s="82"/>
      <c r="O1206" s="82"/>
      <c r="P1206" s="82"/>
      <c r="Q1206" s="82"/>
      <c r="R1206" s="82"/>
      <c r="Y1206" s="82"/>
      <c r="Z1206" s="82"/>
      <c r="AF1206" s="82"/>
    </row>
    <row r="1207" spans="1:32">
      <c r="A1207" s="82">
        <v>0.29799999999999999</v>
      </c>
      <c r="B1207" s="130">
        <v>15</v>
      </c>
      <c r="C1207" s="126">
        <v>120.65720041109213</v>
      </c>
      <c r="D1207" s="82">
        <f t="shared" si="37"/>
        <v>0</v>
      </c>
      <c r="E1207" s="83" t="str">
        <f t="shared" si="38"/>
        <v>..</v>
      </c>
      <c r="F1207" s="82"/>
      <c r="G1207" s="83"/>
      <c r="H1207" s="84"/>
      <c r="I1207" s="83"/>
      <c r="N1207" s="82"/>
      <c r="O1207" s="82"/>
      <c r="P1207" s="82"/>
      <c r="Q1207" s="82"/>
      <c r="R1207" s="82"/>
      <c r="Y1207" s="82"/>
      <c r="Z1207" s="82"/>
      <c r="AF1207" s="82"/>
    </row>
    <row r="1208" spans="1:32">
      <c r="A1208" s="82">
        <v>0.29825000000000002</v>
      </c>
      <c r="B1208" s="130">
        <v>15</v>
      </c>
      <c r="C1208" s="126">
        <v>98.520263692954387</v>
      </c>
      <c r="D1208" s="82">
        <f t="shared" si="37"/>
        <v>0</v>
      </c>
      <c r="E1208" s="83" t="str">
        <f t="shared" si="38"/>
        <v>..</v>
      </c>
      <c r="F1208" s="82"/>
      <c r="G1208" s="83"/>
      <c r="H1208" s="84"/>
      <c r="I1208" s="83"/>
      <c r="N1208" s="82"/>
      <c r="O1208" s="82"/>
      <c r="P1208" s="82"/>
      <c r="Q1208" s="82"/>
      <c r="R1208" s="82"/>
      <c r="Y1208" s="82"/>
      <c r="Z1208" s="82"/>
      <c r="AF1208" s="82"/>
    </row>
    <row r="1209" spans="1:32">
      <c r="A1209" s="82">
        <v>0.29849999999999999</v>
      </c>
      <c r="B1209" s="130">
        <v>30</v>
      </c>
      <c r="C1209" s="126">
        <v>115.58709186767513</v>
      </c>
      <c r="D1209" s="82">
        <f t="shared" si="37"/>
        <v>1</v>
      </c>
      <c r="E1209" s="83">
        <f t="shared" si="38"/>
        <v>111.00000000000001</v>
      </c>
      <c r="F1209" s="82"/>
      <c r="G1209" s="83"/>
      <c r="H1209" s="84"/>
      <c r="I1209" s="83"/>
      <c r="N1209" s="82"/>
      <c r="O1209" s="82"/>
      <c r="P1209" s="82"/>
      <c r="Q1209" s="82"/>
      <c r="R1209" s="82"/>
      <c r="Y1209" s="82"/>
      <c r="Z1209" s="82"/>
      <c r="AF1209" s="82"/>
    </row>
    <row r="1210" spans="1:32">
      <c r="A1210" s="82">
        <v>0.29875000000000002</v>
      </c>
      <c r="B1210" s="130">
        <v>15</v>
      </c>
      <c r="C1210" s="126">
        <v>118.86454554125166</v>
      </c>
      <c r="D1210" s="82">
        <f t="shared" si="37"/>
        <v>0</v>
      </c>
      <c r="E1210" s="83" t="str">
        <f t="shared" si="38"/>
        <v>..</v>
      </c>
      <c r="F1210" s="82"/>
      <c r="G1210" s="83"/>
      <c r="H1210" s="84"/>
      <c r="I1210" s="83"/>
      <c r="N1210" s="82"/>
      <c r="O1210" s="82"/>
      <c r="P1210" s="82"/>
      <c r="Q1210" s="82"/>
      <c r="R1210" s="82"/>
      <c r="Y1210" s="82"/>
      <c r="Z1210" s="82"/>
      <c r="AF1210" s="82"/>
    </row>
    <row r="1211" spans="1:32">
      <c r="A1211" s="82">
        <v>0.29899999999999999</v>
      </c>
      <c r="B1211" s="130">
        <v>15</v>
      </c>
      <c r="C1211" s="126">
        <v>117.0268702090317</v>
      </c>
      <c r="D1211" s="82">
        <f t="shared" si="37"/>
        <v>0</v>
      </c>
      <c r="E1211" s="83" t="str">
        <f t="shared" si="38"/>
        <v>..</v>
      </c>
      <c r="F1211" s="82"/>
      <c r="G1211" s="83"/>
      <c r="H1211" s="84"/>
      <c r="I1211" s="83"/>
      <c r="N1211" s="82"/>
      <c r="O1211" s="82"/>
      <c r="P1211" s="82"/>
      <c r="Q1211" s="82"/>
      <c r="R1211" s="82"/>
      <c r="Y1211" s="82"/>
      <c r="Z1211" s="82"/>
      <c r="AF1211" s="82"/>
    </row>
    <row r="1212" spans="1:32">
      <c r="A1212" s="82">
        <v>0.29925000000000002</v>
      </c>
      <c r="B1212" s="130">
        <v>15</v>
      </c>
      <c r="C1212" s="126">
        <v>111.63913957555806</v>
      </c>
      <c r="D1212" s="82">
        <f t="shared" si="37"/>
        <v>0</v>
      </c>
      <c r="E1212" s="83" t="str">
        <f t="shared" si="38"/>
        <v>..</v>
      </c>
      <c r="F1212" s="82"/>
      <c r="G1212" s="83"/>
      <c r="H1212" s="84"/>
      <c r="I1212" s="83"/>
      <c r="N1212" s="82"/>
      <c r="O1212" s="82"/>
      <c r="P1212" s="82"/>
      <c r="Q1212" s="82"/>
      <c r="R1212" s="82"/>
      <c r="Y1212" s="82"/>
      <c r="Z1212" s="82"/>
      <c r="AF1212" s="82"/>
    </row>
    <row r="1213" spans="1:32">
      <c r="A1213" s="82">
        <v>0.29949999999999999</v>
      </c>
      <c r="B1213" s="130">
        <v>30</v>
      </c>
      <c r="C1213" s="126">
        <v>97.260130154310929</v>
      </c>
      <c r="D1213" s="82">
        <f t="shared" si="37"/>
        <v>1</v>
      </c>
      <c r="E1213" s="83">
        <f t="shared" si="38"/>
        <v>94.388914535793617</v>
      </c>
      <c r="F1213" s="82"/>
      <c r="G1213" s="83"/>
      <c r="H1213" s="84"/>
      <c r="I1213" s="83"/>
      <c r="N1213" s="82"/>
      <c r="O1213" s="82"/>
      <c r="P1213" s="82"/>
      <c r="Q1213" s="82"/>
      <c r="R1213" s="82"/>
      <c r="Y1213" s="82"/>
      <c r="Z1213" s="82"/>
      <c r="AF1213" s="82"/>
    </row>
    <row r="1214" spans="1:32">
      <c r="A1214" s="82">
        <v>0.29975000000000002</v>
      </c>
      <c r="B1214" s="130">
        <v>30</v>
      </c>
      <c r="C1214" s="126">
        <v>98.646028915648998</v>
      </c>
      <c r="D1214" s="82">
        <f t="shared" si="37"/>
        <v>1</v>
      </c>
      <c r="E1214" s="83">
        <f t="shared" si="38"/>
        <v>95.608505445771115</v>
      </c>
      <c r="F1214" s="82"/>
      <c r="G1214" s="83"/>
      <c r="H1214" s="84"/>
      <c r="I1214" s="83"/>
      <c r="N1214" s="82"/>
      <c r="O1214" s="82"/>
      <c r="P1214" s="82"/>
      <c r="Q1214" s="82"/>
      <c r="R1214" s="82"/>
      <c r="Y1214" s="82"/>
      <c r="Z1214" s="82"/>
      <c r="AF1214" s="82"/>
    </row>
    <row r="1215" spans="1:32">
      <c r="A1215" s="82">
        <v>0.3</v>
      </c>
      <c r="B1215" s="130">
        <v>15</v>
      </c>
      <c r="C1215" s="126">
        <v>107.55317886113929</v>
      </c>
      <c r="D1215" s="82">
        <f t="shared" si="37"/>
        <v>0</v>
      </c>
      <c r="E1215" s="83" t="str">
        <f t="shared" si="38"/>
        <v>..</v>
      </c>
      <c r="F1215" s="82"/>
      <c r="G1215" s="83"/>
      <c r="H1215" s="84"/>
      <c r="I1215" s="83"/>
      <c r="N1215" s="82"/>
      <c r="O1215" s="82"/>
      <c r="P1215" s="82"/>
      <c r="Q1215" s="82"/>
      <c r="R1215" s="82"/>
      <c r="Y1215" s="82"/>
      <c r="Z1215" s="82"/>
      <c r="AF1215" s="82"/>
    </row>
    <row r="1216" spans="1:32">
      <c r="A1216" s="82">
        <v>0.30025000000000002</v>
      </c>
      <c r="B1216" s="130">
        <v>15</v>
      </c>
      <c r="C1216" s="126">
        <v>122.80031021760841</v>
      </c>
      <c r="D1216" s="82">
        <f t="shared" si="37"/>
        <v>0</v>
      </c>
      <c r="E1216" s="83" t="str">
        <f t="shared" si="38"/>
        <v>..</v>
      </c>
      <c r="F1216" s="82"/>
      <c r="G1216" s="83"/>
      <c r="H1216" s="84"/>
      <c r="I1216" s="83"/>
      <c r="N1216" s="82"/>
      <c r="O1216" s="82"/>
      <c r="P1216" s="82"/>
      <c r="Q1216" s="82"/>
      <c r="R1216" s="82"/>
      <c r="Y1216" s="82"/>
      <c r="Z1216" s="82"/>
      <c r="AF1216" s="82"/>
    </row>
    <row r="1217" spans="1:32">
      <c r="A1217" s="82">
        <v>0.30049999999999999</v>
      </c>
      <c r="B1217" s="130">
        <v>15</v>
      </c>
      <c r="C1217" s="126">
        <v>119.73639953359421</v>
      </c>
      <c r="D1217" s="82">
        <f t="shared" si="37"/>
        <v>0</v>
      </c>
      <c r="E1217" s="83" t="str">
        <f t="shared" si="38"/>
        <v>..</v>
      </c>
      <c r="F1217" s="82"/>
      <c r="G1217" s="83"/>
      <c r="H1217" s="84"/>
      <c r="I1217" s="83"/>
      <c r="N1217" s="82"/>
      <c r="O1217" s="82"/>
      <c r="P1217" s="82"/>
      <c r="Q1217" s="82"/>
      <c r="R1217" s="82"/>
      <c r="Y1217" s="82"/>
      <c r="Z1217" s="82"/>
      <c r="AF1217" s="82"/>
    </row>
    <row r="1218" spans="1:32">
      <c r="A1218" s="82">
        <v>0.30075000000000002</v>
      </c>
      <c r="B1218" s="130">
        <v>15</v>
      </c>
      <c r="C1218" s="126">
        <v>118.07527386415833</v>
      </c>
      <c r="D1218" s="82">
        <f t="shared" si="37"/>
        <v>0</v>
      </c>
      <c r="E1218" s="83" t="str">
        <f t="shared" si="38"/>
        <v>..</v>
      </c>
      <c r="F1218" s="82"/>
      <c r="G1218" s="83"/>
      <c r="H1218" s="84"/>
      <c r="I1218" s="83"/>
      <c r="N1218" s="82"/>
      <c r="O1218" s="82"/>
      <c r="P1218" s="82"/>
      <c r="Q1218" s="82"/>
      <c r="R1218" s="82"/>
      <c r="Y1218" s="82"/>
      <c r="Z1218" s="82"/>
      <c r="AF1218" s="82"/>
    </row>
    <row r="1219" spans="1:32">
      <c r="A1219" s="82">
        <v>0.30099999999999999</v>
      </c>
      <c r="B1219" s="130">
        <v>15</v>
      </c>
      <c r="C1219" s="126">
        <v>116.62949813989181</v>
      </c>
      <c r="D1219" s="82">
        <f t="shared" si="37"/>
        <v>0</v>
      </c>
      <c r="E1219" s="83" t="str">
        <f t="shared" si="38"/>
        <v>..</v>
      </c>
      <c r="F1219" s="82"/>
      <c r="G1219" s="83"/>
      <c r="H1219" s="84"/>
      <c r="I1219" s="83"/>
      <c r="N1219" s="82"/>
      <c r="O1219" s="82"/>
      <c r="P1219" s="82"/>
      <c r="Q1219" s="82"/>
      <c r="R1219" s="82"/>
      <c r="Y1219" s="82"/>
      <c r="Z1219" s="82"/>
      <c r="AF1219" s="82"/>
    </row>
    <row r="1220" spans="1:32">
      <c r="A1220" s="82">
        <v>0.30125000000000002</v>
      </c>
      <c r="B1220" s="130">
        <v>30</v>
      </c>
      <c r="C1220" s="126">
        <v>133.16616397355216</v>
      </c>
      <c r="D1220" s="82">
        <f t="shared" si="37"/>
        <v>1</v>
      </c>
      <c r="E1220" s="83">
        <f t="shared" si="38"/>
        <v>111.00000000000001</v>
      </c>
      <c r="F1220" s="82"/>
      <c r="G1220" s="83"/>
      <c r="H1220" s="84"/>
      <c r="I1220" s="83"/>
      <c r="N1220" s="82"/>
      <c r="O1220" s="82"/>
      <c r="P1220" s="82"/>
      <c r="Q1220" s="82"/>
      <c r="R1220" s="82"/>
      <c r="Y1220" s="82"/>
      <c r="Z1220" s="82"/>
      <c r="AF1220" s="82"/>
    </row>
    <row r="1221" spans="1:32">
      <c r="A1221" s="82">
        <v>0.30149999999999999</v>
      </c>
      <c r="B1221" s="130">
        <v>15</v>
      </c>
      <c r="C1221" s="126">
        <v>106.00227702200146</v>
      </c>
      <c r="D1221" s="82">
        <f t="shared" si="37"/>
        <v>0</v>
      </c>
      <c r="E1221" s="83" t="str">
        <f t="shared" si="38"/>
        <v>..</v>
      </c>
      <c r="F1221" s="82"/>
      <c r="G1221" s="83"/>
      <c r="H1221" s="84"/>
      <c r="I1221" s="83"/>
      <c r="N1221" s="82"/>
      <c r="O1221" s="82"/>
      <c r="P1221" s="82"/>
      <c r="Q1221" s="82"/>
      <c r="R1221" s="82"/>
      <c r="Y1221" s="82"/>
      <c r="Z1221" s="82"/>
      <c r="AF1221" s="82"/>
    </row>
    <row r="1222" spans="1:32">
      <c r="A1222" s="82">
        <v>0.30175000000000002</v>
      </c>
      <c r="B1222" s="130">
        <v>15</v>
      </c>
      <c r="C1222" s="126">
        <v>121.50747225779148</v>
      </c>
      <c r="D1222" s="82">
        <f t="shared" si="37"/>
        <v>0</v>
      </c>
      <c r="E1222" s="83" t="str">
        <f t="shared" si="38"/>
        <v>..</v>
      </c>
      <c r="F1222" s="82"/>
      <c r="G1222" s="83"/>
      <c r="H1222" s="84"/>
      <c r="I1222" s="83"/>
      <c r="N1222" s="82"/>
      <c r="O1222" s="82"/>
      <c r="P1222" s="82"/>
      <c r="Q1222" s="82"/>
      <c r="R1222" s="82"/>
      <c r="Y1222" s="82"/>
      <c r="Z1222" s="82"/>
      <c r="AF1222" s="82"/>
    </row>
    <row r="1223" spans="1:32">
      <c r="A1223" s="82">
        <v>0.30199999999999999</v>
      </c>
      <c r="B1223" s="130">
        <v>15</v>
      </c>
      <c r="C1223" s="126">
        <v>116.58107631364865</v>
      </c>
      <c r="D1223" s="82">
        <f t="shared" si="37"/>
        <v>0</v>
      </c>
      <c r="E1223" s="83" t="str">
        <f t="shared" si="38"/>
        <v>..</v>
      </c>
      <c r="F1223" s="82"/>
      <c r="G1223" s="83"/>
      <c r="H1223" s="84"/>
      <c r="I1223" s="83"/>
      <c r="N1223" s="82"/>
      <c r="O1223" s="82"/>
      <c r="P1223" s="82"/>
      <c r="Q1223" s="82"/>
      <c r="R1223" s="82"/>
      <c r="Y1223" s="82"/>
      <c r="Z1223" s="82"/>
      <c r="AF1223" s="82"/>
    </row>
    <row r="1224" spans="1:32">
      <c r="A1224" s="82">
        <v>0.30225000000000002</v>
      </c>
      <c r="B1224" s="130">
        <v>15</v>
      </c>
      <c r="C1224" s="126">
        <v>113.35115920176437</v>
      </c>
      <c r="D1224" s="82">
        <f t="shared" si="37"/>
        <v>0</v>
      </c>
      <c r="E1224" s="83" t="str">
        <f t="shared" si="38"/>
        <v>..</v>
      </c>
      <c r="F1224" s="82"/>
      <c r="G1224" s="83"/>
      <c r="H1224" s="84"/>
      <c r="I1224" s="83"/>
      <c r="N1224" s="82"/>
      <c r="O1224" s="82"/>
      <c r="P1224" s="82"/>
      <c r="Q1224" s="82"/>
      <c r="R1224" s="82"/>
      <c r="Y1224" s="82"/>
      <c r="Z1224" s="82"/>
      <c r="AF1224" s="82"/>
    </row>
    <row r="1225" spans="1:32">
      <c r="A1225" s="82">
        <v>0.30249999999999999</v>
      </c>
      <c r="B1225" s="130">
        <v>15</v>
      </c>
      <c r="C1225" s="126">
        <v>119.96001749794767</v>
      </c>
      <c r="D1225" s="82">
        <f t="shared" si="37"/>
        <v>0</v>
      </c>
      <c r="E1225" s="83" t="str">
        <f t="shared" si="38"/>
        <v>..</v>
      </c>
      <c r="F1225" s="82"/>
      <c r="G1225" s="83"/>
      <c r="H1225" s="84"/>
      <c r="I1225" s="83"/>
      <c r="N1225" s="82"/>
      <c r="O1225" s="82"/>
      <c r="P1225" s="82"/>
      <c r="Q1225" s="82"/>
      <c r="R1225" s="82"/>
      <c r="Y1225" s="82"/>
      <c r="Z1225" s="82"/>
      <c r="AF1225" s="82"/>
    </row>
    <row r="1226" spans="1:32">
      <c r="A1226" s="82">
        <v>0.30275000000000002</v>
      </c>
      <c r="B1226" s="130">
        <v>30</v>
      </c>
      <c r="C1226" s="126">
        <v>128.46603493992095</v>
      </c>
      <c r="D1226" s="82">
        <f t="shared" si="37"/>
        <v>1</v>
      </c>
      <c r="E1226" s="83">
        <f t="shared" si="38"/>
        <v>111.00000000000001</v>
      </c>
      <c r="F1226" s="82"/>
      <c r="G1226" s="83"/>
      <c r="H1226" s="84"/>
      <c r="I1226" s="83"/>
      <c r="N1226" s="82"/>
      <c r="O1226" s="82"/>
      <c r="P1226" s="82"/>
      <c r="Q1226" s="82"/>
      <c r="R1226" s="82"/>
      <c r="Y1226" s="82"/>
      <c r="Z1226" s="82"/>
      <c r="AF1226" s="82"/>
    </row>
    <row r="1227" spans="1:32">
      <c r="A1227" s="82">
        <v>0.30299999999999999</v>
      </c>
      <c r="B1227" s="130">
        <v>15</v>
      </c>
      <c r="C1227" s="126">
        <v>95.069652039085142</v>
      </c>
      <c r="D1227" s="82">
        <f t="shared" si="37"/>
        <v>0</v>
      </c>
      <c r="E1227" s="83" t="str">
        <f t="shared" si="38"/>
        <v>..</v>
      </c>
      <c r="F1227" s="82"/>
      <c r="G1227" s="83"/>
      <c r="H1227" s="84"/>
      <c r="I1227" s="83"/>
      <c r="N1227" s="82"/>
      <c r="O1227" s="82"/>
      <c r="P1227" s="82"/>
      <c r="Q1227" s="82"/>
      <c r="R1227" s="82"/>
      <c r="Y1227" s="82"/>
      <c r="Z1227" s="82"/>
      <c r="AF1227" s="82"/>
    </row>
    <row r="1228" spans="1:32">
      <c r="A1228" s="82">
        <v>0.30325000000000002</v>
      </c>
      <c r="B1228" s="130">
        <v>15</v>
      </c>
      <c r="C1228" s="126">
        <v>116.8441452768238</v>
      </c>
      <c r="D1228" s="82">
        <f t="shared" si="37"/>
        <v>0</v>
      </c>
      <c r="E1228" s="83" t="str">
        <f t="shared" si="38"/>
        <v>..</v>
      </c>
      <c r="F1228" s="82"/>
      <c r="G1228" s="83"/>
      <c r="H1228" s="84"/>
      <c r="I1228" s="83"/>
      <c r="N1228" s="82"/>
      <c r="O1228" s="82"/>
      <c r="P1228" s="82"/>
      <c r="Q1228" s="82"/>
      <c r="R1228" s="82"/>
      <c r="Y1228" s="82"/>
      <c r="Z1228" s="82"/>
      <c r="AF1228" s="82"/>
    </row>
    <row r="1229" spans="1:32">
      <c r="A1229" s="82">
        <v>0.30349999999999999</v>
      </c>
      <c r="B1229" s="130">
        <v>15</v>
      </c>
      <c r="C1229" s="126">
        <v>95.020007538415996</v>
      </c>
      <c r="D1229" s="82">
        <f t="shared" si="37"/>
        <v>0</v>
      </c>
      <c r="E1229" s="83" t="str">
        <f t="shared" si="38"/>
        <v>..</v>
      </c>
      <c r="F1229" s="82"/>
      <c r="G1229" s="83"/>
      <c r="H1229" s="84"/>
      <c r="I1229" s="83"/>
      <c r="N1229" s="82"/>
      <c r="O1229" s="82"/>
      <c r="P1229" s="82"/>
      <c r="Q1229" s="82"/>
      <c r="R1229" s="82"/>
      <c r="Y1229" s="82"/>
      <c r="Z1229" s="82"/>
      <c r="AF1229" s="82"/>
    </row>
    <row r="1230" spans="1:32">
      <c r="A1230" s="82">
        <v>0.30375000000000002</v>
      </c>
      <c r="B1230" s="130">
        <v>30</v>
      </c>
      <c r="C1230" s="126">
        <v>88.663854366954453</v>
      </c>
      <c r="D1230" s="82">
        <f t="shared" si="37"/>
        <v>1</v>
      </c>
      <c r="E1230" s="83">
        <f t="shared" si="38"/>
        <v>86.824191842919916</v>
      </c>
      <c r="F1230" s="82"/>
      <c r="G1230" s="83"/>
      <c r="H1230" s="84"/>
      <c r="I1230" s="83"/>
      <c r="N1230" s="82"/>
      <c r="O1230" s="82"/>
      <c r="P1230" s="82"/>
      <c r="Q1230" s="82"/>
      <c r="R1230" s="82"/>
      <c r="Y1230" s="82"/>
      <c r="Z1230" s="82"/>
      <c r="AF1230" s="82"/>
    </row>
    <row r="1231" spans="1:32">
      <c r="A1231" s="82">
        <v>0.30399999999999999</v>
      </c>
      <c r="B1231" s="130">
        <v>15</v>
      </c>
      <c r="C1231" s="126">
        <v>95.381333248637844</v>
      </c>
      <c r="D1231" s="82">
        <f t="shared" si="37"/>
        <v>0</v>
      </c>
      <c r="E1231" s="83" t="str">
        <f t="shared" si="38"/>
        <v>..</v>
      </c>
      <c r="F1231" s="82"/>
      <c r="G1231" s="83"/>
      <c r="H1231" s="84"/>
      <c r="I1231" s="83"/>
      <c r="N1231" s="82"/>
      <c r="O1231" s="82"/>
      <c r="P1231" s="82"/>
      <c r="Q1231" s="82"/>
      <c r="R1231" s="82"/>
      <c r="Y1231" s="82"/>
      <c r="Z1231" s="82"/>
      <c r="AF1231" s="82"/>
    </row>
    <row r="1232" spans="1:32">
      <c r="A1232" s="82">
        <v>0.30425000000000002</v>
      </c>
      <c r="B1232" s="130">
        <v>30</v>
      </c>
      <c r="C1232" s="126">
        <v>138.90445414936065</v>
      </c>
      <c r="D1232" s="82">
        <f t="shared" ref="D1232:D1295" si="39">IF(VLOOKUP(B1232,$B$10:$G$11,6)&gt;=0,1,0)</f>
        <v>1</v>
      </c>
      <c r="E1232" s="83">
        <f t="shared" ref="E1232:E1295" si="40">IF(D1232=0,"..", IF(C1232+$C$6&gt;=$G$2,$G$2,(C1232+$C$6)*(1-$C$4)))</f>
        <v>111.00000000000001</v>
      </c>
      <c r="F1232" s="82"/>
      <c r="G1232" s="83"/>
      <c r="H1232" s="84"/>
      <c r="I1232" s="83"/>
      <c r="N1232" s="82"/>
      <c r="O1232" s="82"/>
      <c r="P1232" s="82"/>
      <c r="Q1232" s="82"/>
      <c r="R1232" s="82"/>
      <c r="Y1232" s="82"/>
      <c r="Z1232" s="82"/>
      <c r="AF1232" s="82"/>
    </row>
    <row r="1233" spans="1:32">
      <c r="A1233" s="82">
        <v>0.30449999999999999</v>
      </c>
      <c r="B1233" s="130">
        <v>15</v>
      </c>
      <c r="C1233" s="126">
        <v>116.78902771527879</v>
      </c>
      <c r="D1233" s="82">
        <f t="shared" si="39"/>
        <v>0</v>
      </c>
      <c r="E1233" s="83" t="str">
        <f t="shared" si="40"/>
        <v>..</v>
      </c>
      <c r="F1233" s="82"/>
      <c r="G1233" s="83"/>
      <c r="H1233" s="84"/>
      <c r="I1233" s="83"/>
      <c r="N1233" s="82"/>
      <c r="O1233" s="82"/>
      <c r="P1233" s="82"/>
      <c r="Q1233" s="82"/>
      <c r="R1233" s="82"/>
      <c r="Y1233" s="82"/>
      <c r="Z1233" s="82"/>
      <c r="AF1233" s="82"/>
    </row>
    <row r="1234" spans="1:32">
      <c r="A1234" s="82">
        <v>0.30475000000000002</v>
      </c>
      <c r="B1234" s="130">
        <v>15</v>
      </c>
      <c r="C1234" s="126">
        <v>111.50041219870799</v>
      </c>
      <c r="D1234" s="82">
        <f t="shared" si="39"/>
        <v>0</v>
      </c>
      <c r="E1234" s="83" t="str">
        <f t="shared" si="40"/>
        <v>..</v>
      </c>
      <c r="F1234" s="82"/>
      <c r="G1234" s="83"/>
      <c r="H1234" s="84"/>
      <c r="I1234" s="83"/>
      <c r="N1234" s="82"/>
      <c r="O1234" s="82"/>
      <c r="P1234" s="82"/>
      <c r="Q1234" s="82"/>
      <c r="R1234" s="82"/>
      <c r="Y1234" s="82"/>
      <c r="Z1234" s="82"/>
      <c r="AF1234" s="82"/>
    </row>
    <row r="1235" spans="1:32">
      <c r="A1235" s="82">
        <v>0.30499999999999999</v>
      </c>
      <c r="B1235" s="130">
        <v>30</v>
      </c>
      <c r="C1235" s="126">
        <v>132.61373854871752</v>
      </c>
      <c r="D1235" s="82">
        <f t="shared" si="39"/>
        <v>1</v>
      </c>
      <c r="E1235" s="83">
        <f t="shared" si="40"/>
        <v>111.00000000000001</v>
      </c>
      <c r="F1235" s="82"/>
      <c r="G1235" s="83"/>
      <c r="H1235" s="84"/>
      <c r="I1235" s="83"/>
      <c r="N1235" s="82"/>
      <c r="O1235" s="82"/>
      <c r="P1235" s="82"/>
      <c r="Q1235" s="82"/>
      <c r="R1235" s="82"/>
      <c r="Y1235" s="82"/>
      <c r="Z1235" s="82"/>
      <c r="AF1235" s="82"/>
    </row>
    <row r="1236" spans="1:32">
      <c r="A1236" s="82">
        <v>0.30525000000000002</v>
      </c>
      <c r="B1236" s="130">
        <v>30</v>
      </c>
      <c r="C1236" s="126">
        <v>83.411707078578459</v>
      </c>
      <c r="D1236" s="82">
        <f t="shared" si="39"/>
        <v>1</v>
      </c>
      <c r="E1236" s="83">
        <f t="shared" si="40"/>
        <v>82.202302229149041</v>
      </c>
      <c r="F1236" s="82"/>
      <c r="G1236" s="83"/>
      <c r="H1236" s="84"/>
      <c r="I1236" s="83"/>
      <c r="N1236" s="82"/>
      <c r="O1236" s="82"/>
      <c r="P1236" s="82"/>
      <c r="Q1236" s="82"/>
      <c r="R1236" s="82"/>
      <c r="Y1236" s="82"/>
      <c r="Z1236" s="82"/>
      <c r="AF1236" s="82"/>
    </row>
    <row r="1237" spans="1:32">
      <c r="A1237" s="82">
        <v>0.30549999999999999</v>
      </c>
      <c r="B1237" s="130">
        <v>30</v>
      </c>
      <c r="C1237" s="126">
        <v>87.22409429317392</v>
      </c>
      <c r="D1237" s="82">
        <f t="shared" si="39"/>
        <v>1</v>
      </c>
      <c r="E1237" s="83">
        <f t="shared" si="40"/>
        <v>85.557202977993043</v>
      </c>
      <c r="F1237" s="82"/>
      <c r="G1237" s="83"/>
      <c r="H1237" s="84"/>
      <c r="I1237" s="83"/>
      <c r="N1237" s="82"/>
      <c r="O1237" s="82"/>
      <c r="P1237" s="82"/>
      <c r="Q1237" s="82"/>
      <c r="R1237" s="82"/>
      <c r="Y1237" s="82"/>
      <c r="Z1237" s="82"/>
      <c r="AF1237" s="82"/>
    </row>
    <row r="1238" spans="1:32">
      <c r="A1238" s="82">
        <v>0.30575000000000002</v>
      </c>
      <c r="B1238" s="130">
        <v>30</v>
      </c>
      <c r="C1238" s="126">
        <v>127.43639762006009</v>
      </c>
      <c r="D1238" s="82">
        <f t="shared" si="39"/>
        <v>1</v>
      </c>
      <c r="E1238" s="83">
        <f t="shared" si="40"/>
        <v>111.00000000000001</v>
      </c>
      <c r="F1238" s="82"/>
      <c r="G1238" s="83"/>
      <c r="H1238" s="84"/>
      <c r="I1238" s="83"/>
      <c r="N1238" s="82"/>
      <c r="O1238" s="82"/>
      <c r="P1238" s="82"/>
      <c r="Q1238" s="82"/>
      <c r="R1238" s="82"/>
      <c r="Y1238" s="82"/>
      <c r="Z1238" s="82"/>
      <c r="AF1238" s="82"/>
    </row>
    <row r="1239" spans="1:32">
      <c r="A1239" s="82">
        <v>0.30599999999999999</v>
      </c>
      <c r="B1239" s="130">
        <v>15</v>
      </c>
      <c r="C1239" s="126">
        <v>103.02895049494884</v>
      </c>
      <c r="D1239" s="82">
        <f t="shared" si="39"/>
        <v>0</v>
      </c>
      <c r="E1239" s="83" t="str">
        <f t="shared" si="40"/>
        <v>..</v>
      </c>
      <c r="F1239" s="82"/>
      <c r="G1239" s="83"/>
      <c r="H1239" s="84"/>
      <c r="I1239" s="83"/>
      <c r="N1239" s="82"/>
      <c r="O1239" s="82"/>
      <c r="P1239" s="82"/>
      <c r="Q1239" s="82"/>
      <c r="R1239" s="82"/>
      <c r="Y1239" s="82"/>
      <c r="Z1239" s="82"/>
      <c r="AF1239" s="82"/>
    </row>
    <row r="1240" spans="1:32">
      <c r="A1240" s="82">
        <v>0.30625000000000002</v>
      </c>
      <c r="B1240" s="130">
        <v>30</v>
      </c>
      <c r="C1240" s="126">
        <v>124.9964159077339</v>
      </c>
      <c r="D1240" s="82">
        <f t="shared" si="39"/>
        <v>1</v>
      </c>
      <c r="E1240" s="83">
        <f t="shared" si="40"/>
        <v>111.00000000000001</v>
      </c>
      <c r="F1240" s="82"/>
      <c r="G1240" s="83"/>
      <c r="H1240" s="84"/>
      <c r="I1240" s="83"/>
      <c r="N1240" s="82"/>
      <c r="O1240" s="82"/>
      <c r="P1240" s="82"/>
      <c r="Q1240" s="82"/>
      <c r="R1240" s="82"/>
      <c r="Y1240" s="82"/>
      <c r="Z1240" s="82"/>
      <c r="AF1240" s="82"/>
    </row>
    <row r="1241" spans="1:32">
      <c r="A1241" s="82">
        <v>0.30649999999999999</v>
      </c>
      <c r="B1241" s="130">
        <v>30</v>
      </c>
      <c r="C1241" s="126">
        <v>90.438285998948217</v>
      </c>
      <c r="D1241" s="82">
        <f t="shared" si="39"/>
        <v>1</v>
      </c>
      <c r="E1241" s="83">
        <f t="shared" si="40"/>
        <v>88.385691679074426</v>
      </c>
      <c r="F1241" s="82"/>
      <c r="G1241" s="83"/>
      <c r="H1241" s="84"/>
      <c r="I1241" s="83"/>
      <c r="N1241" s="82"/>
      <c r="O1241" s="82"/>
      <c r="P1241" s="82"/>
      <c r="Q1241" s="82"/>
      <c r="R1241" s="82"/>
      <c r="Y1241" s="82"/>
      <c r="Z1241" s="82"/>
      <c r="AF1241" s="82"/>
    </row>
    <row r="1242" spans="1:32">
      <c r="A1242" s="82">
        <v>0.30675000000000002</v>
      </c>
      <c r="B1242" s="130">
        <v>15</v>
      </c>
      <c r="C1242" s="126">
        <v>111.71983320092374</v>
      </c>
      <c r="D1242" s="82">
        <f t="shared" si="39"/>
        <v>0</v>
      </c>
      <c r="E1242" s="83" t="str">
        <f t="shared" si="40"/>
        <v>..</v>
      </c>
      <c r="F1242" s="82"/>
      <c r="G1242" s="83"/>
      <c r="H1242" s="84"/>
      <c r="I1242" s="83"/>
      <c r="N1242" s="82"/>
      <c r="O1242" s="82"/>
      <c r="P1242" s="82"/>
      <c r="Q1242" s="82"/>
      <c r="R1242" s="82"/>
      <c r="Y1242" s="82"/>
      <c r="Z1242" s="82"/>
      <c r="AF1242" s="82"/>
    </row>
    <row r="1243" spans="1:32">
      <c r="A1243" s="82">
        <v>0.307</v>
      </c>
      <c r="B1243" s="130">
        <v>30</v>
      </c>
      <c r="C1243" s="126">
        <v>105.8871168161557</v>
      </c>
      <c r="D1243" s="82">
        <f t="shared" si="39"/>
        <v>1</v>
      </c>
      <c r="E1243" s="83">
        <f t="shared" si="40"/>
        <v>111.00000000000001</v>
      </c>
      <c r="F1243" s="82"/>
      <c r="G1243" s="83"/>
      <c r="H1243" s="84"/>
      <c r="I1243" s="83"/>
      <c r="N1243" s="82"/>
      <c r="O1243" s="82"/>
      <c r="P1243" s="82"/>
      <c r="Q1243" s="82"/>
      <c r="R1243" s="82"/>
      <c r="Y1243" s="82"/>
      <c r="Z1243" s="82"/>
      <c r="AF1243" s="82"/>
    </row>
    <row r="1244" spans="1:32">
      <c r="A1244" s="82">
        <v>0.30725000000000002</v>
      </c>
      <c r="B1244" s="130">
        <v>30</v>
      </c>
      <c r="C1244" s="126">
        <v>133.86917775674655</v>
      </c>
      <c r="D1244" s="82">
        <f t="shared" si="39"/>
        <v>1</v>
      </c>
      <c r="E1244" s="83">
        <f t="shared" si="40"/>
        <v>111.00000000000001</v>
      </c>
      <c r="F1244" s="82"/>
      <c r="G1244" s="83"/>
      <c r="H1244" s="84"/>
      <c r="I1244" s="83"/>
      <c r="N1244" s="82"/>
      <c r="O1244" s="82"/>
      <c r="P1244" s="82"/>
      <c r="Q1244" s="82"/>
      <c r="R1244" s="82"/>
      <c r="Y1244" s="82"/>
      <c r="Z1244" s="82"/>
      <c r="AF1244" s="82"/>
    </row>
    <row r="1245" spans="1:32">
      <c r="A1245" s="82">
        <v>0.3075</v>
      </c>
      <c r="B1245" s="130">
        <v>15</v>
      </c>
      <c r="C1245" s="126">
        <v>96.921178300838065</v>
      </c>
      <c r="D1245" s="82">
        <f t="shared" si="39"/>
        <v>0</v>
      </c>
      <c r="E1245" s="83" t="str">
        <f t="shared" si="40"/>
        <v>..</v>
      </c>
      <c r="F1245" s="82"/>
      <c r="G1245" s="83"/>
      <c r="H1245" s="84"/>
      <c r="I1245" s="83"/>
      <c r="N1245" s="82"/>
      <c r="O1245" s="82"/>
      <c r="P1245" s="82"/>
      <c r="Q1245" s="82"/>
      <c r="R1245" s="82"/>
      <c r="Y1245" s="82"/>
      <c r="Z1245" s="82"/>
      <c r="AF1245" s="82"/>
    </row>
    <row r="1246" spans="1:32">
      <c r="A1246" s="82">
        <v>0.30775000000000002</v>
      </c>
      <c r="B1246" s="130">
        <v>30</v>
      </c>
      <c r="C1246" s="126">
        <v>128.02454284976869</v>
      </c>
      <c r="D1246" s="82">
        <f t="shared" si="39"/>
        <v>1</v>
      </c>
      <c r="E1246" s="83">
        <f t="shared" si="40"/>
        <v>111.00000000000001</v>
      </c>
      <c r="F1246" s="82"/>
      <c r="G1246" s="83"/>
      <c r="H1246" s="84"/>
      <c r="I1246" s="83"/>
      <c r="N1246" s="82"/>
      <c r="O1246" s="82"/>
      <c r="P1246" s="82"/>
      <c r="Q1246" s="82"/>
      <c r="R1246" s="82"/>
      <c r="Y1246" s="82"/>
      <c r="Z1246" s="82"/>
      <c r="AF1246" s="82"/>
    </row>
    <row r="1247" spans="1:32">
      <c r="A1247" s="82">
        <v>0.308</v>
      </c>
      <c r="B1247" s="130">
        <v>30</v>
      </c>
      <c r="C1247" s="126">
        <v>104.39990050032452</v>
      </c>
      <c r="D1247" s="82">
        <f t="shared" si="39"/>
        <v>1</v>
      </c>
      <c r="E1247" s="83">
        <f t="shared" si="40"/>
        <v>111.00000000000001</v>
      </c>
      <c r="F1247" s="82"/>
      <c r="G1247" s="83"/>
      <c r="H1247" s="84"/>
      <c r="I1247" s="83"/>
      <c r="N1247" s="82"/>
      <c r="O1247" s="82"/>
      <c r="P1247" s="82"/>
      <c r="Q1247" s="82"/>
      <c r="R1247" s="82"/>
      <c r="Y1247" s="82"/>
      <c r="Z1247" s="82"/>
      <c r="AF1247" s="82"/>
    </row>
    <row r="1248" spans="1:32">
      <c r="A1248" s="82">
        <v>0.30825000000000002</v>
      </c>
      <c r="B1248" s="130">
        <v>30</v>
      </c>
      <c r="C1248" s="126">
        <v>120.54104873602131</v>
      </c>
      <c r="D1248" s="82">
        <f t="shared" si="39"/>
        <v>1</v>
      </c>
      <c r="E1248" s="83">
        <f t="shared" si="40"/>
        <v>111.00000000000001</v>
      </c>
      <c r="F1248" s="82"/>
      <c r="G1248" s="83"/>
      <c r="H1248" s="84"/>
      <c r="I1248" s="83"/>
      <c r="N1248" s="82"/>
      <c r="O1248" s="82"/>
      <c r="P1248" s="82"/>
      <c r="Q1248" s="82"/>
      <c r="R1248" s="82"/>
      <c r="Y1248" s="82"/>
      <c r="Z1248" s="82"/>
      <c r="AF1248" s="82"/>
    </row>
    <row r="1249" spans="1:32">
      <c r="A1249" s="82">
        <v>0.3085</v>
      </c>
      <c r="B1249" s="130">
        <v>15</v>
      </c>
      <c r="C1249" s="126">
        <v>110.24925353825482</v>
      </c>
      <c r="D1249" s="82">
        <f t="shared" si="39"/>
        <v>0</v>
      </c>
      <c r="E1249" s="83" t="str">
        <f t="shared" si="40"/>
        <v>..</v>
      </c>
      <c r="F1249" s="82"/>
      <c r="G1249" s="83"/>
      <c r="H1249" s="84"/>
      <c r="I1249" s="83"/>
      <c r="N1249" s="82"/>
      <c r="O1249" s="82"/>
      <c r="P1249" s="82"/>
      <c r="Q1249" s="82"/>
      <c r="R1249" s="82"/>
      <c r="Y1249" s="82"/>
      <c r="Z1249" s="82"/>
      <c r="AF1249" s="82"/>
    </row>
    <row r="1250" spans="1:32">
      <c r="A1250" s="82">
        <v>0.30875000000000002</v>
      </c>
      <c r="B1250" s="130">
        <v>30</v>
      </c>
      <c r="C1250" s="126">
        <v>135.5870684649334</v>
      </c>
      <c r="D1250" s="82">
        <f t="shared" si="39"/>
        <v>1</v>
      </c>
      <c r="E1250" s="83">
        <f t="shared" si="40"/>
        <v>111.00000000000001</v>
      </c>
      <c r="F1250" s="82"/>
      <c r="G1250" s="83"/>
      <c r="H1250" s="84"/>
      <c r="I1250" s="83"/>
      <c r="N1250" s="82"/>
      <c r="O1250" s="82"/>
      <c r="P1250" s="82"/>
      <c r="Q1250" s="82"/>
      <c r="R1250" s="82"/>
      <c r="Y1250" s="82"/>
      <c r="Z1250" s="82"/>
      <c r="AF1250" s="82"/>
    </row>
    <row r="1251" spans="1:32">
      <c r="A1251" s="82">
        <v>0.309</v>
      </c>
      <c r="B1251" s="130">
        <v>30</v>
      </c>
      <c r="C1251" s="126">
        <v>108.21600137396874</v>
      </c>
      <c r="D1251" s="82">
        <f t="shared" si="39"/>
        <v>1</v>
      </c>
      <c r="E1251" s="83">
        <f t="shared" si="40"/>
        <v>111.00000000000001</v>
      </c>
      <c r="F1251" s="82"/>
      <c r="G1251" s="83"/>
      <c r="H1251" s="84"/>
      <c r="I1251" s="83"/>
      <c r="N1251" s="82"/>
      <c r="O1251" s="82"/>
      <c r="P1251" s="82"/>
      <c r="Q1251" s="82"/>
      <c r="R1251" s="82"/>
      <c r="Y1251" s="82"/>
      <c r="Z1251" s="82"/>
      <c r="AF1251" s="82"/>
    </row>
    <row r="1252" spans="1:32">
      <c r="A1252" s="82">
        <v>0.30925000000000002</v>
      </c>
      <c r="B1252" s="130">
        <v>30</v>
      </c>
      <c r="C1252" s="126">
        <v>82.117187663726995</v>
      </c>
      <c r="D1252" s="82">
        <f t="shared" si="39"/>
        <v>1</v>
      </c>
      <c r="E1252" s="83">
        <f t="shared" si="40"/>
        <v>81.063125144079763</v>
      </c>
      <c r="F1252" s="82"/>
      <c r="G1252" s="83"/>
      <c r="H1252" s="84"/>
      <c r="I1252" s="83"/>
      <c r="N1252" s="82"/>
      <c r="O1252" s="82"/>
      <c r="P1252" s="82"/>
      <c r="Q1252" s="82"/>
      <c r="R1252" s="82"/>
      <c r="Y1252" s="82"/>
      <c r="Z1252" s="82"/>
      <c r="AF1252" s="82"/>
    </row>
    <row r="1253" spans="1:32">
      <c r="A1253" s="82">
        <v>0.3095</v>
      </c>
      <c r="B1253" s="130">
        <v>15</v>
      </c>
      <c r="C1253" s="126">
        <v>106.55900712383249</v>
      </c>
      <c r="D1253" s="82">
        <f t="shared" si="39"/>
        <v>0</v>
      </c>
      <c r="E1253" s="83" t="str">
        <f t="shared" si="40"/>
        <v>..</v>
      </c>
      <c r="F1253" s="82"/>
      <c r="G1253" s="83"/>
      <c r="H1253" s="84"/>
      <c r="I1253" s="83"/>
      <c r="N1253" s="82"/>
      <c r="O1253" s="82"/>
      <c r="P1253" s="82"/>
      <c r="Q1253" s="82"/>
      <c r="R1253" s="82"/>
      <c r="Y1253" s="82"/>
      <c r="Z1253" s="82"/>
      <c r="AF1253" s="82"/>
    </row>
    <row r="1254" spans="1:32">
      <c r="A1254" s="82">
        <v>0.30975000000000003</v>
      </c>
      <c r="B1254" s="130">
        <v>30</v>
      </c>
      <c r="C1254" s="126">
        <v>130.34151274704271</v>
      </c>
      <c r="D1254" s="82">
        <f t="shared" si="39"/>
        <v>1</v>
      </c>
      <c r="E1254" s="83">
        <f t="shared" si="40"/>
        <v>111.00000000000001</v>
      </c>
      <c r="F1254" s="82"/>
      <c r="G1254" s="83"/>
      <c r="H1254" s="84"/>
      <c r="I1254" s="83"/>
      <c r="N1254" s="82"/>
      <c r="O1254" s="82"/>
      <c r="P1254" s="82"/>
      <c r="Q1254" s="82"/>
      <c r="R1254" s="82"/>
      <c r="Y1254" s="82"/>
      <c r="Z1254" s="82"/>
      <c r="AF1254" s="82"/>
    </row>
    <row r="1255" spans="1:32">
      <c r="A1255" s="82">
        <v>0.31</v>
      </c>
      <c r="B1255" s="130">
        <v>15</v>
      </c>
      <c r="C1255" s="126">
        <v>112.38451815689298</v>
      </c>
      <c r="D1255" s="82">
        <f t="shared" si="39"/>
        <v>0</v>
      </c>
      <c r="E1255" s="83" t="str">
        <f t="shared" si="40"/>
        <v>..</v>
      </c>
      <c r="F1255" s="82"/>
      <c r="G1255" s="83"/>
      <c r="H1255" s="84"/>
      <c r="I1255" s="83"/>
      <c r="N1255" s="82"/>
      <c r="O1255" s="82"/>
      <c r="P1255" s="82"/>
      <c r="Q1255" s="82"/>
      <c r="R1255" s="82"/>
      <c r="Y1255" s="82"/>
      <c r="Z1255" s="82"/>
      <c r="AF1255" s="82"/>
    </row>
    <row r="1256" spans="1:32">
      <c r="A1256" s="82">
        <v>0.31025000000000003</v>
      </c>
      <c r="B1256" s="130">
        <v>15</v>
      </c>
      <c r="C1256" s="126">
        <v>101.91776075238873</v>
      </c>
      <c r="D1256" s="82">
        <f t="shared" si="39"/>
        <v>0</v>
      </c>
      <c r="E1256" s="83" t="str">
        <f t="shared" si="40"/>
        <v>..</v>
      </c>
      <c r="F1256" s="82"/>
      <c r="G1256" s="83"/>
      <c r="H1256" s="84"/>
      <c r="I1256" s="83"/>
      <c r="N1256" s="82"/>
      <c r="O1256" s="82"/>
      <c r="P1256" s="82"/>
      <c r="Q1256" s="82"/>
      <c r="R1256" s="82"/>
      <c r="Y1256" s="82"/>
      <c r="Z1256" s="82"/>
      <c r="AF1256" s="82"/>
    </row>
    <row r="1257" spans="1:32">
      <c r="A1257" s="82">
        <v>0.3105</v>
      </c>
      <c r="B1257" s="130">
        <v>15</v>
      </c>
      <c r="C1257" s="126">
        <v>105.02247031063219</v>
      </c>
      <c r="D1257" s="82">
        <f t="shared" si="39"/>
        <v>0</v>
      </c>
      <c r="E1257" s="83" t="str">
        <f t="shared" si="40"/>
        <v>..</v>
      </c>
      <c r="F1257" s="82"/>
      <c r="G1257" s="83"/>
      <c r="H1257" s="84"/>
      <c r="I1257" s="83"/>
      <c r="N1257" s="82"/>
      <c r="O1257" s="82"/>
      <c r="P1257" s="82"/>
      <c r="Q1257" s="82"/>
      <c r="R1257" s="82"/>
      <c r="Y1257" s="82"/>
      <c r="Z1257" s="82"/>
      <c r="AF1257" s="82"/>
    </row>
    <row r="1258" spans="1:32">
      <c r="A1258" s="82">
        <v>0.31075000000000003</v>
      </c>
      <c r="B1258" s="130">
        <v>15</v>
      </c>
      <c r="C1258" s="126">
        <v>97.655753218060426</v>
      </c>
      <c r="D1258" s="82">
        <f t="shared" si="39"/>
        <v>0</v>
      </c>
      <c r="E1258" s="83" t="str">
        <f t="shared" si="40"/>
        <v>..</v>
      </c>
      <c r="F1258" s="82"/>
      <c r="G1258" s="83"/>
      <c r="H1258" s="84"/>
      <c r="I1258" s="83"/>
      <c r="N1258" s="82"/>
      <c r="O1258" s="82"/>
      <c r="P1258" s="82"/>
      <c r="Q1258" s="82"/>
      <c r="R1258" s="82"/>
      <c r="Y1258" s="82"/>
      <c r="Z1258" s="82"/>
      <c r="AF1258" s="82"/>
    </row>
    <row r="1259" spans="1:32">
      <c r="A1259" s="82">
        <v>0.311</v>
      </c>
      <c r="B1259" s="130">
        <v>15</v>
      </c>
      <c r="C1259" s="126">
        <v>96.646380315781613</v>
      </c>
      <c r="D1259" s="82">
        <f t="shared" si="39"/>
        <v>0</v>
      </c>
      <c r="E1259" s="83" t="str">
        <f t="shared" si="40"/>
        <v>..</v>
      </c>
      <c r="F1259" s="82"/>
      <c r="G1259" s="83"/>
      <c r="H1259" s="84"/>
      <c r="I1259" s="83"/>
      <c r="N1259" s="82"/>
      <c r="O1259" s="82"/>
      <c r="P1259" s="82"/>
      <c r="Q1259" s="82"/>
      <c r="R1259" s="82"/>
      <c r="Y1259" s="82"/>
      <c r="Z1259" s="82"/>
      <c r="AF1259" s="82"/>
    </row>
    <row r="1260" spans="1:32">
      <c r="A1260" s="82">
        <v>0.31125000000000003</v>
      </c>
      <c r="B1260" s="130">
        <v>15</v>
      </c>
      <c r="C1260" s="126">
        <v>117.45679918469584</v>
      </c>
      <c r="D1260" s="82">
        <f t="shared" si="39"/>
        <v>0</v>
      </c>
      <c r="E1260" s="83" t="str">
        <f t="shared" si="40"/>
        <v>..</v>
      </c>
      <c r="F1260" s="82"/>
      <c r="G1260" s="83"/>
      <c r="H1260" s="84"/>
      <c r="I1260" s="83"/>
      <c r="N1260" s="82"/>
      <c r="O1260" s="82"/>
      <c r="P1260" s="82"/>
      <c r="Q1260" s="82"/>
      <c r="R1260" s="82"/>
      <c r="Y1260" s="82"/>
      <c r="Z1260" s="82"/>
      <c r="AF1260" s="82"/>
    </row>
    <row r="1261" spans="1:32">
      <c r="A1261" s="82">
        <v>0.3115</v>
      </c>
      <c r="B1261" s="130">
        <v>30</v>
      </c>
      <c r="C1261" s="126">
        <v>131.36969442378461</v>
      </c>
      <c r="D1261" s="82">
        <f t="shared" si="39"/>
        <v>1</v>
      </c>
      <c r="E1261" s="83">
        <f t="shared" si="40"/>
        <v>111.00000000000001</v>
      </c>
      <c r="F1261" s="82"/>
      <c r="G1261" s="83"/>
      <c r="H1261" s="84"/>
      <c r="I1261" s="83"/>
      <c r="N1261" s="82"/>
      <c r="O1261" s="82"/>
      <c r="P1261" s="82"/>
      <c r="Q1261" s="82"/>
      <c r="R1261" s="82"/>
      <c r="Y1261" s="82"/>
      <c r="Z1261" s="82"/>
      <c r="AF1261" s="82"/>
    </row>
    <row r="1262" spans="1:32">
      <c r="A1262" s="82">
        <v>0.31175000000000003</v>
      </c>
      <c r="B1262" s="130">
        <v>15</v>
      </c>
      <c r="C1262" s="126">
        <v>119.2862997384251</v>
      </c>
      <c r="D1262" s="82">
        <f t="shared" si="39"/>
        <v>0</v>
      </c>
      <c r="E1262" s="83" t="str">
        <f t="shared" si="40"/>
        <v>..</v>
      </c>
      <c r="F1262" s="82"/>
      <c r="G1262" s="83"/>
      <c r="H1262" s="84"/>
      <c r="I1262" s="83"/>
      <c r="N1262" s="82"/>
      <c r="O1262" s="82"/>
      <c r="P1262" s="82"/>
      <c r="Q1262" s="82"/>
      <c r="R1262" s="82"/>
      <c r="Y1262" s="82"/>
      <c r="Z1262" s="82"/>
      <c r="AF1262" s="82"/>
    </row>
    <row r="1263" spans="1:32">
      <c r="A1263" s="82">
        <v>0.312</v>
      </c>
      <c r="B1263" s="130">
        <v>30</v>
      </c>
      <c r="C1263" s="126">
        <v>113.9036521206404</v>
      </c>
      <c r="D1263" s="82">
        <f t="shared" si="39"/>
        <v>1</v>
      </c>
      <c r="E1263" s="83">
        <f t="shared" si="40"/>
        <v>111.00000000000001</v>
      </c>
      <c r="F1263" s="82"/>
      <c r="G1263" s="83"/>
      <c r="H1263" s="84"/>
      <c r="I1263" s="83"/>
      <c r="N1263" s="82"/>
      <c r="O1263" s="82"/>
      <c r="P1263" s="82"/>
      <c r="Q1263" s="82"/>
      <c r="R1263" s="82"/>
      <c r="Y1263" s="82"/>
      <c r="Z1263" s="82"/>
      <c r="AF1263" s="82"/>
    </row>
    <row r="1264" spans="1:32">
      <c r="A1264" s="82">
        <v>0.31225000000000003</v>
      </c>
      <c r="B1264" s="130">
        <v>15</v>
      </c>
      <c r="C1264" s="126">
        <v>110.07086955024801</v>
      </c>
      <c r="D1264" s="82">
        <f t="shared" si="39"/>
        <v>0</v>
      </c>
      <c r="E1264" s="83" t="str">
        <f t="shared" si="40"/>
        <v>..</v>
      </c>
      <c r="F1264" s="82"/>
      <c r="G1264" s="83"/>
      <c r="H1264" s="84"/>
      <c r="I1264" s="83"/>
      <c r="N1264" s="82"/>
      <c r="O1264" s="82"/>
      <c r="P1264" s="82"/>
      <c r="Q1264" s="82"/>
      <c r="R1264" s="82"/>
      <c r="Y1264" s="82"/>
      <c r="Z1264" s="82"/>
      <c r="AF1264" s="82"/>
    </row>
    <row r="1265" spans="1:32">
      <c r="A1265" s="82">
        <v>0.3125</v>
      </c>
      <c r="B1265" s="130">
        <v>30</v>
      </c>
      <c r="C1265" s="126">
        <v>97.528294952696541</v>
      </c>
      <c r="D1265" s="82">
        <f t="shared" si="39"/>
        <v>1</v>
      </c>
      <c r="E1265" s="83">
        <f t="shared" si="40"/>
        <v>94.62489955837296</v>
      </c>
      <c r="F1265" s="82"/>
      <c r="G1265" s="83"/>
      <c r="H1265" s="84"/>
      <c r="I1265" s="83"/>
      <c r="N1265" s="82"/>
      <c r="O1265" s="82"/>
      <c r="P1265" s="82"/>
      <c r="Q1265" s="82"/>
      <c r="R1265" s="82"/>
      <c r="Y1265" s="82"/>
      <c r="Z1265" s="82"/>
      <c r="AF1265" s="82"/>
    </row>
    <row r="1266" spans="1:32">
      <c r="A1266" s="82">
        <v>0.31274999999999997</v>
      </c>
      <c r="B1266" s="130">
        <v>15</v>
      </c>
      <c r="C1266" s="126">
        <v>124.66121223858435</v>
      </c>
      <c r="D1266" s="82">
        <f t="shared" si="39"/>
        <v>0</v>
      </c>
      <c r="E1266" s="83" t="str">
        <f t="shared" si="40"/>
        <v>..</v>
      </c>
      <c r="F1266" s="82"/>
      <c r="G1266" s="83"/>
      <c r="H1266" s="84"/>
      <c r="I1266" s="83"/>
      <c r="N1266" s="82"/>
      <c r="O1266" s="82"/>
      <c r="P1266" s="82"/>
      <c r="Q1266" s="82"/>
      <c r="R1266" s="82"/>
      <c r="Y1266" s="82"/>
      <c r="Z1266" s="82"/>
      <c r="AF1266" s="82"/>
    </row>
    <row r="1267" spans="1:32">
      <c r="A1267" s="82">
        <v>0.313</v>
      </c>
      <c r="B1267" s="130">
        <v>15</v>
      </c>
      <c r="C1267" s="126">
        <v>105.30753920139672</v>
      </c>
      <c r="D1267" s="82">
        <f t="shared" si="39"/>
        <v>0</v>
      </c>
      <c r="E1267" s="83" t="str">
        <f t="shared" si="40"/>
        <v>..</v>
      </c>
      <c r="F1267" s="82"/>
      <c r="G1267" s="83"/>
      <c r="H1267" s="84"/>
      <c r="I1267" s="83"/>
      <c r="N1267" s="82"/>
      <c r="O1267" s="82"/>
      <c r="P1267" s="82"/>
      <c r="Q1267" s="82"/>
      <c r="R1267" s="82"/>
      <c r="Y1267" s="82"/>
      <c r="Z1267" s="82"/>
      <c r="AF1267" s="82"/>
    </row>
    <row r="1268" spans="1:32">
      <c r="A1268" s="82">
        <v>0.31324999999999997</v>
      </c>
      <c r="B1268" s="130">
        <v>15</v>
      </c>
      <c r="C1268" s="126">
        <v>121.63440852367715</v>
      </c>
      <c r="D1268" s="82">
        <f t="shared" si="39"/>
        <v>0</v>
      </c>
      <c r="E1268" s="83" t="str">
        <f t="shared" si="40"/>
        <v>..</v>
      </c>
      <c r="F1268" s="82"/>
      <c r="G1268" s="83"/>
      <c r="H1268" s="84"/>
      <c r="I1268" s="83"/>
      <c r="N1268" s="82"/>
      <c r="O1268" s="82"/>
      <c r="P1268" s="82"/>
      <c r="Q1268" s="82"/>
      <c r="R1268" s="82"/>
      <c r="Y1268" s="82"/>
      <c r="Z1268" s="82"/>
      <c r="AF1268" s="82"/>
    </row>
    <row r="1269" spans="1:32">
      <c r="A1269" s="82">
        <v>0.3135</v>
      </c>
      <c r="B1269" s="130">
        <v>30</v>
      </c>
      <c r="C1269" s="126">
        <v>103.34344893125456</v>
      </c>
      <c r="D1269" s="82">
        <f t="shared" si="39"/>
        <v>1</v>
      </c>
      <c r="E1269" s="83">
        <f t="shared" si="40"/>
        <v>111.00000000000001</v>
      </c>
      <c r="F1269" s="82"/>
      <c r="G1269" s="83"/>
      <c r="H1269" s="84"/>
      <c r="I1269" s="83"/>
      <c r="N1269" s="82"/>
      <c r="O1269" s="82"/>
      <c r="P1269" s="82"/>
      <c r="Q1269" s="82"/>
      <c r="R1269" s="82"/>
      <c r="Y1269" s="82"/>
      <c r="Z1269" s="82"/>
      <c r="AF1269" s="82"/>
    </row>
    <row r="1270" spans="1:32">
      <c r="A1270" s="82">
        <v>0.31374999999999997</v>
      </c>
      <c r="B1270" s="130">
        <v>15</v>
      </c>
      <c r="C1270" s="126">
        <v>100.24850252169958</v>
      </c>
      <c r="D1270" s="82">
        <f t="shared" si="39"/>
        <v>0</v>
      </c>
      <c r="E1270" s="83" t="str">
        <f t="shared" si="40"/>
        <v>..</v>
      </c>
      <c r="F1270" s="82"/>
      <c r="G1270" s="83"/>
      <c r="H1270" s="84"/>
      <c r="I1270" s="83"/>
      <c r="N1270" s="82"/>
      <c r="O1270" s="82"/>
      <c r="P1270" s="82"/>
      <c r="Q1270" s="82"/>
      <c r="R1270" s="82"/>
      <c r="Y1270" s="82"/>
      <c r="Z1270" s="82"/>
      <c r="AF1270" s="82"/>
    </row>
    <row r="1271" spans="1:32">
      <c r="A1271" s="82">
        <v>0.314</v>
      </c>
      <c r="B1271" s="130">
        <v>30</v>
      </c>
      <c r="C1271" s="126">
        <v>115.7117535404609</v>
      </c>
      <c r="D1271" s="82">
        <f t="shared" si="39"/>
        <v>1</v>
      </c>
      <c r="E1271" s="83">
        <f t="shared" si="40"/>
        <v>111.00000000000001</v>
      </c>
      <c r="F1271" s="82"/>
      <c r="G1271" s="83"/>
      <c r="H1271" s="84"/>
      <c r="I1271" s="83"/>
      <c r="N1271" s="82"/>
      <c r="O1271" s="82"/>
      <c r="P1271" s="82"/>
      <c r="Q1271" s="82"/>
      <c r="R1271" s="82"/>
      <c r="Y1271" s="82"/>
      <c r="Z1271" s="82"/>
      <c r="AF1271" s="82"/>
    </row>
    <row r="1272" spans="1:32">
      <c r="A1272" s="82">
        <v>0.31424999999999997</v>
      </c>
      <c r="B1272" s="130">
        <v>15</v>
      </c>
      <c r="C1272" s="126">
        <v>112.44863166843606</v>
      </c>
      <c r="D1272" s="82">
        <f t="shared" si="39"/>
        <v>0</v>
      </c>
      <c r="E1272" s="83" t="str">
        <f t="shared" si="40"/>
        <v>..</v>
      </c>
      <c r="F1272" s="82"/>
      <c r="G1272" s="83"/>
      <c r="H1272" s="84"/>
      <c r="I1272" s="83"/>
      <c r="N1272" s="82"/>
      <c r="O1272" s="82"/>
      <c r="P1272" s="82"/>
      <c r="Q1272" s="82"/>
      <c r="R1272" s="82"/>
      <c r="Y1272" s="82"/>
      <c r="Z1272" s="82"/>
      <c r="AF1272" s="82"/>
    </row>
    <row r="1273" spans="1:32">
      <c r="A1273" s="82">
        <v>0.3145</v>
      </c>
      <c r="B1273" s="130">
        <v>15</v>
      </c>
      <c r="C1273" s="126">
        <v>114.5043681599149</v>
      </c>
      <c r="D1273" s="82">
        <f t="shared" si="39"/>
        <v>0</v>
      </c>
      <c r="E1273" s="83" t="str">
        <f t="shared" si="40"/>
        <v>..</v>
      </c>
      <c r="F1273" s="82"/>
      <c r="G1273" s="83"/>
      <c r="H1273" s="84"/>
      <c r="I1273" s="83"/>
      <c r="N1273" s="82"/>
      <c r="O1273" s="82"/>
      <c r="P1273" s="82"/>
      <c r="Q1273" s="82"/>
      <c r="R1273" s="82"/>
      <c r="Y1273" s="82"/>
      <c r="Z1273" s="82"/>
      <c r="AF1273" s="82"/>
    </row>
    <row r="1274" spans="1:32">
      <c r="A1274" s="82">
        <v>0.31474999999999997</v>
      </c>
      <c r="B1274" s="130">
        <v>30</v>
      </c>
      <c r="C1274" s="126">
        <v>123.99075357088233</v>
      </c>
      <c r="D1274" s="82">
        <f t="shared" si="39"/>
        <v>1</v>
      </c>
      <c r="E1274" s="83">
        <f t="shared" si="40"/>
        <v>111.00000000000001</v>
      </c>
      <c r="F1274" s="82"/>
      <c r="G1274" s="83"/>
      <c r="H1274" s="84"/>
      <c r="I1274" s="83"/>
      <c r="N1274" s="82"/>
      <c r="O1274" s="82"/>
      <c r="P1274" s="82"/>
      <c r="Q1274" s="82"/>
      <c r="R1274" s="82"/>
      <c r="Y1274" s="82"/>
      <c r="Z1274" s="82"/>
      <c r="AF1274" s="82"/>
    </row>
    <row r="1275" spans="1:32">
      <c r="A1275" s="82">
        <v>0.315</v>
      </c>
      <c r="B1275" s="130">
        <v>15</v>
      </c>
      <c r="C1275" s="126">
        <v>115.06613250019902</v>
      </c>
      <c r="D1275" s="82">
        <f t="shared" si="39"/>
        <v>0</v>
      </c>
      <c r="E1275" s="83" t="str">
        <f t="shared" si="40"/>
        <v>..</v>
      </c>
      <c r="F1275" s="82"/>
      <c r="G1275" s="83"/>
      <c r="H1275" s="84"/>
      <c r="I1275" s="83"/>
      <c r="N1275" s="82"/>
      <c r="O1275" s="82"/>
      <c r="P1275" s="82"/>
      <c r="Q1275" s="82"/>
      <c r="R1275" s="82"/>
      <c r="Y1275" s="82"/>
      <c r="Z1275" s="82"/>
      <c r="AF1275" s="82"/>
    </row>
    <row r="1276" spans="1:32">
      <c r="A1276" s="82">
        <v>0.31524999999999997</v>
      </c>
      <c r="B1276" s="130">
        <v>15</v>
      </c>
      <c r="C1276" s="126">
        <v>105.46615682997327</v>
      </c>
      <c r="D1276" s="82">
        <f t="shared" si="39"/>
        <v>0</v>
      </c>
      <c r="E1276" s="83" t="str">
        <f t="shared" si="40"/>
        <v>..</v>
      </c>
      <c r="F1276" s="82"/>
      <c r="G1276" s="83"/>
      <c r="H1276" s="84"/>
      <c r="I1276" s="83"/>
      <c r="N1276" s="82"/>
      <c r="O1276" s="82"/>
      <c r="P1276" s="82"/>
      <c r="Q1276" s="82"/>
      <c r="R1276" s="82"/>
      <c r="Y1276" s="82"/>
      <c r="Z1276" s="82"/>
      <c r="AF1276" s="82"/>
    </row>
    <row r="1277" spans="1:32">
      <c r="A1277" s="82">
        <v>0.3155</v>
      </c>
      <c r="B1277" s="130">
        <v>15</v>
      </c>
      <c r="C1277" s="126">
        <v>124.2034410404695</v>
      </c>
      <c r="D1277" s="82">
        <f t="shared" si="39"/>
        <v>0</v>
      </c>
      <c r="E1277" s="83" t="str">
        <f t="shared" si="40"/>
        <v>..</v>
      </c>
      <c r="F1277" s="82"/>
      <c r="G1277" s="83"/>
      <c r="H1277" s="84"/>
      <c r="I1277" s="83"/>
      <c r="N1277" s="82"/>
      <c r="O1277" s="82"/>
      <c r="P1277" s="82"/>
      <c r="Q1277" s="82"/>
      <c r="R1277" s="82"/>
      <c r="Y1277" s="82"/>
      <c r="Z1277" s="82"/>
      <c r="AF1277" s="82"/>
    </row>
    <row r="1278" spans="1:32">
      <c r="A1278" s="82">
        <v>0.31574999999999998</v>
      </c>
      <c r="B1278" s="130">
        <v>30</v>
      </c>
      <c r="C1278" s="126">
        <v>86.153896469961538</v>
      </c>
      <c r="D1278" s="82">
        <f t="shared" si="39"/>
        <v>1</v>
      </c>
      <c r="E1278" s="83">
        <f t="shared" si="40"/>
        <v>84.615428893566147</v>
      </c>
      <c r="F1278" s="82"/>
      <c r="G1278" s="83"/>
      <c r="H1278" s="84"/>
      <c r="I1278" s="83"/>
      <c r="N1278" s="82"/>
      <c r="O1278" s="82"/>
      <c r="P1278" s="82"/>
      <c r="Q1278" s="82"/>
      <c r="R1278" s="82"/>
      <c r="Y1278" s="82"/>
      <c r="Z1278" s="82"/>
      <c r="AF1278" s="82"/>
    </row>
    <row r="1279" spans="1:32">
      <c r="A1279" s="82">
        <v>0.316</v>
      </c>
      <c r="B1279" s="130">
        <v>30</v>
      </c>
      <c r="C1279" s="126">
        <v>81.272909295202538</v>
      </c>
      <c r="D1279" s="82">
        <f t="shared" si="39"/>
        <v>1</v>
      </c>
      <c r="E1279" s="83">
        <f t="shared" si="40"/>
        <v>80.320160179778227</v>
      </c>
      <c r="F1279" s="82"/>
      <c r="G1279" s="83"/>
      <c r="H1279" s="84"/>
      <c r="I1279" s="83"/>
      <c r="N1279" s="82"/>
      <c r="O1279" s="82"/>
      <c r="P1279" s="82"/>
      <c r="Q1279" s="82"/>
      <c r="R1279" s="82"/>
      <c r="Y1279" s="82"/>
      <c r="Z1279" s="82"/>
      <c r="AF1279" s="82"/>
    </row>
    <row r="1280" spans="1:32">
      <c r="A1280" s="82">
        <v>0.31624999999999998</v>
      </c>
      <c r="B1280" s="130">
        <v>30</v>
      </c>
      <c r="C1280" s="126">
        <v>122.23250860750893</v>
      </c>
      <c r="D1280" s="82">
        <f t="shared" si="39"/>
        <v>1</v>
      </c>
      <c r="E1280" s="83">
        <f t="shared" si="40"/>
        <v>111.00000000000001</v>
      </c>
      <c r="F1280" s="82"/>
      <c r="G1280" s="83"/>
      <c r="H1280" s="84"/>
      <c r="I1280" s="83"/>
      <c r="N1280" s="82"/>
      <c r="O1280" s="82"/>
      <c r="P1280" s="82"/>
      <c r="Q1280" s="82"/>
      <c r="R1280" s="82"/>
      <c r="Y1280" s="82"/>
      <c r="Z1280" s="82"/>
      <c r="AF1280" s="82"/>
    </row>
    <row r="1281" spans="1:32">
      <c r="A1281" s="82">
        <v>0.3165</v>
      </c>
      <c r="B1281" s="130">
        <v>15</v>
      </c>
      <c r="C1281" s="126">
        <v>106.65019956578844</v>
      </c>
      <c r="D1281" s="82">
        <f t="shared" si="39"/>
        <v>0</v>
      </c>
      <c r="E1281" s="83" t="str">
        <f t="shared" si="40"/>
        <v>..</v>
      </c>
      <c r="F1281" s="82"/>
      <c r="G1281" s="83"/>
      <c r="H1281" s="84"/>
      <c r="I1281" s="83"/>
      <c r="N1281" s="82"/>
      <c r="O1281" s="82"/>
      <c r="P1281" s="82"/>
      <c r="Q1281" s="82"/>
      <c r="R1281" s="82"/>
      <c r="Y1281" s="82"/>
      <c r="Z1281" s="82"/>
      <c r="AF1281" s="82"/>
    </row>
    <row r="1282" spans="1:32">
      <c r="A1282" s="82">
        <v>0.31674999999999998</v>
      </c>
      <c r="B1282" s="130">
        <v>30</v>
      </c>
      <c r="C1282" s="126">
        <v>108.0177891275911</v>
      </c>
      <c r="D1282" s="82">
        <f t="shared" si="39"/>
        <v>1</v>
      </c>
      <c r="E1282" s="83">
        <f t="shared" si="40"/>
        <v>111.00000000000001</v>
      </c>
      <c r="F1282" s="82"/>
      <c r="G1282" s="83"/>
      <c r="H1282" s="84"/>
      <c r="I1282" s="83"/>
      <c r="N1282" s="82"/>
      <c r="O1282" s="82"/>
      <c r="P1282" s="82"/>
      <c r="Q1282" s="82"/>
      <c r="R1282" s="82"/>
      <c r="Y1282" s="82"/>
      <c r="Z1282" s="82"/>
      <c r="AF1282" s="82"/>
    </row>
    <row r="1283" spans="1:32">
      <c r="A1283" s="82">
        <v>0.317</v>
      </c>
      <c r="B1283" s="130">
        <v>15</v>
      </c>
      <c r="C1283" s="126">
        <v>95.986913289305136</v>
      </c>
      <c r="D1283" s="82">
        <f t="shared" si="39"/>
        <v>0</v>
      </c>
      <c r="E1283" s="83" t="str">
        <f t="shared" si="40"/>
        <v>..</v>
      </c>
      <c r="F1283" s="82"/>
      <c r="G1283" s="83"/>
      <c r="H1283" s="84"/>
      <c r="I1283" s="83"/>
      <c r="N1283" s="82"/>
      <c r="O1283" s="82"/>
      <c r="P1283" s="82"/>
      <c r="Q1283" s="82"/>
      <c r="R1283" s="82"/>
      <c r="Y1283" s="82"/>
      <c r="Z1283" s="82"/>
      <c r="AF1283" s="82"/>
    </row>
    <row r="1284" spans="1:32">
      <c r="A1284" s="82">
        <v>0.31724999999999998</v>
      </c>
      <c r="B1284" s="130">
        <v>15</v>
      </c>
      <c r="C1284" s="126">
        <v>102.28467021989341</v>
      </c>
      <c r="D1284" s="82">
        <f t="shared" si="39"/>
        <v>0</v>
      </c>
      <c r="E1284" s="83" t="str">
        <f t="shared" si="40"/>
        <v>..</v>
      </c>
      <c r="F1284" s="82"/>
      <c r="G1284" s="83"/>
      <c r="H1284" s="84"/>
      <c r="I1284" s="83"/>
      <c r="N1284" s="82"/>
      <c r="O1284" s="82"/>
      <c r="P1284" s="82"/>
      <c r="Q1284" s="82"/>
      <c r="R1284" s="82"/>
      <c r="Y1284" s="82"/>
      <c r="Z1284" s="82"/>
      <c r="AF1284" s="82"/>
    </row>
    <row r="1285" spans="1:32">
      <c r="A1285" s="82">
        <v>0.3175</v>
      </c>
      <c r="B1285" s="130">
        <v>15</v>
      </c>
      <c r="C1285" s="126">
        <v>101.61313836816998</v>
      </c>
      <c r="D1285" s="82">
        <f t="shared" si="39"/>
        <v>0</v>
      </c>
      <c r="E1285" s="83" t="str">
        <f t="shared" si="40"/>
        <v>..</v>
      </c>
      <c r="F1285" s="82"/>
      <c r="G1285" s="83"/>
      <c r="H1285" s="84"/>
      <c r="I1285" s="83"/>
      <c r="N1285" s="82"/>
      <c r="O1285" s="82"/>
      <c r="P1285" s="82"/>
      <c r="Q1285" s="82"/>
      <c r="R1285" s="82"/>
      <c r="Y1285" s="82"/>
      <c r="Z1285" s="82"/>
      <c r="AF1285" s="82"/>
    </row>
    <row r="1286" spans="1:32">
      <c r="A1286" s="82">
        <v>0.31774999999999998</v>
      </c>
      <c r="B1286" s="130">
        <v>15</v>
      </c>
      <c r="C1286" s="126">
        <v>99.953561792257247</v>
      </c>
      <c r="D1286" s="82">
        <f t="shared" si="39"/>
        <v>0</v>
      </c>
      <c r="E1286" s="83" t="str">
        <f t="shared" si="40"/>
        <v>..</v>
      </c>
      <c r="F1286" s="82"/>
      <c r="G1286" s="83"/>
      <c r="H1286" s="84"/>
      <c r="I1286" s="83"/>
      <c r="N1286" s="82"/>
      <c r="O1286" s="82"/>
      <c r="P1286" s="82"/>
      <c r="Q1286" s="82"/>
      <c r="R1286" s="82"/>
      <c r="Y1286" s="82"/>
      <c r="Z1286" s="82"/>
      <c r="AF1286" s="82"/>
    </row>
    <row r="1287" spans="1:32">
      <c r="A1287" s="82">
        <v>0.318</v>
      </c>
      <c r="B1287" s="130">
        <v>30</v>
      </c>
      <c r="C1287" s="126">
        <v>129.2221732768374</v>
      </c>
      <c r="D1287" s="82">
        <f t="shared" si="39"/>
        <v>1</v>
      </c>
      <c r="E1287" s="83">
        <f t="shared" si="40"/>
        <v>111.00000000000001</v>
      </c>
      <c r="F1287" s="82"/>
      <c r="G1287" s="83"/>
      <c r="H1287" s="84"/>
      <c r="I1287" s="83"/>
      <c r="N1287" s="82"/>
      <c r="O1287" s="82"/>
      <c r="P1287" s="82"/>
      <c r="Q1287" s="82"/>
      <c r="R1287" s="82"/>
      <c r="Y1287" s="82"/>
      <c r="Z1287" s="82"/>
      <c r="AF1287" s="82"/>
    </row>
    <row r="1288" spans="1:32">
      <c r="A1288" s="82">
        <v>0.31824999999999998</v>
      </c>
      <c r="B1288" s="130">
        <v>15</v>
      </c>
      <c r="C1288" s="126">
        <v>99.855295025886633</v>
      </c>
      <c r="D1288" s="82">
        <f t="shared" si="39"/>
        <v>0</v>
      </c>
      <c r="E1288" s="83" t="str">
        <f t="shared" si="40"/>
        <v>..</v>
      </c>
      <c r="F1288" s="82"/>
      <c r="G1288" s="83"/>
      <c r="H1288" s="84"/>
      <c r="I1288" s="83"/>
      <c r="N1288" s="82"/>
      <c r="O1288" s="82"/>
      <c r="P1288" s="82"/>
      <c r="Q1288" s="82"/>
      <c r="R1288" s="82"/>
      <c r="Y1288" s="82"/>
      <c r="Z1288" s="82"/>
      <c r="AF1288" s="82"/>
    </row>
    <row r="1289" spans="1:32">
      <c r="A1289" s="82">
        <v>0.31850000000000001</v>
      </c>
      <c r="B1289" s="130">
        <v>30</v>
      </c>
      <c r="C1289" s="126">
        <v>111.45190700241618</v>
      </c>
      <c r="D1289" s="82">
        <f t="shared" si="39"/>
        <v>1</v>
      </c>
      <c r="E1289" s="83">
        <f t="shared" si="40"/>
        <v>111.00000000000001</v>
      </c>
      <c r="F1289" s="82"/>
      <c r="G1289" s="83"/>
      <c r="H1289" s="84"/>
      <c r="I1289" s="83"/>
      <c r="N1289" s="82"/>
      <c r="O1289" s="82"/>
      <c r="P1289" s="82"/>
      <c r="Q1289" s="82"/>
      <c r="R1289" s="82"/>
      <c r="Y1289" s="82"/>
      <c r="Z1289" s="82"/>
      <c r="AF1289" s="82"/>
    </row>
    <row r="1290" spans="1:32">
      <c r="A1290" s="82">
        <v>0.31874999999999998</v>
      </c>
      <c r="B1290" s="130">
        <v>15</v>
      </c>
      <c r="C1290" s="126">
        <v>109.81602503818822</v>
      </c>
      <c r="D1290" s="82">
        <f t="shared" si="39"/>
        <v>0</v>
      </c>
      <c r="E1290" s="83" t="str">
        <f t="shared" si="40"/>
        <v>..</v>
      </c>
      <c r="F1290" s="82"/>
      <c r="G1290" s="83"/>
      <c r="H1290" s="84"/>
      <c r="I1290" s="83"/>
      <c r="N1290" s="82"/>
      <c r="O1290" s="82"/>
      <c r="P1290" s="82"/>
      <c r="Q1290" s="82"/>
      <c r="R1290" s="82"/>
      <c r="Y1290" s="82"/>
      <c r="Z1290" s="82"/>
      <c r="AF1290" s="82"/>
    </row>
    <row r="1291" spans="1:32">
      <c r="A1291" s="82">
        <v>0.31900000000000001</v>
      </c>
      <c r="B1291" s="130">
        <v>30</v>
      </c>
      <c r="C1291" s="126">
        <v>126.76661527581214</v>
      </c>
      <c r="D1291" s="82">
        <f t="shared" si="39"/>
        <v>1</v>
      </c>
      <c r="E1291" s="83">
        <f t="shared" si="40"/>
        <v>111.00000000000001</v>
      </c>
      <c r="F1291" s="82"/>
      <c r="G1291" s="83"/>
      <c r="H1291" s="84"/>
      <c r="I1291" s="83"/>
      <c r="N1291" s="82"/>
      <c r="O1291" s="82"/>
      <c r="P1291" s="82"/>
      <c r="Q1291" s="82"/>
      <c r="R1291" s="82"/>
      <c r="Y1291" s="82"/>
      <c r="Z1291" s="82"/>
      <c r="AF1291" s="82"/>
    </row>
    <row r="1292" spans="1:32">
      <c r="A1292" s="82">
        <v>0.31924999999999998</v>
      </c>
      <c r="B1292" s="130">
        <v>15</v>
      </c>
      <c r="C1292" s="126">
        <v>112.86241403502071</v>
      </c>
      <c r="D1292" s="82">
        <f t="shared" si="39"/>
        <v>0</v>
      </c>
      <c r="E1292" s="83" t="str">
        <f t="shared" si="40"/>
        <v>..</v>
      </c>
      <c r="F1292" s="82"/>
      <c r="G1292" s="83"/>
      <c r="H1292" s="84"/>
      <c r="I1292" s="83"/>
      <c r="N1292" s="82"/>
      <c r="O1292" s="82"/>
      <c r="P1292" s="82"/>
      <c r="Q1292" s="82"/>
      <c r="R1292" s="82"/>
      <c r="Y1292" s="82"/>
      <c r="Z1292" s="82"/>
      <c r="AF1292" s="82"/>
    </row>
    <row r="1293" spans="1:32">
      <c r="A1293" s="82">
        <v>0.31950000000000001</v>
      </c>
      <c r="B1293" s="130">
        <v>30</v>
      </c>
      <c r="C1293" s="126">
        <v>88.507362417237175</v>
      </c>
      <c r="D1293" s="82">
        <f t="shared" si="39"/>
        <v>1</v>
      </c>
      <c r="E1293" s="83">
        <f t="shared" si="40"/>
        <v>86.686478927168721</v>
      </c>
      <c r="F1293" s="82"/>
      <c r="G1293" s="83"/>
      <c r="H1293" s="84"/>
      <c r="I1293" s="83"/>
      <c r="N1293" s="82"/>
      <c r="O1293" s="82"/>
      <c r="P1293" s="82"/>
      <c r="Q1293" s="82"/>
      <c r="R1293" s="82"/>
      <c r="Y1293" s="82"/>
      <c r="Z1293" s="82"/>
      <c r="AF1293" s="82"/>
    </row>
    <row r="1294" spans="1:32">
      <c r="A1294" s="82">
        <v>0.31974999999999998</v>
      </c>
      <c r="B1294" s="130">
        <v>15</v>
      </c>
      <c r="C1294" s="126">
        <v>122.54197772637936</v>
      </c>
      <c r="D1294" s="82">
        <f t="shared" si="39"/>
        <v>0</v>
      </c>
      <c r="E1294" s="83" t="str">
        <f t="shared" si="40"/>
        <v>..</v>
      </c>
      <c r="F1294" s="82"/>
      <c r="G1294" s="83"/>
      <c r="H1294" s="84"/>
      <c r="I1294" s="83"/>
      <c r="N1294" s="82"/>
      <c r="O1294" s="82"/>
      <c r="P1294" s="82"/>
      <c r="Q1294" s="82"/>
      <c r="R1294" s="82"/>
      <c r="Y1294" s="82"/>
      <c r="Z1294" s="82"/>
      <c r="AF1294" s="82"/>
    </row>
    <row r="1295" spans="1:32">
      <c r="A1295" s="82">
        <v>0.32</v>
      </c>
      <c r="B1295" s="130">
        <v>30</v>
      </c>
      <c r="C1295" s="126">
        <v>118.36046411053429</v>
      </c>
      <c r="D1295" s="82">
        <f t="shared" si="39"/>
        <v>1</v>
      </c>
      <c r="E1295" s="83">
        <f t="shared" si="40"/>
        <v>111.00000000000001</v>
      </c>
      <c r="F1295" s="82"/>
      <c r="G1295" s="83"/>
      <c r="H1295" s="84"/>
      <c r="I1295" s="83"/>
      <c r="N1295" s="82"/>
      <c r="O1295" s="82"/>
      <c r="P1295" s="82"/>
      <c r="Q1295" s="82"/>
      <c r="R1295" s="82"/>
      <c r="Y1295" s="82"/>
      <c r="Z1295" s="82"/>
      <c r="AF1295" s="82"/>
    </row>
    <row r="1296" spans="1:32">
      <c r="A1296" s="82">
        <v>0.32024999999999998</v>
      </c>
      <c r="B1296" s="130">
        <v>15</v>
      </c>
      <c r="C1296" s="126">
        <v>108.7081261851601</v>
      </c>
      <c r="D1296" s="82">
        <f t="shared" ref="D1296:D1359" si="41">IF(VLOOKUP(B1296,$B$10:$G$11,6)&gt;=0,1,0)</f>
        <v>0</v>
      </c>
      <c r="E1296" s="83" t="str">
        <f t="shared" ref="E1296:E1359" si="42">IF(D1296=0,"..", IF(C1296+$C$6&gt;=$G$2,$G$2,(C1296+$C$6)*(1-$C$4)))</f>
        <v>..</v>
      </c>
      <c r="F1296" s="82"/>
      <c r="G1296" s="83"/>
      <c r="H1296" s="84"/>
      <c r="I1296" s="83"/>
      <c r="N1296" s="82"/>
      <c r="O1296" s="82"/>
      <c r="P1296" s="82"/>
      <c r="Q1296" s="82"/>
      <c r="R1296" s="82"/>
      <c r="Y1296" s="82"/>
      <c r="Z1296" s="82"/>
      <c r="AF1296" s="82"/>
    </row>
    <row r="1297" spans="1:32">
      <c r="A1297" s="82">
        <v>0.32050000000000001</v>
      </c>
      <c r="B1297" s="130">
        <v>15</v>
      </c>
      <c r="C1297" s="126">
        <v>97.104794247109098</v>
      </c>
      <c r="D1297" s="82">
        <f t="shared" si="41"/>
        <v>0</v>
      </c>
      <c r="E1297" s="83" t="str">
        <f t="shared" si="42"/>
        <v>..</v>
      </c>
      <c r="F1297" s="82"/>
      <c r="G1297" s="83"/>
      <c r="H1297" s="84"/>
      <c r="I1297" s="83"/>
      <c r="N1297" s="82"/>
      <c r="O1297" s="82"/>
      <c r="P1297" s="82"/>
      <c r="Q1297" s="82"/>
      <c r="R1297" s="82"/>
      <c r="Y1297" s="82"/>
      <c r="Z1297" s="82"/>
      <c r="AF1297" s="82"/>
    </row>
    <row r="1298" spans="1:32">
      <c r="A1298" s="82">
        <v>0.32074999999999998</v>
      </c>
      <c r="B1298" s="130">
        <v>15</v>
      </c>
      <c r="C1298" s="126">
        <v>115.44167916826669</v>
      </c>
      <c r="D1298" s="82">
        <f t="shared" si="41"/>
        <v>0</v>
      </c>
      <c r="E1298" s="83" t="str">
        <f t="shared" si="42"/>
        <v>..</v>
      </c>
      <c r="F1298" s="82"/>
      <c r="G1298" s="83"/>
      <c r="H1298" s="84"/>
      <c r="I1298" s="83"/>
      <c r="N1298" s="82"/>
      <c r="O1298" s="82"/>
      <c r="P1298" s="82"/>
      <c r="Q1298" s="82"/>
      <c r="R1298" s="82"/>
      <c r="Y1298" s="82"/>
      <c r="Z1298" s="82"/>
      <c r="AF1298" s="82"/>
    </row>
    <row r="1299" spans="1:32">
      <c r="A1299" s="82">
        <v>0.32100000000000001</v>
      </c>
      <c r="B1299" s="130">
        <v>30</v>
      </c>
      <c r="C1299" s="126">
        <v>108.1559735845653</v>
      </c>
      <c r="D1299" s="82">
        <f t="shared" si="41"/>
        <v>1</v>
      </c>
      <c r="E1299" s="83">
        <f t="shared" si="42"/>
        <v>111.00000000000001</v>
      </c>
      <c r="F1299" s="82"/>
      <c r="G1299" s="83"/>
      <c r="H1299" s="84"/>
      <c r="I1299" s="83"/>
      <c r="N1299" s="82"/>
      <c r="O1299" s="82"/>
      <c r="P1299" s="82"/>
      <c r="Q1299" s="82"/>
      <c r="R1299" s="82"/>
      <c r="Y1299" s="82"/>
      <c r="Z1299" s="82"/>
      <c r="AF1299" s="82"/>
    </row>
    <row r="1300" spans="1:32">
      <c r="A1300" s="82">
        <v>0.32124999999999998</v>
      </c>
      <c r="B1300" s="130">
        <v>15</v>
      </c>
      <c r="C1300" s="126">
        <v>100.01742733472818</v>
      </c>
      <c r="D1300" s="82">
        <f t="shared" si="41"/>
        <v>0</v>
      </c>
      <c r="E1300" s="83" t="str">
        <f t="shared" si="42"/>
        <v>..</v>
      </c>
      <c r="F1300" s="82"/>
      <c r="G1300" s="83"/>
      <c r="H1300" s="84"/>
      <c r="I1300" s="83"/>
      <c r="N1300" s="82"/>
      <c r="O1300" s="82"/>
      <c r="P1300" s="82"/>
      <c r="Q1300" s="82"/>
      <c r="R1300" s="82"/>
      <c r="Y1300" s="82"/>
      <c r="Z1300" s="82"/>
      <c r="AF1300" s="82"/>
    </row>
    <row r="1301" spans="1:32">
      <c r="A1301" s="82">
        <v>0.32150000000000001</v>
      </c>
      <c r="B1301" s="130">
        <v>15</v>
      </c>
      <c r="C1301" s="126">
        <v>110.21941862660714</v>
      </c>
      <c r="D1301" s="82">
        <f t="shared" si="41"/>
        <v>0</v>
      </c>
      <c r="E1301" s="83" t="str">
        <f t="shared" si="42"/>
        <v>..</v>
      </c>
      <c r="F1301" s="82"/>
      <c r="G1301" s="83"/>
      <c r="H1301" s="84"/>
      <c r="I1301" s="83"/>
      <c r="N1301" s="82"/>
      <c r="O1301" s="82"/>
      <c r="P1301" s="82"/>
      <c r="Q1301" s="82"/>
      <c r="R1301" s="82"/>
      <c r="Y1301" s="82"/>
      <c r="Z1301" s="82"/>
      <c r="AF1301" s="82"/>
    </row>
    <row r="1302" spans="1:32">
      <c r="A1302" s="82">
        <v>0.32174999999999998</v>
      </c>
      <c r="B1302" s="130">
        <v>15</v>
      </c>
      <c r="C1302" s="126">
        <v>118.06749358315045</v>
      </c>
      <c r="D1302" s="82">
        <f t="shared" si="41"/>
        <v>0</v>
      </c>
      <c r="E1302" s="83" t="str">
        <f t="shared" si="42"/>
        <v>..</v>
      </c>
      <c r="F1302" s="82"/>
      <c r="G1302" s="83"/>
      <c r="H1302" s="84"/>
      <c r="I1302" s="83"/>
      <c r="N1302" s="82"/>
      <c r="O1302" s="82"/>
      <c r="P1302" s="82"/>
      <c r="Q1302" s="82"/>
      <c r="R1302" s="82"/>
      <c r="Y1302" s="82"/>
      <c r="Z1302" s="82"/>
      <c r="AF1302" s="82"/>
    </row>
    <row r="1303" spans="1:32">
      <c r="A1303" s="82">
        <v>0.32200000000000001</v>
      </c>
      <c r="B1303" s="130">
        <v>15</v>
      </c>
      <c r="C1303" s="126">
        <v>116.11651848381618</v>
      </c>
      <c r="D1303" s="82">
        <f t="shared" si="41"/>
        <v>0</v>
      </c>
      <c r="E1303" s="83" t="str">
        <f t="shared" si="42"/>
        <v>..</v>
      </c>
      <c r="F1303" s="82"/>
      <c r="G1303" s="83"/>
      <c r="H1303" s="84"/>
      <c r="I1303" s="83"/>
      <c r="N1303" s="82"/>
      <c r="O1303" s="82"/>
      <c r="P1303" s="82"/>
      <c r="Q1303" s="82"/>
      <c r="R1303" s="82"/>
      <c r="Y1303" s="82"/>
      <c r="Z1303" s="82"/>
      <c r="AF1303" s="82"/>
    </row>
    <row r="1304" spans="1:32">
      <c r="A1304" s="82">
        <v>0.32224999999999998</v>
      </c>
      <c r="B1304" s="130">
        <v>30</v>
      </c>
      <c r="C1304" s="126">
        <v>91.225071334640788</v>
      </c>
      <c r="D1304" s="82">
        <f t="shared" si="41"/>
        <v>1</v>
      </c>
      <c r="E1304" s="83">
        <f t="shared" si="42"/>
        <v>89.078062774483897</v>
      </c>
      <c r="F1304" s="82"/>
      <c r="G1304" s="83"/>
      <c r="H1304" s="84"/>
      <c r="I1304" s="83"/>
      <c r="N1304" s="82"/>
      <c r="O1304" s="82"/>
      <c r="P1304" s="82"/>
      <c r="Q1304" s="82"/>
      <c r="R1304" s="82"/>
      <c r="Y1304" s="82"/>
      <c r="Z1304" s="82"/>
      <c r="AF1304" s="82"/>
    </row>
    <row r="1305" spans="1:32">
      <c r="A1305" s="82">
        <v>0.32250000000000001</v>
      </c>
      <c r="B1305" s="130">
        <v>30</v>
      </c>
      <c r="C1305" s="126">
        <v>90.771264975678903</v>
      </c>
      <c r="D1305" s="82">
        <f t="shared" si="41"/>
        <v>1</v>
      </c>
      <c r="E1305" s="83">
        <f t="shared" si="42"/>
        <v>88.678713178597434</v>
      </c>
      <c r="F1305" s="82"/>
      <c r="G1305" s="83"/>
      <c r="H1305" s="84"/>
      <c r="I1305" s="83"/>
      <c r="N1305" s="82"/>
      <c r="O1305" s="82"/>
      <c r="P1305" s="82"/>
      <c r="Q1305" s="82"/>
      <c r="R1305" s="82"/>
      <c r="Y1305" s="82"/>
      <c r="Z1305" s="82"/>
      <c r="AF1305" s="82"/>
    </row>
    <row r="1306" spans="1:32">
      <c r="A1306" s="82">
        <v>0.32274999999999998</v>
      </c>
      <c r="B1306" s="130">
        <v>30</v>
      </c>
      <c r="C1306" s="126">
        <v>119.45207125544215</v>
      </c>
      <c r="D1306" s="82">
        <f t="shared" si="41"/>
        <v>1</v>
      </c>
      <c r="E1306" s="83">
        <f t="shared" si="42"/>
        <v>111.00000000000001</v>
      </c>
      <c r="F1306" s="82"/>
      <c r="G1306" s="83"/>
      <c r="H1306" s="84"/>
      <c r="I1306" s="83"/>
      <c r="N1306" s="82"/>
      <c r="O1306" s="82"/>
      <c r="P1306" s="82"/>
      <c r="Q1306" s="82"/>
      <c r="R1306" s="82"/>
      <c r="Y1306" s="82"/>
      <c r="Z1306" s="82"/>
      <c r="AF1306" s="82"/>
    </row>
    <row r="1307" spans="1:32">
      <c r="A1307" s="82">
        <v>0.32300000000000001</v>
      </c>
      <c r="B1307" s="130">
        <v>15</v>
      </c>
      <c r="C1307" s="126">
        <v>100.39817700552493</v>
      </c>
      <c r="D1307" s="82">
        <f t="shared" si="41"/>
        <v>0</v>
      </c>
      <c r="E1307" s="83" t="str">
        <f t="shared" si="42"/>
        <v>..</v>
      </c>
      <c r="F1307" s="82"/>
      <c r="G1307" s="83"/>
      <c r="H1307" s="84"/>
      <c r="I1307" s="83"/>
      <c r="N1307" s="82"/>
      <c r="O1307" s="82"/>
      <c r="P1307" s="82"/>
      <c r="Q1307" s="82"/>
      <c r="R1307" s="82"/>
      <c r="Y1307" s="82"/>
      <c r="Z1307" s="82"/>
      <c r="AF1307" s="82"/>
    </row>
    <row r="1308" spans="1:32">
      <c r="A1308" s="82">
        <v>0.32324999999999998</v>
      </c>
      <c r="B1308" s="130">
        <v>30</v>
      </c>
      <c r="C1308" s="126">
        <v>106.07270206102419</v>
      </c>
      <c r="D1308" s="82">
        <f t="shared" si="41"/>
        <v>1</v>
      </c>
      <c r="E1308" s="83">
        <f t="shared" si="42"/>
        <v>111.00000000000001</v>
      </c>
      <c r="F1308" s="82"/>
      <c r="G1308" s="83"/>
      <c r="H1308" s="84"/>
      <c r="I1308" s="83"/>
      <c r="N1308" s="82"/>
      <c r="O1308" s="82"/>
      <c r="P1308" s="82"/>
      <c r="Q1308" s="82"/>
      <c r="R1308" s="82"/>
      <c r="Y1308" s="82"/>
      <c r="Z1308" s="82"/>
      <c r="AF1308" s="82"/>
    </row>
    <row r="1309" spans="1:32">
      <c r="A1309" s="82">
        <v>0.32350000000000001</v>
      </c>
      <c r="B1309" s="130">
        <v>30</v>
      </c>
      <c r="C1309" s="126">
        <v>120.14067082244642</v>
      </c>
      <c r="D1309" s="82">
        <f t="shared" si="41"/>
        <v>1</v>
      </c>
      <c r="E1309" s="83">
        <f t="shared" si="42"/>
        <v>111.00000000000001</v>
      </c>
      <c r="F1309" s="82"/>
      <c r="G1309" s="83"/>
      <c r="H1309" s="84"/>
      <c r="I1309" s="83"/>
      <c r="N1309" s="82"/>
      <c r="O1309" s="82"/>
      <c r="P1309" s="82"/>
      <c r="Q1309" s="82"/>
      <c r="R1309" s="82"/>
      <c r="Y1309" s="82"/>
      <c r="Z1309" s="82"/>
      <c r="AF1309" s="82"/>
    </row>
    <row r="1310" spans="1:32">
      <c r="A1310" s="82">
        <v>0.32374999999999998</v>
      </c>
      <c r="B1310" s="130">
        <v>15</v>
      </c>
      <c r="C1310" s="126">
        <v>101.21243877597576</v>
      </c>
      <c r="D1310" s="82">
        <f t="shared" si="41"/>
        <v>0</v>
      </c>
      <c r="E1310" s="83" t="str">
        <f t="shared" si="42"/>
        <v>..</v>
      </c>
      <c r="F1310" s="82"/>
      <c r="G1310" s="83"/>
      <c r="H1310" s="84"/>
      <c r="I1310" s="83"/>
      <c r="N1310" s="82"/>
      <c r="O1310" s="82"/>
      <c r="P1310" s="82"/>
      <c r="Q1310" s="82"/>
      <c r="R1310" s="82"/>
      <c r="Y1310" s="82"/>
      <c r="Z1310" s="82"/>
      <c r="AF1310" s="82"/>
    </row>
    <row r="1311" spans="1:32">
      <c r="A1311" s="82">
        <v>0.32400000000000001</v>
      </c>
      <c r="B1311" s="130">
        <v>15</v>
      </c>
      <c r="C1311" s="126">
        <v>102.39814001845991</v>
      </c>
      <c r="D1311" s="82">
        <f t="shared" si="41"/>
        <v>0</v>
      </c>
      <c r="E1311" s="83" t="str">
        <f t="shared" si="42"/>
        <v>..</v>
      </c>
      <c r="F1311" s="82"/>
      <c r="G1311" s="83"/>
      <c r="H1311" s="84"/>
      <c r="I1311" s="83"/>
      <c r="N1311" s="82"/>
      <c r="O1311" s="82"/>
      <c r="P1311" s="82"/>
      <c r="Q1311" s="82"/>
      <c r="R1311" s="82"/>
      <c r="Y1311" s="82"/>
      <c r="Z1311" s="82"/>
      <c r="AF1311" s="82"/>
    </row>
    <row r="1312" spans="1:32">
      <c r="A1312" s="82">
        <v>0.32424999999999998</v>
      </c>
      <c r="B1312" s="130">
        <v>30</v>
      </c>
      <c r="C1312" s="126">
        <v>116.9205879592256</v>
      </c>
      <c r="D1312" s="82">
        <f t="shared" si="41"/>
        <v>1</v>
      </c>
      <c r="E1312" s="83">
        <f t="shared" si="42"/>
        <v>111.00000000000001</v>
      </c>
      <c r="F1312" s="82"/>
      <c r="G1312" s="83"/>
      <c r="H1312" s="84"/>
      <c r="I1312" s="83"/>
      <c r="N1312" s="82"/>
      <c r="O1312" s="82"/>
      <c r="P1312" s="82"/>
      <c r="Q1312" s="82"/>
      <c r="R1312" s="82"/>
      <c r="Y1312" s="82"/>
      <c r="Z1312" s="82"/>
      <c r="AF1312" s="82"/>
    </row>
    <row r="1313" spans="1:32">
      <c r="A1313" s="82">
        <v>0.32450000000000001</v>
      </c>
      <c r="B1313" s="130">
        <v>15</v>
      </c>
      <c r="C1313" s="126">
        <v>121.02961856056524</v>
      </c>
      <c r="D1313" s="82">
        <f t="shared" si="41"/>
        <v>0</v>
      </c>
      <c r="E1313" s="83" t="str">
        <f t="shared" si="42"/>
        <v>..</v>
      </c>
      <c r="F1313" s="82"/>
      <c r="G1313" s="83"/>
      <c r="H1313" s="84"/>
      <c r="I1313" s="83"/>
      <c r="N1313" s="82"/>
      <c r="O1313" s="82"/>
      <c r="P1313" s="82"/>
      <c r="Q1313" s="82"/>
      <c r="R1313" s="82"/>
      <c r="Y1313" s="82"/>
      <c r="Z1313" s="82"/>
      <c r="AF1313" s="82"/>
    </row>
    <row r="1314" spans="1:32">
      <c r="A1314" s="82">
        <v>0.32474999999999998</v>
      </c>
      <c r="B1314" s="130">
        <v>30</v>
      </c>
      <c r="C1314" s="126">
        <v>116.08419475521221</v>
      </c>
      <c r="D1314" s="82">
        <f t="shared" si="41"/>
        <v>1</v>
      </c>
      <c r="E1314" s="83">
        <f t="shared" si="42"/>
        <v>111.00000000000001</v>
      </c>
      <c r="F1314" s="82"/>
      <c r="G1314" s="83"/>
      <c r="H1314" s="84"/>
      <c r="I1314" s="83"/>
      <c r="N1314" s="82"/>
      <c r="O1314" s="82"/>
      <c r="P1314" s="82"/>
      <c r="Q1314" s="82"/>
      <c r="R1314" s="82"/>
      <c r="Y1314" s="82"/>
      <c r="Z1314" s="82"/>
      <c r="AF1314" s="82"/>
    </row>
    <row r="1315" spans="1:32">
      <c r="A1315" s="82">
        <v>0.32500000000000001</v>
      </c>
      <c r="B1315" s="130">
        <v>30</v>
      </c>
      <c r="C1315" s="126">
        <v>82.186162459911017</v>
      </c>
      <c r="D1315" s="82">
        <f t="shared" si="41"/>
        <v>1</v>
      </c>
      <c r="E1315" s="83">
        <f t="shared" si="42"/>
        <v>81.123822964721697</v>
      </c>
      <c r="F1315" s="82"/>
      <c r="G1315" s="83"/>
      <c r="H1315" s="84"/>
      <c r="I1315" s="83"/>
      <c r="N1315" s="82"/>
      <c r="O1315" s="82"/>
      <c r="P1315" s="82"/>
      <c r="Q1315" s="82"/>
      <c r="R1315" s="82"/>
      <c r="Y1315" s="82"/>
      <c r="Z1315" s="82"/>
      <c r="AF1315" s="82"/>
    </row>
    <row r="1316" spans="1:32">
      <c r="A1316" s="82">
        <v>0.32524999999999998</v>
      </c>
      <c r="B1316" s="130">
        <v>30</v>
      </c>
      <c r="C1316" s="126">
        <v>122.33831368940206</v>
      </c>
      <c r="D1316" s="82">
        <f t="shared" si="41"/>
        <v>1</v>
      </c>
      <c r="E1316" s="83">
        <f t="shared" si="42"/>
        <v>111.00000000000001</v>
      </c>
      <c r="F1316" s="82"/>
      <c r="G1316" s="83"/>
      <c r="H1316" s="84"/>
      <c r="I1316" s="83"/>
      <c r="N1316" s="82"/>
      <c r="O1316" s="82"/>
      <c r="P1316" s="82"/>
      <c r="Q1316" s="82"/>
      <c r="R1316" s="82"/>
      <c r="Y1316" s="82"/>
      <c r="Z1316" s="82"/>
      <c r="AF1316" s="82"/>
    </row>
    <row r="1317" spans="1:32">
      <c r="A1317" s="82">
        <v>0.32550000000000001</v>
      </c>
      <c r="B1317" s="130">
        <v>15</v>
      </c>
      <c r="C1317" s="126">
        <v>107.77473063597013</v>
      </c>
      <c r="D1317" s="82">
        <f t="shared" si="41"/>
        <v>0</v>
      </c>
      <c r="E1317" s="83" t="str">
        <f t="shared" si="42"/>
        <v>..</v>
      </c>
      <c r="F1317" s="82"/>
      <c r="G1317" s="83"/>
      <c r="H1317" s="84"/>
      <c r="I1317" s="83"/>
      <c r="N1317" s="82"/>
      <c r="O1317" s="82"/>
      <c r="P1317" s="82"/>
      <c r="Q1317" s="82"/>
      <c r="R1317" s="82"/>
      <c r="Y1317" s="82"/>
      <c r="Z1317" s="82"/>
      <c r="AF1317" s="82"/>
    </row>
    <row r="1318" spans="1:32">
      <c r="A1318" s="82">
        <v>0.32574999999999998</v>
      </c>
      <c r="B1318" s="130">
        <v>30</v>
      </c>
      <c r="C1318" s="126">
        <v>128.39415415220392</v>
      </c>
      <c r="D1318" s="82">
        <f t="shared" si="41"/>
        <v>1</v>
      </c>
      <c r="E1318" s="83">
        <f t="shared" si="42"/>
        <v>111.00000000000001</v>
      </c>
      <c r="F1318" s="82"/>
      <c r="G1318" s="83"/>
      <c r="H1318" s="84"/>
      <c r="I1318" s="83"/>
      <c r="N1318" s="82"/>
      <c r="O1318" s="82"/>
      <c r="P1318" s="82"/>
      <c r="Q1318" s="82"/>
      <c r="R1318" s="82"/>
      <c r="Y1318" s="82"/>
      <c r="Z1318" s="82"/>
      <c r="AF1318" s="82"/>
    </row>
    <row r="1319" spans="1:32">
      <c r="A1319" s="82">
        <v>0.32600000000000001</v>
      </c>
      <c r="B1319" s="130">
        <v>30</v>
      </c>
      <c r="C1319" s="126">
        <v>118.62333988245651</v>
      </c>
      <c r="D1319" s="82">
        <f t="shared" si="41"/>
        <v>1</v>
      </c>
      <c r="E1319" s="83">
        <f t="shared" si="42"/>
        <v>111.00000000000001</v>
      </c>
      <c r="F1319" s="82"/>
      <c r="G1319" s="83"/>
      <c r="H1319" s="84"/>
      <c r="I1319" s="83"/>
      <c r="N1319" s="82"/>
      <c r="O1319" s="82"/>
      <c r="P1319" s="82"/>
      <c r="Q1319" s="82"/>
      <c r="R1319" s="82"/>
      <c r="Y1319" s="82"/>
      <c r="Z1319" s="82"/>
      <c r="AF1319" s="82"/>
    </row>
    <row r="1320" spans="1:32">
      <c r="A1320" s="82">
        <v>0.32624999999999998</v>
      </c>
      <c r="B1320" s="130">
        <v>30</v>
      </c>
      <c r="C1320" s="126">
        <v>113.65208552533224</v>
      </c>
      <c r="D1320" s="82">
        <f t="shared" si="41"/>
        <v>1</v>
      </c>
      <c r="E1320" s="83">
        <f t="shared" si="42"/>
        <v>111.00000000000001</v>
      </c>
      <c r="F1320" s="82"/>
      <c r="G1320" s="83"/>
      <c r="H1320" s="84"/>
      <c r="I1320" s="83"/>
      <c r="N1320" s="82"/>
      <c r="O1320" s="82"/>
      <c r="P1320" s="82"/>
      <c r="Q1320" s="82"/>
      <c r="R1320" s="82"/>
      <c r="Y1320" s="82"/>
      <c r="Z1320" s="82"/>
      <c r="AF1320" s="82"/>
    </row>
    <row r="1321" spans="1:32">
      <c r="A1321" s="82">
        <v>0.32650000000000001</v>
      </c>
      <c r="B1321" s="130">
        <v>30</v>
      </c>
      <c r="C1321" s="126">
        <v>110.67428403555353</v>
      </c>
      <c r="D1321" s="82">
        <f t="shared" si="41"/>
        <v>1</v>
      </c>
      <c r="E1321" s="83">
        <f t="shared" si="42"/>
        <v>111.00000000000001</v>
      </c>
      <c r="F1321" s="82"/>
      <c r="G1321" s="83"/>
      <c r="H1321" s="84"/>
      <c r="I1321" s="83"/>
      <c r="N1321" s="82"/>
      <c r="O1321" s="82"/>
      <c r="P1321" s="82"/>
      <c r="Q1321" s="82"/>
      <c r="R1321" s="82"/>
      <c r="Y1321" s="82"/>
      <c r="Z1321" s="82"/>
      <c r="AF1321" s="82"/>
    </row>
    <row r="1322" spans="1:32">
      <c r="A1322" s="82">
        <v>0.32674999999999998</v>
      </c>
      <c r="B1322" s="130">
        <v>15</v>
      </c>
      <c r="C1322" s="126">
        <v>122.34045293145971</v>
      </c>
      <c r="D1322" s="82">
        <f t="shared" si="41"/>
        <v>0</v>
      </c>
      <c r="E1322" s="83" t="str">
        <f t="shared" si="42"/>
        <v>..</v>
      </c>
      <c r="F1322" s="82"/>
      <c r="G1322" s="83"/>
      <c r="H1322" s="84"/>
      <c r="I1322" s="83"/>
      <c r="N1322" s="82"/>
      <c r="O1322" s="82"/>
      <c r="P1322" s="82"/>
      <c r="Q1322" s="82"/>
      <c r="R1322" s="82"/>
      <c r="Y1322" s="82"/>
      <c r="Z1322" s="82"/>
      <c r="AF1322" s="82"/>
    </row>
    <row r="1323" spans="1:32">
      <c r="A1323" s="82">
        <v>0.32700000000000001</v>
      </c>
      <c r="B1323" s="130">
        <v>15</v>
      </c>
      <c r="C1323" s="126">
        <v>118.08046343412879</v>
      </c>
      <c r="D1323" s="82">
        <f t="shared" si="41"/>
        <v>0</v>
      </c>
      <c r="E1323" s="83" t="str">
        <f t="shared" si="42"/>
        <v>..</v>
      </c>
      <c r="F1323" s="82"/>
      <c r="G1323" s="83"/>
      <c r="H1323" s="84"/>
      <c r="I1323" s="83"/>
      <c r="N1323" s="82"/>
      <c r="O1323" s="82"/>
      <c r="P1323" s="82"/>
      <c r="Q1323" s="82"/>
      <c r="R1323" s="82"/>
      <c r="Y1323" s="82"/>
      <c r="Z1323" s="82"/>
      <c r="AF1323" s="82"/>
    </row>
    <row r="1324" spans="1:32">
      <c r="A1324" s="82">
        <v>0.32724999999999999</v>
      </c>
      <c r="B1324" s="130">
        <v>30</v>
      </c>
      <c r="C1324" s="126">
        <v>122.94551079286236</v>
      </c>
      <c r="D1324" s="82">
        <f t="shared" si="41"/>
        <v>1</v>
      </c>
      <c r="E1324" s="83">
        <f t="shared" si="42"/>
        <v>111.00000000000001</v>
      </c>
      <c r="F1324" s="82"/>
      <c r="G1324" s="83"/>
      <c r="H1324" s="84"/>
      <c r="I1324" s="83"/>
      <c r="N1324" s="82"/>
      <c r="O1324" s="82"/>
      <c r="P1324" s="82"/>
      <c r="Q1324" s="82"/>
      <c r="R1324" s="82"/>
      <c r="Y1324" s="82"/>
      <c r="Z1324" s="82"/>
      <c r="AF1324" s="82"/>
    </row>
    <row r="1325" spans="1:32">
      <c r="A1325" s="82">
        <v>0.32750000000000001</v>
      </c>
      <c r="B1325" s="130">
        <v>30</v>
      </c>
      <c r="C1325" s="126">
        <v>106.46263234468958</v>
      </c>
      <c r="D1325" s="82">
        <f t="shared" si="41"/>
        <v>1</v>
      </c>
      <c r="E1325" s="83">
        <f t="shared" si="42"/>
        <v>111.00000000000001</v>
      </c>
      <c r="F1325" s="82"/>
      <c r="G1325" s="83"/>
      <c r="H1325" s="84"/>
      <c r="I1325" s="83"/>
      <c r="N1325" s="82"/>
      <c r="O1325" s="82"/>
      <c r="P1325" s="82"/>
      <c r="Q1325" s="82"/>
      <c r="R1325" s="82"/>
      <c r="Y1325" s="82"/>
      <c r="Z1325" s="82"/>
      <c r="AF1325" s="82"/>
    </row>
    <row r="1326" spans="1:32">
      <c r="A1326" s="82">
        <v>0.32774999999999999</v>
      </c>
      <c r="B1326" s="130">
        <v>15</v>
      </c>
      <c r="C1326" s="126">
        <v>120.41822134105057</v>
      </c>
      <c r="D1326" s="82">
        <f t="shared" si="41"/>
        <v>0</v>
      </c>
      <c r="E1326" s="83" t="str">
        <f t="shared" si="42"/>
        <v>..</v>
      </c>
      <c r="F1326" s="82"/>
      <c r="G1326" s="83"/>
      <c r="H1326" s="84"/>
      <c r="I1326" s="83"/>
      <c r="N1326" s="82"/>
      <c r="O1326" s="82"/>
      <c r="P1326" s="82"/>
      <c r="Q1326" s="82"/>
      <c r="R1326" s="82"/>
      <c r="Y1326" s="82"/>
      <c r="Z1326" s="82"/>
      <c r="AF1326" s="82"/>
    </row>
    <row r="1327" spans="1:32">
      <c r="A1327" s="82">
        <v>0.32800000000000001</v>
      </c>
      <c r="B1327" s="130">
        <v>15</v>
      </c>
      <c r="C1327" s="126">
        <v>98.461576319622338</v>
      </c>
      <c r="D1327" s="82">
        <f t="shared" si="41"/>
        <v>0</v>
      </c>
      <c r="E1327" s="83" t="str">
        <f t="shared" si="42"/>
        <v>..</v>
      </c>
      <c r="F1327" s="82"/>
      <c r="G1327" s="83"/>
      <c r="H1327" s="84"/>
      <c r="I1327" s="83"/>
      <c r="N1327" s="82"/>
      <c r="O1327" s="82"/>
      <c r="P1327" s="82"/>
      <c r="Q1327" s="82"/>
      <c r="R1327" s="82"/>
      <c r="Y1327" s="82"/>
      <c r="Z1327" s="82"/>
      <c r="AF1327" s="82"/>
    </row>
    <row r="1328" spans="1:32">
      <c r="A1328" s="82">
        <v>0.32824999999999999</v>
      </c>
      <c r="B1328" s="130">
        <v>15</v>
      </c>
      <c r="C1328" s="126">
        <v>106.08435249239078</v>
      </c>
      <c r="D1328" s="82">
        <f t="shared" si="41"/>
        <v>0</v>
      </c>
      <c r="E1328" s="83" t="str">
        <f t="shared" si="42"/>
        <v>..</v>
      </c>
      <c r="F1328" s="82"/>
      <c r="G1328" s="83"/>
      <c r="H1328" s="84"/>
      <c r="I1328" s="83"/>
      <c r="N1328" s="82"/>
      <c r="O1328" s="82"/>
      <c r="P1328" s="82"/>
      <c r="Q1328" s="82"/>
      <c r="R1328" s="82"/>
      <c r="Y1328" s="82"/>
      <c r="Z1328" s="82"/>
      <c r="AF1328" s="82"/>
    </row>
    <row r="1329" spans="1:32">
      <c r="A1329" s="82">
        <v>0.32850000000000001</v>
      </c>
      <c r="B1329" s="130">
        <v>15</v>
      </c>
      <c r="C1329" s="126">
        <v>110.49680531131452</v>
      </c>
      <c r="D1329" s="82">
        <f t="shared" si="41"/>
        <v>0</v>
      </c>
      <c r="E1329" s="83" t="str">
        <f t="shared" si="42"/>
        <v>..</v>
      </c>
      <c r="F1329" s="82"/>
      <c r="G1329" s="83"/>
      <c r="H1329" s="84"/>
      <c r="I1329" s="83"/>
      <c r="N1329" s="82"/>
      <c r="O1329" s="82"/>
      <c r="P1329" s="82"/>
      <c r="Q1329" s="82"/>
      <c r="R1329" s="82"/>
      <c r="Y1329" s="82"/>
      <c r="Z1329" s="82"/>
      <c r="AF1329" s="82"/>
    </row>
    <row r="1330" spans="1:32">
      <c r="A1330" s="82">
        <v>0.32874999999999999</v>
      </c>
      <c r="B1330" s="130">
        <v>15</v>
      </c>
      <c r="C1330" s="126">
        <v>101.87125511879668</v>
      </c>
      <c r="D1330" s="82">
        <f t="shared" si="41"/>
        <v>0</v>
      </c>
      <c r="E1330" s="83" t="str">
        <f t="shared" si="42"/>
        <v>..</v>
      </c>
      <c r="F1330" s="82"/>
      <c r="G1330" s="83"/>
      <c r="H1330" s="84"/>
      <c r="I1330" s="83"/>
      <c r="N1330" s="82"/>
      <c r="O1330" s="82"/>
      <c r="P1330" s="82"/>
      <c r="Q1330" s="82"/>
      <c r="R1330" s="82"/>
      <c r="Y1330" s="82"/>
      <c r="Z1330" s="82"/>
      <c r="AF1330" s="82"/>
    </row>
    <row r="1331" spans="1:32">
      <c r="A1331" s="82">
        <v>0.32900000000000001</v>
      </c>
      <c r="B1331" s="130">
        <v>15</v>
      </c>
      <c r="C1331" s="126">
        <v>121.3251925718364</v>
      </c>
      <c r="D1331" s="82">
        <f t="shared" si="41"/>
        <v>0</v>
      </c>
      <c r="E1331" s="83" t="str">
        <f t="shared" si="42"/>
        <v>..</v>
      </c>
      <c r="F1331" s="82"/>
      <c r="G1331" s="83"/>
      <c r="H1331" s="84"/>
      <c r="I1331" s="83"/>
      <c r="N1331" s="82"/>
      <c r="O1331" s="82"/>
      <c r="P1331" s="82"/>
      <c r="Q1331" s="82"/>
      <c r="R1331" s="82"/>
      <c r="Y1331" s="82"/>
      <c r="Z1331" s="82"/>
      <c r="AF1331" s="82"/>
    </row>
    <row r="1332" spans="1:32">
      <c r="A1332" s="82">
        <v>0.32924999999999999</v>
      </c>
      <c r="B1332" s="130">
        <v>30</v>
      </c>
      <c r="C1332" s="126">
        <v>82.372608415854998</v>
      </c>
      <c r="D1332" s="82">
        <f t="shared" si="41"/>
        <v>1</v>
      </c>
      <c r="E1332" s="83">
        <f t="shared" si="42"/>
        <v>81.287895405952398</v>
      </c>
      <c r="F1332" s="82"/>
      <c r="G1332" s="83"/>
      <c r="H1332" s="84"/>
      <c r="I1332" s="83"/>
      <c r="N1332" s="82"/>
      <c r="O1332" s="82"/>
      <c r="P1332" s="82"/>
      <c r="Q1332" s="82"/>
      <c r="R1332" s="82"/>
      <c r="Y1332" s="82"/>
      <c r="Z1332" s="82"/>
      <c r="AF1332" s="82"/>
    </row>
    <row r="1333" spans="1:32">
      <c r="A1333" s="82">
        <v>0.32950000000000002</v>
      </c>
      <c r="B1333" s="130">
        <v>30</v>
      </c>
      <c r="C1333" s="126">
        <v>139.23624607278336</v>
      </c>
      <c r="D1333" s="82">
        <f t="shared" si="41"/>
        <v>1</v>
      </c>
      <c r="E1333" s="83">
        <f t="shared" si="42"/>
        <v>111.00000000000001</v>
      </c>
      <c r="F1333" s="82"/>
      <c r="G1333" s="83"/>
      <c r="H1333" s="84"/>
      <c r="I1333" s="83"/>
      <c r="N1333" s="82"/>
      <c r="O1333" s="82"/>
      <c r="P1333" s="82"/>
      <c r="Q1333" s="82"/>
      <c r="R1333" s="82"/>
      <c r="Y1333" s="82"/>
      <c r="Z1333" s="82"/>
      <c r="AF1333" s="82"/>
    </row>
    <row r="1334" spans="1:32">
      <c r="A1334" s="82">
        <v>0.32974999999999999</v>
      </c>
      <c r="B1334" s="130">
        <v>30</v>
      </c>
      <c r="C1334" s="126">
        <v>106.5886273767625</v>
      </c>
      <c r="D1334" s="82">
        <f t="shared" si="41"/>
        <v>1</v>
      </c>
      <c r="E1334" s="83">
        <f t="shared" si="42"/>
        <v>111.00000000000001</v>
      </c>
      <c r="F1334" s="82"/>
      <c r="G1334" s="83"/>
      <c r="H1334" s="84"/>
      <c r="I1334" s="83"/>
      <c r="N1334" s="82"/>
      <c r="O1334" s="82"/>
      <c r="P1334" s="82"/>
      <c r="Q1334" s="82"/>
      <c r="R1334" s="82"/>
      <c r="Y1334" s="82"/>
      <c r="Z1334" s="82"/>
      <c r="AF1334" s="82"/>
    </row>
    <row r="1335" spans="1:32">
      <c r="A1335" s="82">
        <v>0.33</v>
      </c>
      <c r="B1335" s="130">
        <v>30</v>
      </c>
      <c r="C1335" s="126">
        <v>94.421975209469693</v>
      </c>
      <c r="D1335" s="82">
        <f t="shared" si="41"/>
        <v>1</v>
      </c>
      <c r="E1335" s="83">
        <f t="shared" si="42"/>
        <v>91.891338184333335</v>
      </c>
      <c r="F1335" s="82"/>
      <c r="G1335" s="83"/>
      <c r="H1335" s="84"/>
      <c r="I1335" s="83"/>
      <c r="N1335" s="82"/>
      <c r="O1335" s="82"/>
      <c r="P1335" s="82"/>
      <c r="Q1335" s="82"/>
      <c r="R1335" s="82"/>
      <c r="Y1335" s="82"/>
      <c r="Z1335" s="82"/>
      <c r="AF1335" s="82"/>
    </row>
    <row r="1336" spans="1:32">
      <c r="A1336" s="82">
        <v>0.33024999999999999</v>
      </c>
      <c r="B1336" s="130">
        <v>15</v>
      </c>
      <c r="C1336" s="126">
        <v>117.16221273212658</v>
      </c>
      <c r="D1336" s="82">
        <f t="shared" si="41"/>
        <v>0</v>
      </c>
      <c r="E1336" s="83" t="str">
        <f t="shared" si="42"/>
        <v>..</v>
      </c>
      <c r="F1336" s="82"/>
      <c r="G1336" s="83"/>
      <c r="H1336" s="84"/>
      <c r="I1336" s="83"/>
      <c r="N1336" s="82"/>
      <c r="O1336" s="82"/>
      <c r="P1336" s="82"/>
      <c r="Q1336" s="82"/>
      <c r="R1336" s="82"/>
      <c r="Y1336" s="82"/>
      <c r="Z1336" s="82"/>
      <c r="AF1336" s="82"/>
    </row>
    <row r="1337" spans="1:32">
      <c r="A1337" s="82">
        <v>0.33050000000000002</v>
      </c>
      <c r="B1337" s="130">
        <v>15</v>
      </c>
      <c r="C1337" s="126">
        <v>95.36818692333253</v>
      </c>
      <c r="D1337" s="82">
        <f t="shared" si="41"/>
        <v>0</v>
      </c>
      <c r="E1337" s="83" t="str">
        <f t="shared" si="42"/>
        <v>..</v>
      </c>
      <c r="F1337" s="82"/>
      <c r="G1337" s="83"/>
      <c r="H1337" s="84"/>
      <c r="I1337" s="83"/>
      <c r="N1337" s="82"/>
      <c r="O1337" s="82"/>
      <c r="P1337" s="82"/>
      <c r="Q1337" s="82"/>
      <c r="R1337" s="82"/>
      <c r="Y1337" s="82"/>
      <c r="Z1337" s="82"/>
      <c r="AF1337" s="82"/>
    </row>
    <row r="1338" spans="1:32">
      <c r="A1338" s="82">
        <v>0.33074999999999999</v>
      </c>
      <c r="B1338" s="130">
        <v>30</v>
      </c>
      <c r="C1338" s="126">
        <v>80.14710209667652</v>
      </c>
      <c r="D1338" s="82">
        <f t="shared" si="41"/>
        <v>1</v>
      </c>
      <c r="E1338" s="83">
        <f t="shared" si="42"/>
        <v>79.329449845075331</v>
      </c>
      <c r="F1338" s="82"/>
      <c r="G1338" s="83"/>
      <c r="H1338" s="84"/>
      <c r="I1338" s="83"/>
      <c r="N1338" s="82"/>
      <c r="O1338" s="82"/>
      <c r="P1338" s="82"/>
      <c r="Q1338" s="82"/>
      <c r="R1338" s="82"/>
      <c r="Y1338" s="82"/>
      <c r="Z1338" s="82"/>
      <c r="AF1338" s="82"/>
    </row>
    <row r="1339" spans="1:32">
      <c r="A1339" s="82">
        <v>0.33100000000000002</v>
      </c>
      <c r="B1339" s="130">
        <v>30</v>
      </c>
      <c r="C1339" s="126">
        <v>98.392443483877173</v>
      </c>
      <c r="D1339" s="82">
        <f t="shared" si="41"/>
        <v>1</v>
      </c>
      <c r="E1339" s="83">
        <f t="shared" si="42"/>
        <v>95.385350265811908</v>
      </c>
      <c r="F1339" s="82"/>
      <c r="G1339" s="83"/>
      <c r="H1339" s="84"/>
      <c r="I1339" s="83"/>
      <c r="N1339" s="82"/>
      <c r="O1339" s="82"/>
      <c r="P1339" s="82"/>
      <c r="Q1339" s="82"/>
      <c r="R1339" s="82"/>
      <c r="Y1339" s="82"/>
      <c r="Z1339" s="82"/>
      <c r="AF1339" s="82"/>
    </row>
    <row r="1340" spans="1:32">
      <c r="A1340" s="82">
        <v>0.33124999999999999</v>
      </c>
      <c r="B1340" s="130">
        <v>15</v>
      </c>
      <c r="C1340" s="126">
        <v>111.8316579545389</v>
      </c>
      <c r="D1340" s="82">
        <f t="shared" si="41"/>
        <v>0</v>
      </c>
      <c r="E1340" s="83" t="str">
        <f t="shared" si="42"/>
        <v>..</v>
      </c>
      <c r="F1340" s="82"/>
      <c r="G1340" s="83"/>
      <c r="H1340" s="84"/>
      <c r="I1340" s="83"/>
      <c r="N1340" s="82"/>
      <c r="O1340" s="82"/>
      <c r="P1340" s="82"/>
      <c r="Q1340" s="82"/>
      <c r="R1340" s="82"/>
      <c r="Y1340" s="82"/>
      <c r="Z1340" s="82"/>
      <c r="AF1340" s="82"/>
    </row>
    <row r="1341" spans="1:32">
      <c r="A1341" s="82">
        <v>0.33150000000000002</v>
      </c>
      <c r="B1341" s="130">
        <v>15</v>
      </c>
      <c r="C1341" s="126">
        <v>124.30288168427685</v>
      </c>
      <c r="D1341" s="82">
        <f t="shared" si="41"/>
        <v>0</v>
      </c>
      <c r="E1341" s="83" t="str">
        <f t="shared" si="42"/>
        <v>..</v>
      </c>
      <c r="F1341" s="82"/>
      <c r="G1341" s="83"/>
      <c r="H1341" s="84"/>
      <c r="I1341" s="83"/>
      <c r="N1341" s="82"/>
      <c r="O1341" s="82"/>
      <c r="P1341" s="82"/>
      <c r="Q1341" s="82"/>
      <c r="R1341" s="82"/>
      <c r="Y1341" s="82"/>
      <c r="Z1341" s="82"/>
      <c r="AF1341" s="82"/>
    </row>
    <row r="1342" spans="1:32">
      <c r="A1342" s="82">
        <v>0.33174999999999999</v>
      </c>
      <c r="B1342" s="130">
        <v>15</v>
      </c>
      <c r="C1342" s="126">
        <v>120.35302305633198</v>
      </c>
      <c r="D1342" s="82">
        <f t="shared" si="41"/>
        <v>0</v>
      </c>
      <c r="E1342" s="83" t="str">
        <f t="shared" si="42"/>
        <v>..</v>
      </c>
      <c r="F1342" s="82"/>
      <c r="G1342" s="83"/>
      <c r="H1342" s="84"/>
      <c r="I1342" s="83"/>
      <c r="N1342" s="82"/>
      <c r="O1342" s="82"/>
      <c r="P1342" s="82"/>
      <c r="Q1342" s="82"/>
      <c r="R1342" s="82"/>
      <c r="Y1342" s="82"/>
      <c r="Z1342" s="82"/>
      <c r="AF1342" s="82"/>
    </row>
    <row r="1343" spans="1:32">
      <c r="A1343" s="82">
        <v>0.33200000000000002</v>
      </c>
      <c r="B1343" s="130">
        <v>30</v>
      </c>
      <c r="C1343" s="126">
        <v>104.71599373177052</v>
      </c>
      <c r="D1343" s="82">
        <f t="shared" si="41"/>
        <v>1</v>
      </c>
      <c r="E1343" s="83">
        <f t="shared" si="42"/>
        <v>111.00000000000001</v>
      </c>
      <c r="F1343" s="82"/>
      <c r="G1343" s="83"/>
      <c r="H1343" s="84"/>
      <c r="I1343" s="83"/>
      <c r="N1343" s="82"/>
      <c r="O1343" s="82"/>
      <c r="P1343" s="82"/>
      <c r="Q1343" s="82"/>
      <c r="R1343" s="82"/>
      <c r="Y1343" s="82"/>
      <c r="Z1343" s="82"/>
      <c r="AF1343" s="82"/>
    </row>
    <row r="1344" spans="1:32">
      <c r="A1344" s="82">
        <v>0.33224999999999999</v>
      </c>
      <c r="B1344" s="130">
        <v>15</v>
      </c>
      <c r="C1344" s="126">
        <v>120.2570045248052</v>
      </c>
      <c r="D1344" s="82">
        <f t="shared" si="41"/>
        <v>0</v>
      </c>
      <c r="E1344" s="83" t="str">
        <f t="shared" si="42"/>
        <v>..</v>
      </c>
      <c r="F1344" s="82"/>
      <c r="G1344" s="83"/>
      <c r="H1344" s="84"/>
      <c r="I1344" s="83"/>
      <c r="N1344" s="82"/>
      <c r="O1344" s="82"/>
      <c r="P1344" s="82"/>
      <c r="Q1344" s="82"/>
      <c r="R1344" s="82"/>
      <c r="Y1344" s="82"/>
      <c r="Z1344" s="82"/>
      <c r="AF1344" s="82"/>
    </row>
    <row r="1345" spans="1:32">
      <c r="A1345" s="82">
        <v>0.33250000000000002</v>
      </c>
      <c r="B1345" s="130">
        <v>15</v>
      </c>
      <c r="C1345" s="126">
        <v>110.30010142386054</v>
      </c>
      <c r="D1345" s="82">
        <f t="shared" si="41"/>
        <v>0</v>
      </c>
      <c r="E1345" s="83" t="str">
        <f t="shared" si="42"/>
        <v>..</v>
      </c>
      <c r="F1345" s="82"/>
      <c r="G1345" s="83"/>
      <c r="H1345" s="84"/>
      <c r="I1345" s="83"/>
      <c r="N1345" s="82"/>
      <c r="O1345" s="82"/>
      <c r="P1345" s="82"/>
      <c r="Q1345" s="82"/>
      <c r="R1345" s="82"/>
      <c r="Y1345" s="82"/>
      <c r="Z1345" s="82"/>
      <c r="AF1345" s="82"/>
    </row>
    <row r="1346" spans="1:32">
      <c r="A1346" s="82">
        <v>0.33274999999999999</v>
      </c>
      <c r="B1346" s="130">
        <v>30</v>
      </c>
      <c r="C1346" s="126">
        <v>83.327597208175632</v>
      </c>
      <c r="D1346" s="82">
        <f t="shared" si="41"/>
        <v>1</v>
      </c>
      <c r="E1346" s="83">
        <f t="shared" si="42"/>
        <v>82.128285543194551</v>
      </c>
      <c r="F1346" s="82"/>
      <c r="G1346" s="83"/>
      <c r="H1346" s="84"/>
      <c r="I1346" s="83"/>
      <c r="N1346" s="82"/>
      <c r="O1346" s="82"/>
      <c r="P1346" s="82"/>
      <c r="Q1346" s="82"/>
      <c r="R1346" s="82"/>
      <c r="Y1346" s="82"/>
      <c r="Z1346" s="82"/>
      <c r="AF1346" s="82"/>
    </row>
    <row r="1347" spans="1:32">
      <c r="A1347" s="82">
        <v>0.33300000000000002</v>
      </c>
      <c r="B1347" s="130">
        <v>15</v>
      </c>
      <c r="C1347" s="126">
        <v>106.58611819658886</v>
      </c>
      <c r="D1347" s="82">
        <f t="shared" si="41"/>
        <v>0</v>
      </c>
      <c r="E1347" s="83" t="str">
        <f t="shared" si="42"/>
        <v>..</v>
      </c>
      <c r="F1347" s="82"/>
      <c r="G1347" s="83"/>
      <c r="H1347" s="84"/>
      <c r="I1347" s="83"/>
      <c r="N1347" s="82"/>
      <c r="O1347" s="82"/>
      <c r="P1347" s="82"/>
      <c r="Q1347" s="82"/>
      <c r="R1347" s="82"/>
      <c r="Y1347" s="82"/>
      <c r="Z1347" s="82"/>
      <c r="AF1347" s="82"/>
    </row>
    <row r="1348" spans="1:32">
      <c r="A1348" s="82">
        <v>0.33324999999999999</v>
      </c>
      <c r="B1348" s="130">
        <v>15</v>
      </c>
      <c r="C1348" s="126">
        <v>109.87678385432564</v>
      </c>
      <c r="D1348" s="82">
        <f t="shared" si="41"/>
        <v>0</v>
      </c>
      <c r="E1348" s="83" t="str">
        <f t="shared" si="42"/>
        <v>..</v>
      </c>
      <c r="F1348" s="82"/>
      <c r="G1348" s="83"/>
      <c r="H1348" s="84"/>
      <c r="I1348" s="83"/>
      <c r="N1348" s="82"/>
      <c r="O1348" s="82"/>
      <c r="P1348" s="82"/>
      <c r="Q1348" s="82"/>
      <c r="R1348" s="82"/>
      <c r="Y1348" s="82"/>
      <c r="Z1348" s="82"/>
      <c r="AF1348" s="82"/>
    </row>
    <row r="1349" spans="1:32">
      <c r="A1349" s="82">
        <v>0.33350000000000002</v>
      </c>
      <c r="B1349" s="130">
        <v>30</v>
      </c>
      <c r="C1349" s="126">
        <v>127.86647863103559</v>
      </c>
      <c r="D1349" s="82">
        <f t="shared" si="41"/>
        <v>1</v>
      </c>
      <c r="E1349" s="83">
        <f t="shared" si="42"/>
        <v>111.00000000000001</v>
      </c>
      <c r="F1349" s="82"/>
      <c r="G1349" s="83"/>
      <c r="H1349" s="84"/>
      <c r="I1349" s="83"/>
      <c r="N1349" s="82"/>
      <c r="O1349" s="82"/>
      <c r="P1349" s="82"/>
      <c r="Q1349" s="82"/>
      <c r="R1349" s="82"/>
      <c r="Y1349" s="82"/>
      <c r="Z1349" s="82"/>
      <c r="AF1349" s="82"/>
    </row>
    <row r="1350" spans="1:32">
      <c r="A1350" s="82">
        <v>0.33374999999999999</v>
      </c>
      <c r="B1350" s="130">
        <v>30</v>
      </c>
      <c r="C1350" s="126">
        <v>120.28280223115419</v>
      </c>
      <c r="D1350" s="82">
        <f t="shared" si="41"/>
        <v>1</v>
      </c>
      <c r="E1350" s="83">
        <f t="shared" si="42"/>
        <v>111.00000000000001</v>
      </c>
      <c r="F1350" s="82"/>
      <c r="G1350" s="83"/>
      <c r="H1350" s="84"/>
      <c r="I1350" s="83"/>
      <c r="N1350" s="82"/>
      <c r="O1350" s="82"/>
      <c r="P1350" s="82"/>
      <c r="Q1350" s="82"/>
      <c r="R1350" s="82"/>
      <c r="Y1350" s="82"/>
      <c r="Z1350" s="82"/>
      <c r="AF1350" s="82"/>
    </row>
    <row r="1351" spans="1:32">
      <c r="A1351" s="82">
        <v>0.33400000000000002</v>
      </c>
      <c r="B1351" s="130">
        <v>30</v>
      </c>
      <c r="C1351" s="126">
        <v>129.49439297175729</v>
      </c>
      <c r="D1351" s="82">
        <f t="shared" si="41"/>
        <v>1</v>
      </c>
      <c r="E1351" s="83">
        <f t="shared" si="42"/>
        <v>111.00000000000001</v>
      </c>
      <c r="F1351" s="82"/>
      <c r="G1351" s="83"/>
      <c r="H1351" s="84"/>
      <c r="I1351" s="83"/>
      <c r="N1351" s="82"/>
      <c r="O1351" s="82"/>
      <c r="P1351" s="82"/>
      <c r="Q1351" s="82"/>
      <c r="R1351" s="82"/>
      <c r="Y1351" s="82"/>
      <c r="Z1351" s="82"/>
      <c r="AF1351" s="82"/>
    </row>
    <row r="1352" spans="1:32">
      <c r="A1352" s="82">
        <v>0.33424999999999999</v>
      </c>
      <c r="B1352" s="130">
        <v>15</v>
      </c>
      <c r="C1352" s="126">
        <v>110.88630297967819</v>
      </c>
      <c r="D1352" s="82">
        <f t="shared" si="41"/>
        <v>0</v>
      </c>
      <c r="E1352" s="83" t="str">
        <f t="shared" si="42"/>
        <v>..</v>
      </c>
      <c r="F1352" s="82"/>
      <c r="G1352" s="83"/>
      <c r="H1352" s="84"/>
      <c r="I1352" s="83"/>
      <c r="N1352" s="82"/>
      <c r="O1352" s="82"/>
      <c r="P1352" s="82"/>
      <c r="Q1352" s="82"/>
      <c r="R1352" s="82"/>
      <c r="Y1352" s="82"/>
      <c r="Z1352" s="82"/>
      <c r="AF1352" s="82"/>
    </row>
    <row r="1353" spans="1:32">
      <c r="A1353" s="82">
        <v>0.33450000000000002</v>
      </c>
      <c r="B1353" s="130">
        <v>30</v>
      </c>
      <c r="C1353" s="126">
        <v>89.736421489831628</v>
      </c>
      <c r="D1353" s="82">
        <f t="shared" si="41"/>
        <v>1</v>
      </c>
      <c r="E1353" s="83">
        <f t="shared" si="42"/>
        <v>87.76805091105183</v>
      </c>
      <c r="F1353" s="82"/>
      <c r="G1353" s="83"/>
      <c r="H1353" s="84"/>
      <c r="I1353" s="83"/>
      <c r="N1353" s="82"/>
      <c r="O1353" s="82"/>
      <c r="P1353" s="82"/>
      <c r="Q1353" s="82"/>
      <c r="R1353" s="82"/>
      <c r="Y1353" s="82"/>
      <c r="Z1353" s="82"/>
      <c r="AF1353" s="82"/>
    </row>
    <row r="1354" spans="1:32">
      <c r="A1354" s="82">
        <v>0.33474999999999999</v>
      </c>
      <c r="B1354" s="130">
        <v>15</v>
      </c>
      <c r="C1354" s="126">
        <v>113.26060391105055</v>
      </c>
      <c r="D1354" s="82">
        <f t="shared" si="41"/>
        <v>0</v>
      </c>
      <c r="E1354" s="83" t="str">
        <f t="shared" si="42"/>
        <v>..</v>
      </c>
      <c r="F1354" s="82"/>
      <c r="G1354" s="83"/>
      <c r="H1354" s="84"/>
      <c r="I1354" s="83"/>
      <c r="N1354" s="82"/>
      <c r="O1354" s="82"/>
      <c r="P1354" s="82"/>
      <c r="Q1354" s="82"/>
      <c r="R1354" s="82"/>
      <c r="Y1354" s="82"/>
      <c r="Z1354" s="82"/>
      <c r="AF1354" s="82"/>
    </row>
    <row r="1355" spans="1:32">
      <c r="A1355" s="82">
        <v>0.33500000000000002</v>
      </c>
      <c r="B1355" s="130">
        <v>30</v>
      </c>
      <c r="C1355" s="126">
        <v>93.952024094602805</v>
      </c>
      <c r="D1355" s="82">
        <f t="shared" si="41"/>
        <v>1</v>
      </c>
      <c r="E1355" s="83">
        <f t="shared" si="42"/>
        <v>91.477781203250473</v>
      </c>
      <c r="F1355" s="82"/>
      <c r="G1355" s="83"/>
      <c r="H1355" s="84"/>
      <c r="I1355" s="83"/>
      <c r="N1355" s="82"/>
      <c r="O1355" s="82"/>
      <c r="P1355" s="82"/>
      <c r="Q1355" s="82"/>
      <c r="R1355" s="82"/>
      <c r="Y1355" s="82"/>
      <c r="Z1355" s="82"/>
      <c r="AF1355" s="82"/>
    </row>
    <row r="1356" spans="1:32">
      <c r="A1356" s="82">
        <v>0.33524999999999999</v>
      </c>
      <c r="B1356" s="130">
        <v>30</v>
      </c>
      <c r="C1356" s="126">
        <v>119.26901939617453</v>
      </c>
      <c r="D1356" s="82">
        <f t="shared" si="41"/>
        <v>1</v>
      </c>
      <c r="E1356" s="83">
        <f t="shared" si="42"/>
        <v>111.00000000000001</v>
      </c>
      <c r="F1356" s="82"/>
      <c r="G1356" s="83"/>
      <c r="H1356" s="84"/>
      <c r="I1356" s="83"/>
      <c r="N1356" s="82"/>
      <c r="O1356" s="82"/>
      <c r="P1356" s="82"/>
      <c r="Q1356" s="82"/>
      <c r="R1356" s="82"/>
      <c r="Y1356" s="82"/>
      <c r="Z1356" s="82"/>
      <c r="AF1356" s="82"/>
    </row>
    <row r="1357" spans="1:32">
      <c r="A1357" s="82">
        <v>0.33550000000000002</v>
      </c>
      <c r="B1357" s="130">
        <v>15</v>
      </c>
      <c r="C1357" s="126">
        <v>100.08059034535057</v>
      </c>
      <c r="D1357" s="82">
        <f t="shared" si="41"/>
        <v>0</v>
      </c>
      <c r="E1357" s="83" t="str">
        <f t="shared" si="42"/>
        <v>..</v>
      </c>
      <c r="F1357" s="82"/>
      <c r="G1357" s="83"/>
      <c r="H1357" s="84"/>
      <c r="I1357" s="83"/>
      <c r="N1357" s="82"/>
      <c r="O1357" s="82"/>
      <c r="P1357" s="82"/>
      <c r="Q1357" s="82"/>
      <c r="R1357" s="82"/>
      <c r="Y1357" s="82"/>
      <c r="Z1357" s="82"/>
      <c r="AF1357" s="82"/>
    </row>
    <row r="1358" spans="1:32">
      <c r="A1358" s="82">
        <v>0.33574999999999999</v>
      </c>
      <c r="B1358" s="130">
        <v>15</v>
      </c>
      <c r="C1358" s="126">
        <v>100.18142472686654</v>
      </c>
      <c r="D1358" s="82">
        <f t="shared" si="41"/>
        <v>0</v>
      </c>
      <c r="E1358" s="83" t="str">
        <f t="shared" si="42"/>
        <v>..</v>
      </c>
      <c r="F1358" s="82"/>
      <c r="G1358" s="83"/>
      <c r="H1358" s="84"/>
      <c r="I1358" s="83"/>
      <c r="N1358" s="82"/>
      <c r="O1358" s="82"/>
      <c r="P1358" s="82"/>
      <c r="Q1358" s="82"/>
      <c r="R1358" s="82"/>
      <c r="Y1358" s="82"/>
      <c r="Z1358" s="82"/>
      <c r="AF1358" s="82"/>
    </row>
    <row r="1359" spans="1:32">
      <c r="A1359" s="82">
        <v>0.33600000000000002</v>
      </c>
      <c r="B1359" s="130">
        <v>15</v>
      </c>
      <c r="C1359" s="126">
        <v>98.200793881633942</v>
      </c>
      <c r="D1359" s="82">
        <f t="shared" si="41"/>
        <v>0</v>
      </c>
      <c r="E1359" s="83" t="str">
        <f t="shared" si="42"/>
        <v>..</v>
      </c>
      <c r="F1359" s="82"/>
      <c r="G1359" s="83"/>
      <c r="H1359" s="84"/>
      <c r="I1359" s="83"/>
      <c r="N1359" s="82"/>
      <c r="O1359" s="82"/>
      <c r="P1359" s="82"/>
      <c r="Q1359" s="82"/>
      <c r="R1359" s="82"/>
      <c r="Y1359" s="82"/>
      <c r="Z1359" s="82"/>
      <c r="AF1359" s="82"/>
    </row>
    <row r="1360" spans="1:32">
      <c r="A1360" s="82">
        <v>0.33624999999999999</v>
      </c>
      <c r="B1360" s="130">
        <v>30</v>
      </c>
      <c r="C1360" s="126">
        <v>106.89637270900947</v>
      </c>
      <c r="D1360" s="82">
        <f t="shared" ref="D1360:D1423" si="43">IF(VLOOKUP(B1360,$B$10:$G$11,6)&gt;=0,1,0)</f>
        <v>1</v>
      </c>
      <c r="E1360" s="83">
        <f t="shared" ref="E1360:E1423" si="44">IF(D1360=0,"..", IF(C1360+$C$6&gt;=$G$2,$G$2,(C1360+$C$6)*(1-$C$4)))</f>
        <v>111.00000000000001</v>
      </c>
      <c r="F1360" s="82"/>
      <c r="G1360" s="83"/>
      <c r="H1360" s="84"/>
      <c r="I1360" s="83"/>
      <c r="N1360" s="82"/>
      <c r="O1360" s="82"/>
      <c r="P1360" s="82"/>
      <c r="Q1360" s="82"/>
      <c r="R1360" s="82"/>
      <c r="Y1360" s="82"/>
      <c r="Z1360" s="82"/>
      <c r="AF1360" s="82"/>
    </row>
    <row r="1361" spans="1:32">
      <c r="A1361" s="82">
        <v>0.33650000000000002</v>
      </c>
      <c r="B1361" s="130">
        <v>15</v>
      </c>
      <c r="C1361" s="126">
        <v>118.95862311613669</v>
      </c>
      <c r="D1361" s="82">
        <f t="shared" si="43"/>
        <v>0</v>
      </c>
      <c r="E1361" s="83" t="str">
        <f t="shared" si="44"/>
        <v>..</v>
      </c>
      <c r="F1361" s="82"/>
      <c r="G1361" s="83"/>
      <c r="H1361" s="84"/>
      <c r="I1361" s="83"/>
      <c r="N1361" s="82"/>
      <c r="O1361" s="82"/>
      <c r="P1361" s="82"/>
      <c r="Q1361" s="82"/>
      <c r="R1361" s="82"/>
      <c r="Y1361" s="82"/>
      <c r="Z1361" s="82"/>
      <c r="AF1361" s="82"/>
    </row>
    <row r="1362" spans="1:32">
      <c r="A1362" s="82">
        <v>0.33674999999999999</v>
      </c>
      <c r="B1362" s="130">
        <v>30</v>
      </c>
      <c r="C1362" s="126">
        <v>94.158702789053763</v>
      </c>
      <c r="D1362" s="82">
        <f t="shared" si="43"/>
        <v>1</v>
      </c>
      <c r="E1362" s="83">
        <f t="shared" si="44"/>
        <v>91.659658454367317</v>
      </c>
      <c r="F1362" s="82"/>
      <c r="G1362" s="83"/>
      <c r="H1362" s="84"/>
      <c r="I1362" s="83"/>
      <c r="N1362" s="82"/>
      <c r="O1362" s="82"/>
      <c r="P1362" s="82"/>
      <c r="Q1362" s="82"/>
      <c r="R1362" s="82"/>
      <c r="Y1362" s="82"/>
      <c r="Z1362" s="82"/>
      <c r="AF1362" s="82"/>
    </row>
    <row r="1363" spans="1:32">
      <c r="A1363" s="82">
        <v>0.33700000000000002</v>
      </c>
      <c r="B1363" s="130">
        <v>15</v>
      </c>
      <c r="C1363" s="126">
        <v>114.68981904890697</v>
      </c>
      <c r="D1363" s="82">
        <f t="shared" si="43"/>
        <v>0</v>
      </c>
      <c r="E1363" s="83" t="str">
        <f t="shared" si="44"/>
        <v>..</v>
      </c>
      <c r="F1363" s="82"/>
      <c r="G1363" s="83"/>
      <c r="H1363" s="84"/>
      <c r="I1363" s="83"/>
      <c r="N1363" s="82"/>
      <c r="O1363" s="82"/>
      <c r="P1363" s="82"/>
      <c r="Q1363" s="82"/>
      <c r="R1363" s="82"/>
      <c r="Y1363" s="82"/>
      <c r="Z1363" s="82"/>
      <c r="AF1363" s="82"/>
    </row>
    <row r="1364" spans="1:32">
      <c r="A1364" s="82">
        <v>0.33724999999999999</v>
      </c>
      <c r="B1364" s="130">
        <v>30</v>
      </c>
      <c r="C1364" s="126">
        <v>118.30546795776112</v>
      </c>
      <c r="D1364" s="82">
        <f t="shared" si="43"/>
        <v>1</v>
      </c>
      <c r="E1364" s="83">
        <f t="shared" si="44"/>
        <v>111.00000000000001</v>
      </c>
      <c r="F1364" s="82"/>
      <c r="G1364" s="83"/>
      <c r="H1364" s="84"/>
      <c r="I1364" s="83"/>
      <c r="N1364" s="82"/>
      <c r="O1364" s="82"/>
      <c r="P1364" s="82"/>
      <c r="Q1364" s="82"/>
      <c r="R1364" s="82"/>
      <c r="Y1364" s="82"/>
      <c r="Z1364" s="82"/>
      <c r="AF1364" s="82"/>
    </row>
    <row r="1365" spans="1:32">
      <c r="A1365" s="82">
        <v>0.33750000000000002</v>
      </c>
      <c r="B1365" s="130">
        <v>15</v>
      </c>
      <c r="C1365" s="126">
        <v>115.58068496279411</v>
      </c>
      <c r="D1365" s="82">
        <f t="shared" si="43"/>
        <v>0</v>
      </c>
      <c r="E1365" s="83" t="str">
        <f t="shared" si="44"/>
        <v>..</v>
      </c>
      <c r="F1365" s="82"/>
      <c r="G1365" s="83"/>
      <c r="H1365" s="84"/>
      <c r="I1365" s="83"/>
      <c r="N1365" s="82"/>
      <c r="O1365" s="82"/>
      <c r="P1365" s="82"/>
      <c r="Q1365" s="82"/>
      <c r="R1365" s="82"/>
      <c r="Y1365" s="82"/>
      <c r="Z1365" s="82"/>
      <c r="AF1365" s="82"/>
    </row>
    <row r="1366" spans="1:32">
      <c r="A1366" s="82">
        <v>0.33774999999999999</v>
      </c>
      <c r="B1366" s="130">
        <v>30</v>
      </c>
      <c r="C1366" s="126">
        <v>111.991837688012</v>
      </c>
      <c r="D1366" s="82">
        <f t="shared" si="43"/>
        <v>1</v>
      </c>
      <c r="E1366" s="83">
        <f t="shared" si="44"/>
        <v>111.00000000000001</v>
      </c>
      <c r="F1366" s="82"/>
      <c r="G1366" s="83"/>
      <c r="H1366" s="84"/>
      <c r="I1366" s="83"/>
      <c r="N1366" s="82"/>
      <c r="O1366" s="82"/>
      <c r="P1366" s="82"/>
      <c r="Q1366" s="82"/>
      <c r="R1366" s="82"/>
      <c r="Y1366" s="82"/>
      <c r="Z1366" s="82"/>
      <c r="AF1366" s="82"/>
    </row>
    <row r="1367" spans="1:32">
      <c r="A1367" s="82">
        <v>0.33800000000000002</v>
      </c>
      <c r="B1367" s="130">
        <v>15</v>
      </c>
      <c r="C1367" s="126">
        <v>121.00542898171518</v>
      </c>
      <c r="D1367" s="82">
        <f t="shared" si="43"/>
        <v>0</v>
      </c>
      <c r="E1367" s="83" t="str">
        <f t="shared" si="44"/>
        <v>..</v>
      </c>
      <c r="F1367" s="82"/>
      <c r="G1367" s="83"/>
      <c r="H1367" s="84"/>
      <c r="I1367" s="83"/>
      <c r="N1367" s="82"/>
      <c r="O1367" s="82"/>
      <c r="P1367" s="82"/>
      <c r="Q1367" s="82"/>
      <c r="R1367" s="82"/>
      <c r="Y1367" s="82"/>
      <c r="Z1367" s="82"/>
      <c r="AF1367" s="82"/>
    </row>
    <row r="1368" spans="1:32">
      <c r="A1368" s="82">
        <v>0.33825</v>
      </c>
      <c r="B1368" s="130">
        <v>15</v>
      </c>
      <c r="C1368" s="126">
        <v>107.97795802673687</v>
      </c>
      <c r="D1368" s="82">
        <f t="shared" si="43"/>
        <v>0</v>
      </c>
      <c r="E1368" s="83" t="str">
        <f t="shared" si="44"/>
        <v>..</v>
      </c>
      <c r="F1368" s="82"/>
      <c r="G1368" s="83"/>
      <c r="H1368" s="84"/>
      <c r="I1368" s="83"/>
      <c r="N1368" s="82"/>
      <c r="O1368" s="82"/>
      <c r="P1368" s="82"/>
      <c r="Q1368" s="82"/>
      <c r="R1368" s="82"/>
      <c r="Y1368" s="82"/>
      <c r="Z1368" s="82"/>
      <c r="AF1368" s="82"/>
    </row>
    <row r="1369" spans="1:32">
      <c r="A1369" s="82">
        <v>0.33850000000000002</v>
      </c>
      <c r="B1369" s="130">
        <v>30</v>
      </c>
      <c r="C1369" s="126">
        <v>93.949681237927777</v>
      </c>
      <c r="D1369" s="82">
        <f t="shared" si="43"/>
        <v>1</v>
      </c>
      <c r="E1369" s="83">
        <f t="shared" si="44"/>
        <v>91.475719489376445</v>
      </c>
      <c r="F1369" s="82"/>
      <c r="G1369" s="83"/>
      <c r="H1369" s="84"/>
      <c r="I1369" s="83"/>
      <c r="N1369" s="82"/>
      <c r="O1369" s="82"/>
      <c r="P1369" s="82"/>
      <c r="Q1369" s="82"/>
      <c r="R1369" s="82"/>
      <c r="Y1369" s="82"/>
      <c r="Z1369" s="82"/>
      <c r="AF1369" s="82"/>
    </row>
    <row r="1370" spans="1:32">
      <c r="A1370" s="82">
        <v>0.33875</v>
      </c>
      <c r="B1370" s="130">
        <v>30</v>
      </c>
      <c r="C1370" s="126">
        <v>114.77239737765981</v>
      </c>
      <c r="D1370" s="82">
        <f t="shared" si="43"/>
        <v>1</v>
      </c>
      <c r="E1370" s="83">
        <f t="shared" si="44"/>
        <v>111.00000000000001</v>
      </c>
      <c r="F1370" s="82"/>
      <c r="G1370" s="83"/>
      <c r="H1370" s="84"/>
      <c r="I1370" s="83"/>
      <c r="N1370" s="82"/>
      <c r="O1370" s="82"/>
      <c r="P1370" s="82"/>
      <c r="Q1370" s="82"/>
      <c r="R1370" s="82"/>
      <c r="Y1370" s="82"/>
      <c r="Z1370" s="82"/>
      <c r="AF1370" s="82"/>
    </row>
    <row r="1371" spans="1:32">
      <c r="A1371" s="82">
        <v>0.33900000000000002</v>
      </c>
      <c r="B1371" s="130">
        <v>15</v>
      </c>
      <c r="C1371" s="126">
        <v>110.30919244134589</v>
      </c>
      <c r="D1371" s="82">
        <f t="shared" si="43"/>
        <v>0</v>
      </c>
      <c r="E1371" s="83" t="str">
        <f t="shared" si="44"/>
        <v>..</v>
      </c>
      <c r="F1371" s="82"/>
      <c r="G1371" s="83"/>
      <c r="H1371" s="84"/>
      <c r="I1371" s="83"/>
      <c r="N1371" s="82"/>
      <c r="O1371" s="82"/>
      <c r="P1371" s="82"/>
      <c r="Q1371" s="82"/>
      <c r="R1371" s="82"/>
      <c r="Y1371" s="82"/>
      <c r="Z1371" s="82"/>
      <c r="AF1371" s="82"/>
    </row>
    <row r="1372" spans="1:32">
      <c r="A1372" s="82">
        <v>0.33925</v>
      </c>
      <c r="B1372" s="130">
        <v>15</v>
      </c>
      <c r="C1372" s="126">
        <v>97.582997104033538</v>
      </c>
      <c r="D1372" s="82">
        <f t="shared" si="43"/>
        <v>0</v>
      </c>
      <c r="E1372" s="83" t="str">
        <f t="shared" si="44"/>
        <v>..</v>
      </c>
      <c r="F1372" s="82"/>
      <c r="G1372" s="83"/>
      <c r="H1372" s="84"/>
      <c r="I1372" s="83"/>
      <c r="N1372" s="82"/>
      <c r="O1372" s="82"/>
      <c r="P1372" s="82"/>
      <c r="Q1372" s="82"/>
      <c r="R1372" s="82"/>
      <c r="Y1372" s="82"/>
      <c r="Z1372" s="82"/>
      <c r="AF1372" s="82"/>
    </row>
    <row r="1373" spans="1:32">
      <c r="A1373" s="82">
        <v>0.33950000000000002</v>
      </c>
      <c r="B1373" s="130">
        <v>30</v>
      </c>
      <c r="C1373" s="126">
        <v>132.10988290554914</v>
      </c>
      <c r="D1373" s="82">
        <f t="shared" si="43"/>
        <v>1</v>
      </c>
      <c r="E1373" s="83">
        <f t="shared" si="44"/>
        <v>111.00000000000001</v>
      </c>
      <c r="F1373" s="82"/>
      <c r="G1373" s="83"/>
      <c r="H1373" s="84"/>
      <c r="I1373" s="83"/>
      <c r="N1373" s="82"/>
      <c r="O1373" s="82"/>
      <c r="P1373" s="82"/>
      <c r="Q1373" s="82"/>
      <c r="R1373" s="82"/>
      <c r="Y1373" s="82"/>
      <c r="Z1373" s="82"/>
      <c r="AF1373" s="82"/>
    </row>
    <row r="1374" spans="1:32">
      <c r="A1374" s="82">
        <v>0.33975</v>
      </c>
      <c r="B1374" s="130">
        <v>15</v>
      </c>
      <c r="C1374" s="126">
        <v>109.29314338208989</v>
      </c>
      <c r="D1374" s="82">
        <f t="shared" si="43"/>
        <v>0</v>
      </c>
      <c r="E1374" s="83" t="str">
        <f t="shared" si="44"/>
        <v>..</v>
      </c>
      <c r="F1374" s="82"/>
      <c r="G1374" s="83"/>
      <c r="H1374" s="84"/>
      <c r="I1374" s="83"/>
      <c r="N1374" s="82"/>
      <c r="O1374" s="82"/>
      <c r="P1374" s="82"/>
      <c r="Q1374" s="82"/>
      <c r="R1374" s="82"/>
      <c r="Y1374" s="82"/>
      <c r="Z1374" s="82"/>
      <c r="AF1374" s="82"/>
    </row>
    <row r="1375" spans="1:32">
      <c r="A1375" s="82">
        <v>0.34</v>
      </c>
      <c r="B1375" s="130">
        <v>15</v>
      </c>
      <c r="C1375" s="126">
        <v>121.93968484484157</v>
      </c>
      <c r="D1375" s="82">
        <f t="shared" si="43"/>
        <v>0</v>
      </c>
      <c r="E1375" s="83" t="str">
        <f t="shared" si="44"/>
        <v>..</v>
      </c>
      <c r="F1375" s="82"/>
      <c r="G1375" s="83"/>
      <c r="H1375" s="84"/>
      <c r="I1375" s="83"/>
      <c r="N1375" s="82"/>
      <c r="O1375" s="82"/>
      <c r="P1375" s="82"/>
      <c r="Q1375" s="82"/>
      <c r="R1375" s="82"/>
      <c r="Y1375" s="82"/>
      <c r="Z1375" s="82"/>
      <c r="AF1375" s="82"/>
    </row>
    <row r="1376" spans="1:32">
      <c r="A1376" s="82">
        <v>0.34025</v>
      </c>
      <c r="B1376" s="130">
        <v>15</v>
      </c>
      <c r="C1376" s="126">
        <v>104.65161359974601</v>
      </c>
      <c r="D1376" s="82">
        <f t="shared" si="43"/>
        <v>0</v>
      </c>
      <c r="E1376" s="83" t="str">
        <f t="shared" si="44"/>
        <v>..</v>
      </c>
      <c r="F1376" s="82"/>
      <c r="G1376" s="83"/>
      <c r="H1376" s="84"/>
      <c r="I1376" s="83"/>
      <c r="N1376" s="82"/>
      <c r="O1376" s="82"/>
      <c r="P1376" s="82"/>
      <c r="Q1376" s="82"/>
      <c r="R1376" s="82"/>
      <c r="Y1376" s="82"/>
      <c r="Z1376" s="82"/>
      <c r="AF1376" s="82"/>
    </row>
    <row r="1377" spans="1:32">
      <c r="A1377" s="82">
        <v>0.34050000000000002</v>
      </c>
      <c r="B1377" s="130">
        <v>15</v>
      </c>
      <c r="C1377" s="126">
        <v>111.76735692359631</v>
      </c>
      <c r="D1377" s="82">
        <f t="shared" si="43"/>
        <v>0</v>
      </c>
      <c r="E1377" s="83" t="str">
        <f t="shared" si="44"/>
        <v>..</v>
      </c>
      <c r="F1377" s="82"/>
      <c r="G1377" s="83"/>
      <c r="H1377" s="84"/>
      <c r="I1377" s="83"/>
      <c r="N1377" s="82"/>
      <c r="O1377" s="82"/>
      <c r="P1377" s="82"/>
      <c r="Q1377" s="82"/>
      <c r="R1377" s="82"/>
      <c r="Y1377" s="82"/>
      <c r="Z1377" s="82"/>
      <c r="AF1377" s="82"/>
    </row>
    <row r="1378" spans="1:32">
      <c r="A1378" s="82">
        <v>0.34075</v>
      </c>
      <c r="B1378" s="130">
        <v>30</v>
      </c>
      <c r="C1378" s="126">
        <v>137.53894520518838</v>
      </c>
      <c r="D1378" s="82">
        <f t="shared" si="43"/>
        <v>1</v>
      </c>
      <c r="E1378" s="83">
        <f t="shared" si="44"/>
        <v>111.00000000000001</v>
      </c>
      <c r="F1378" s="82"/>
      <c r="G1378" s="83"/>
      <c r="H1378" s="84"/>
      <c r="I1378" s="83"/>
      <c r="N1378" s="82"/>
      <c r="O1378" s="82"/>
      <c r="P1378" s="82"/>
      <c r="Q1378" s="82"/>
      <c r="R1378" s="82"/>
      <c r="Y1378" s="82"/>
      <c r="Z1378" s="82"/>
      <c r="AF1378" s="82"/>
    </row>
    <row r="1379" spans="1:32">
      <c r="A1379" s="82">
        <v>0.34100000000000003</v>
      </c>
      <c r="B1379" s="130">
        <v>30</v>
      </c>
      <c r="C1379" s="126">
        <v>95.144769237817101</v>
      </c>
      <c r="D1379" s="82">
        <f t="shared" si="43"/>
        <v>1</v>
      </c>
      <c r="E1379" s="83">
        <f t="shared" si="44"/>
        <v>92.52739692927905</v>
      </c>
      <c r="F1379" s="82"/>
      <c r="G1379" s="83"/>
      <c r="H1379" s="84"/>
      <c r="I1379" s="83"/>
      <c r="N1379" s="82"/>
      <c r="O1379" s="82"/>
      <c r="P1379" s="82"/>
      <c r="Q1379" s="82"/>
      <c r="R1379" s="82"/>
      <c r="Y1379" s="82"/>
      <c r="Z1379" s="82"/>
      <c r="AF1379" s="82"/>
    </row>
    <row r="1380" spans="1:32">
      <c r="A1380" s="82">
        <v>0.34125</v>
      </c>
      <c r="B1380" s="130">
        <v>15</v>
      </c>
      <c r="C1380" s="126">
        <v>123.96775166387594</v>
      </c>
      <c r="D1380" s="82">
        <f t="shared" si="43"/>
        <v>0</v>
      </c>
      <c r="E1380" s="83" t="str">
        <f t="shared" si="44"/>
        <v>..</v>
      </c>
      <c r="F1380" s="82"/>
      <c r="G1380" s="83"/>
      <c r="H1380" s="84"/>
      <c r="I1380" s="83"/>
      <c r="N1380" s="82"/>
      <c r="O1380" s="82"/>
      <c r="P1380" s="82"/>
      <c r="Q1380" s="82"/>
      <c r="R1380" s="82"/>
      <c r="Y1380" s="82"/>
      <c r="Z1380" s="82"/>
      <c r="AF1380" s="82"/>
    </row>
    <row r="1381" spans="1:32">
      <c r="A1381" s="82">
        <v>0.34150000000000003</v>
      </c>
      <c r="B1381" s="130">
        <v>15</v>
      </c>
      <c r="C1381" s="126">
        <v>113.92934942645159</v>
      </c>
      <c r="D1381" s="82">
        <f t="shared" si="43"/>
        <v>0</v>
      </c>
      <c r="E1381" s="83" t="str">
        <f t="shared" si="44"/>
        <v>..</v>
      </c>
      <c r="F1381" s="82"/>
      <c r="G1381" s="83"/>
      <c r="H1381" s="84"/>
      <c r="I1381" s="83"/>
      <c r="N1381" s="82"/>
      <c r="O1381" s="82"/>
      <c r="P1381" s="82"/>
      <c r="Q1381" s="82"/>
      <c r="R1381" s="82"/>
      <c r="Y1381" s="82"/>
      <c r="Z1381" s="82"/>
      <c r="AF1381" s="82"/>
    </row>
    <row r="1382" spans="1:32">
      <c r="A1382" s="82">
        <v>0.34175</v>
      </c>
      <c r="B1382" s="130">
        <v>30</v>
      </c>
      <c r="C1382" s="126">
        <v>130.79588404637207</v>
      </c>
      <c r="D1382" s="82">
        <f t="shared" si="43"/>
        <v>1</v>
      </c>
      <c r="E1382" s="83">
        <f t="shared" si="44"/>
        <v>111.00000000000001</v>
      </c>
      <c r="F1382" s="82"/>
      <c r="G1382" s="83"/>
      <c r="H1382" s="84"/>
      <c r="I1382" s="83"/>
      <c r="N1382" s="82"/>
      <c r="O1382" s="82"/>
      <c r="P1382" s="82"/>
      <c r="Q1382" s="82"/>
      <c r="R1382" s="82"/>
      <c r="Y1382" s="82"/>
      <c r="Z1382" s="82"/>
      <c r="AF1382" s="82"/>
    </row>
    <row r="1383" spans="1:32">
      <c r="A1383" s="82">
        <v>0.34200000000000003</v>
      </c>
      <c r="B1383" s="130">
        <v>15</v>
      </c>
      <c r="C1383" s="126">
        <v>109.90165284392572</v>
      </c>
      <c r="D1383" s="82">
        <f t="shared" si="43"/>
        <v>0</v>
      </c>
      <c r="E1383" s="83" t="str">
        <f t="shared" si="44"/>
        <v>..</v>
      </c>
      <c r="F1383" s="82"/>
      <c r="G1383" s="83"/>
      <c r="H1383" s="84"/>
      <c r="I1383" s="83"/>
      <c r="N1383" s="82"/>
      <c r="O1383" s="82"/>
      <c r="P1383" s="82"/>
      <c r="Q1383" s="82"/>
      <c r="R1383" s="82"/>
      <c r="Y1383" s="82"/>
      <c r="Z1383" s="82"/>
      <c r="AF1383" s="82"/>
    </row>
    <row r="1384" spans="1:32">
      <c r="A1384" s="82">
        <v>0.34225</v>
      </c>
      <c r="B1384" s="130">
        <v>30</v>
      </c>
      <c r="C1384" s="126">
        <v>113.03798826140435</v>
      </c>
      <c r="D1384" s="82">
        <f t="shared" si="43"/>
        <v>1</v>
      </c>
      <c r="E1384" s="83">
        <f t="shared" si="44"/>
        <v>111.00000000000001</v>
      </c>
      <c r="F1384" s="82"/>
      <c r="G1384" s="83"/>
      <c r="H1384" s="84"/>
      <c r="I1384" s="83"/>
      <c r="N1384" s="82"/>
      <c r="O1384" s="82"/>
      <c r="P1384" s="82"/>
      <c r="Q1384" s="82"/>
      <c r="R1384" s="82"/>
      <c r="Y1384" s="82"/>
      <c r="Z1384" s="82"/>
      <c r="AF1384" s="82"/>
    </row>
    <row r="1385" spans="1:32">
      <c r="A1385" s="82">
        <v>0.34250000000000003</v>
      </c>
      <c r="B1385" s="130">
        <v>15</v>
      </c>
      <c r="C1385" s="126">
        <v>110.97975605559708</v>
      </c>
      <c r="D1385" s="82">
        <f t="shared" si="43"/>
        <v>0</v>
      </c>
      <c r="E1385" s="83" t="str">
        <f t="shared" si="44"/>
        <v>..</v>
      </c>
      <c r="F1385" s="82"/>
      <c r="G1385" s="83"/>
      <c r="H1385" s="84"/>
      <c r="I1385" s="83"/>
      <c r="N1385" s="82"/>
      <c r="O1385" s="82"/>
      <c r="P1385" s="82"/>
      <c r="Q1385" s="82"/>
      <c r="R1385" s="82"/>
      <c r="Y1385" s="82"/>
      <c r="Z1385" s="82"/>
      <c r="AF1385" s="82"/>
    </row>
    <row r="1386" spans="1:32">
      <c r="A1386" s="82">
        <v>0.34275</v>
      </c>
      <c r="B1386" s="130">
        <v>15</v>
      </c>
      <c r="C1386" s="126">
        <v>105.26437114858611</v>
      </c>
      <c r="D1386" s="82">
        <f t="shared" si="43"/>
        <v>0</v>
      </c>
      <c r="E1386" s="83" t="str">
        <f t="shared" si="44"/>
        <v>..</v>
      </c>
      <c r="F1386" s="82"/>
      <c r="G1386" s="83"/>
      <c r="H1386" s="84"/>
      <c r="I1386" s="83"/>
      <c r="N1386" s="82"/>
      <c r="O1386" s="82"/>
      <c r="P1386" s="82"/>
      <c r="Q1386" s="82"/>
      <c r="R1386" s="82"/>
      <c r="Y1386" s="82"/>
      <c r="Z1386" s="82"/>
      <c r="AF1386" s="82"/>
    </row>
    <row r="1387" spans="1:32">
      <c r="A1387" s="82">
        <v>0.34300000000000003</v>
      </c>
      <c r="B1387" s="130">
        <v>15</v>
      </c>
      <c r="C1387" s="126">
        <v>106.16202254525109</v>
      </c>
      <c r="D1387" s="82">
        <f t="shared" si="43"/>
        <v>0</v>
      </c>
      <c r="E1387" s="83" t="str">
        <f t="shared" si="44"/>
        <v>..</v>
      </c>
      <c r="F1387" s="82"/>
      <c r="G1387" s="83"/>
      <c r="H1387" s="84"/>
      <c r="I1387" s="83"/>
      <c r="N1387" s="82"/>
      <c r="O1387" s="82"/>
      <c r="P1387" s="82"/>
      <c r="Q1387" s="82"/>
      <c r="R1387" s="82"/>
      <c r="Y1387" s="82"/>
      <c r="Z1387" s="82"/>
      <c r="AF1387" s="82"/>
    </row>
    <row r="1388" spans="1:32">
      <c r="A1388" s="82">
        <v>0.34325</v>
      </c>
      <c r="B1388" s="130">
        <v>30</v>
      </c>
      <c r="C1388" s="126">
        <v>139.3757598817578</v>
      </c>
      <c r="D1388" s="82">
        <f t="shared" si="43"/>
        <v>1</v>
      </c>
      <c r="E1388" s="83">
        <f t="shared" si="44"/>
        <v>111.00000000000001</v>
      </c>
      <c r="F1388" s="82"/>
      <c r="G1388" s="83"/>
      <c r="H1388" s="84"/>
      <c r="I1388" s="83"/>
      <c r="N1388" s="82"/>
      <c r="O1388" s="82"/>
      <c r="P1388" s="82"/>
      <c r="Q1388" s="82"/>
      <c r="R1388" s="82"/>
      <c r="Y1388" s="82"/>
      <c r="Z1388" s="82"/>
      <c r="AF1388" s="82"/>
    </row>
    <row r="1389" spans="1:32">
      <c r="A1389" s="82">
        <v>0.34350000000000003</v>
      </c>
      <c r="B1389" s="130">
        <v>15</v>
      </c>
      <c r="C1389" s="126">
        <v>107.80203481062121</v>
      </c>
      <c r="D1389" s="82">
        <f t="shared" si="43"/>
        <v>0</v>
      </c>
      <c r="E1389" s="83" t="str">
        <f t="shared" si="44"/>
        <v>..</v>
      </c>
      <c r="F1389" s="82"/>
      <c r="G1389" s="83"/>
      <c r="H1389" s="84"/>
      <c r="I1389" s="83"/>
      <c r="N1389" s="82"/>
      <c r="O1389" s="82"/>
      <c r="P1389" s="82"/>
      <c r="Q1389" s="82"/>
      <c r="R1389" s="82"/>
      <c r="Y1389" s="82"/>
      <c r="Z1389" s="82"/>
      <c r="AF1389" s="82"/>
    </row>
    <row r="1390" spans="1:32">
      <c r="A1390" s="82">
        <v>0.34375</v>
      </c>
      <c r="B1390" s="130">
        <v>15</v>
      </c>
      <c r="C1390" s="126">
        <v>106.13000935209843</v>
      </c>
      <c r="D1390" s="82">
        <f t="shared" si="43"/>
        <v>0</v>
      </c>
      <c r="E1390" s="83" t="str">
        <f t="shared" si="44"/>
        <v>..</v>
      </c>
      <c r="F1390" s="82"/>
      <c r="G1390" s="83"/>
      <c r="H1390" s="84"/>
      <c r="I1390" s="83"/>
      <c r="N1390" s="82"/>
      <c r="O1390" s="82"/>
      <c r="P1390" s="82"/>
      <c r="Q1390" s="82"/>
      <c r="R1390" s="82"/>
      <c r="Y1390" s="82"/>
      <c r="Z1390" s="82"/>
      <c r="AF1390" s="82"/>
    </row>
    <row r="1391" spans="1:32">
      <c r="A1391" s="82">
        <v>0.34399999999999997</v>
      </c>
      <c r="B1391" s="130">
        <v>15</v>
      </c>
      <c r="C1391" s="126">
        <v>107.65596363967867</v>
      </c>
      <c r="D1391" s="82">
        <f t="shared" si="43"/>
        <v>0</v>
      </c>
      <c r="E1391" s="83" t="str">
        <f t="shared" si="44"/>
        <v>..</v>
      </c>
      <c r="F1391" s="82"/>
      <c r="G1391" s="83"/>
      <c r="H1391" s="84"/>
      <c r="I1391" s="83"/>
      <c r="N1391" s="82"/>
      <c r="O1391" s="82"/>
      <c r="P1391" s="82"/>
      <c r="Q1391" s="82"/>
      <c r="R1391" s="82"/>
      <c r="Y1391" s="82"/>
      <c r="Z1391" s="82"/>
      <c r="AF1391" s="82"/>
    </row>
    <row r="1392" spans="1:32">
      <c r="A1392" s="82">
        <v>0.34425</v>
      </c>
      <c r="B1392" s="130">
        <v>15</v>
      </c>
      <c r="C1392" s="126">
        <v>121.94183534132625</v>
      </c>
      <c r="D1392" s="82">
        <f t="shared" si="43"/>
        <v>0</v>
      </c>
      <c r="E1392" s="83" t="str">
        <f t="shared" si="44"/>
        <v>..</v>
      </c>
      <c r="F1392" s="82"/>
      <c r="G1392" s="83"/>
      <c r="H1392" s="84"/>
      <c r="I1392" s="83"/>
      <c r="N1392" s="82"/>
      <c r="O1392" s="82"/>
      <c r="P1392" s="82"/>
      <c r="Q1392" s="82"/>
      <c r="R1392" s="82"/>
      <c r="Y1392" s="82"/>
      <c r="Z1392" s="82"/>
      <c r="AF1392" s="82"/>
    </row>
    <row r="1393" spans="1:32">
      <c r="A1393" s="82">
        <v>0.34449999999999997</v>
      </c>
      <c r="B1393" s="130">
        <v>30</v>
      </c>
      <c r="C1393" s="126">
        <v>86.731156745359883</v>
      </c>
      <c r="D1393" s="82">
        <f t="shared" si="43"/>
        <v>1</v>
      </c>
      <c r="E1393" s="83">
        <f t="shared" si="44"/>
        <v>85.123417935916692</v>
      </c>
      <c r="F1393" s="82"/>
      <c r="G1393" s="83"/>
      <c r="H1393" s="84"/>
      <c r="I1393" s="83"/>
      <c r="N1393" s="82"/>
      <c r="O1393" s="82"/>
      <c r="P1393" s="82"/>
      <c r="Q1393" s="82"/>
      <c r="R1393" s="82"/>
      <c r="Y1393" s="82"/>
      <c r="Z1393" s="82"/>
      <c r="AF1393" s="82"/>
    </row>
    <row r="1394" spans="1:32">
      <c r="A1394" s="82">
        <v>0.34475</v>
      </c>
      <c r="B1394" s="130">
        <v>30</v>
      </c>
      <c r="C1394" s="126">
        <v>125.63502712768673</v>
      </c>
      <c r="D1394" s="82">
        <f t="shared" si="43"/>
        <v>1</v>
      </c>
      <c r="E1394" s="83">
        <f t="shared" si="44"/>
        <v>111.00000000000001</v>
      </c>
      <c r="F1394" s="82"/>
      <c r="G1394" s="83"/>
      <c r="H1394" s="84"/>
      <c r="I1394" s="83"/>
      <c r="N1394" s="82"/>
      <c r="O1394" s="82"/>
      <c r="P1394" s="82"/>
      <c r="Q1394" s="82"/>
      <c r="R1394" s="82"/>
      <c r="Y1394" s="82"/>
      <c r="Z1394" s="82"/>
      <c r="AF1394" s="82"/>
    </row>
    <row r="1395" spans="1:32">
      <c r="A1395" s="82">
        <v>0.34499999999999997</v>
      </c>
      <c r="B1395" s="130">
        <v>15</v>
      </c>
      <c r="C1395" s="126">
        <v>111.37801600824379</v>
      </c>
      <c r="D1395" s="82">
        <f t="shared" si="43"/>
        <v>0</v>
      </c>
      <c r="E1395" s="83" t="str">
        <f t="shared" si="44"/>
        <v>..</v>
      </c>
      <c r="F1395" s="82"/>
      <c r="G1395" s="83"/>
      <c r="H1395" s="84"/>
      <c r="I1395" s="83"/>
      <c r="N1395" s="82"/>
      <c r="O1395" s="82"/>
      <c r="P1395" s="82"/>
      <c r="Q1395" s="82"/>
      <c r="R1395" s="82"/>
      <c r="Y1395" s="82"/>
      <c r="Z1395" s="82"/>
      <c r="AF1395" s="82"/>
    </row>
    <row r="1396" spans="1:32">
      <c r="A1396" s="82">
        <v>0.34525</v>
      </c>
      <c r="B1396" s="130">
        <v>15</v>
      </c>
      <c r="C1396" s="126">
        <v>119.35293016168349</v>
      </c>
      <c r="D1396" s="82">
        <f t="shared" si="43"/>
        <v>0</v>
      </c>
      <c r="E1396" s="83" t="str">
        <f t="shared" si="44"/>
        <v>..</v>
      </c>
      <c r="F1396" s="82"/>
      <c r="G1396" s="83"/>
      <c r="H1396" s="84"/>
      <c r="I1396" s="83"/>
      <c r="N1396" s="82"/>
      <c r="O1396" s="82"/>
      <c r="P1396" s="82"/>
      <c r="Q1396" s="82"/>
      <c r="R1396" s="82"/>
      <c r="Y1396" s="82"/>
      <c r="Z1396" s="82"/>
      <c r="AF1396" s="82"/>
    </row>
    <row r="1397" spans="1:32">
      <c r="A1397" s="82">
        <v>0.34549999999999997</v>
      </c>
      <c r="B1397" s="130">
        <v>30</v>
      </c>
      <c r="C1397" s="126">
        <v>131.16650946254691</v>
      </c>
      <c r="D1397" s="82">
        <f t="shared" si="43"/>
        <v>1</v>
      </c>
      <c r="E1397" s="83">
        <f t="shared" si="44"/>
        <v>111.00000000000001</v>
      </c>
      <c r="F1397" s="82"/>
      <c r="G1397" s="83"/>
      <c r="H1397" s="84"/>
      <c r="I1397" s="83"/>
      <c r="N1397" s="82"/>
      <c r="O1397" s="82"/>
      <c r="P1397" s="82"/>
      <c r="Q1397" s="82"/>
      <c r="R1397" s="82"/>
      <c r="Y1397" s="82"/>
      <c r="Z1397" s="82"/>
      <c r="AF1397" s="82"/>
    </row>
    <row r="1398" spans="1:32">
      <c r="A1398" s="82">
        <v>0.34575</v>
      </c>
      <c r="B1398" s="130">
        <v>15</v>
      </c>
      <c r="C1398" s="126">
        <v>111.97541966613798</v>
      </c>
      <c r="D1398" s="82">
        <f t="shared" si="43"/>
        <v>0</v>
      </c>
      <c r="E1398" s="83" t="str">
        <f t="shared" si="44"/>
        <v>..</v>
      </c>
      <c r="F1398" s="82"/>
      <c r="G1398" s="83"/>
      <c r="H1398" s="84"/>
      <c r="I1398" s="83"/>
      <c r="N1398" s="82"/>
      <c r="O1398" s="82"/>
      <c r="P1398" s="82"/>
      <c r="Q1398" s="82"/>
      <c r="R1398" s="82"/>
      <c r="Y1398" s="82"/>
      <c r="Z1398" s="82"/>
      <c r="AF1398" s="82"/>
    </row>
    <row r="1399" spans="1:32">
      <c r="A1399" s="82">
        <v>0.34599999999999997</v>
      </c>
      <c r="B1399" s="130">
        <v>15</v>
      </c>
      <c r="C1399" s="126">
        <v>123.4823136025372</v>
      </c>
      <c r="D1399" s="82">
        <f t="shared" si="43"/>
        <v>0</v>
      </c>
      <c r="E1399" s="83" t="str">
        <f t="shared" si="44"/>
        <v>..</v>
      </c>
      <c r="F1399" s="82"/>
      <c r="G1399" s="83"/>
      <c r="H1399" s="84"/>
      <c r="I1399" s="83"/>
      <c r="N1399" s="82"/>
      <c r="O1399" s="82"/>
      <c r="P1399" s="82"/>
      <c r="Q1399" s="82"/>
      <c r="R1399" s="82"/>
      <c r="Y1399" s="82"/>
      <c r="Z1399" s="82"/>
      <c r="AF1399" s="82"/>
    </row>
    <row r="1400" spans="1:32">
      <c r="A1400" s="82">
        <v>0.34625</v>
      </c>
      <c r="B1400" s="130">
        <v>15</v>
      </c>
      <c r="C1400" s="126">
        <v>100.76880161948513</v>
      </c>
      <c r="D1400" s="82">
        <f t="shared" si="43"/>
        <v>0</v>
      </c>
      <c r="E1400" s="83" t="str">
        <f t="shared" si="44"/>
        <v>..</v>
      </c>
      <c r="F1400" s="82"/>
      <c r="G1400" s="83"/>
      <c r="H1400" s="84"/>
      <c r="I1400" s="83"/>
      <c r="N1400" s="82"/>
      <c r="O1400" s="82"/>
      <c r="P1400" s="82"/>
      <c r="Q1400" s="82"/>
      <c r="R1400" s="82"/>
      <c r="Y1400" s="82"/>
      <c r="Z1400" s="82"/>
      <c r="AF1400" s="82"/>
    </row>
    <row r="1401" spans="1:32">
      <c r="A1401" s="82">
        <v>0.34649999999999997</v>
      </c>
      <c r="B1401" s="130">
        <v>30</v>
      </c>
      <c r="C1401" s="126">
        <v>138.50771126538828</v>
      </c>
      <c r="D1401" s="82">
        <f t="shared" si="43"/>
        <v>1</v>
      </c>
      <c r="E1401" s="83">
        <f t="shared" si="44"/>
        <v>111.00000000000001</v>
      </c>
      <c r="F1401" s="82"/>
      <c r="G1401" s="83"/>
      <c r="H1401" s="84"/>
      <c r="I1401" s="83"/>
      <c r="N1401" s="82"/>
      <c r="O1401" s="82"/>
      <c r="P1401" s="82"/>
      <c r="Q1401" s="82"/>
      <c r="R1401" s="82"/>
      <c r="Y1401" s="82"/>
      <c r="Z1401" s="82"/>
      <c r="AF1401" s="82"/>
    </row>
    <row r="1402" spans="1:32">
      <c r="A1402" s="82">
        <v>0.34675</v>
      </c>
      <c r="B1402" s="130">
        <v>30</v>
      </c>
      <c r="C1402" s="126">
        <v>135.86968903444676</v>
      </c>
      <c r="D1402" s="82">
        <f t="shared" si="43"/>
        <v>1</v>
      </c>
      <c r="E1402" s="83">
        <f t="shared" si="44"/>
        <v>111.00000000000001</v>
      </c>
      <c r="F1402" s="82"/>
      <c r="G1402" s="83"/>
      <c r="H1402" s="84"/>
      <c r="I1402" s="83"/>
      <c r="N1402" s="82"/>
      <c r="O1402" s="82"/>
      <c r="P1402" s="82"/>
      <c r="Q1402" s="82"/>
      <c r="R1402" s="82"/>
      <c r="Y1402" s="82"/>
      <c r="Z1402" s="82"/>
      <c r="AF1402" s="82"/>
    </row>
    <row r="1403" spans="1:32">
      <c r="A1403" s="82">
        <v>0.34699999999999998</v>
      </c>
      <c r="B1403" s="130">
        <v>30</v>
      </c>
      <c r="C1403" s="126">
        <v>112.36998765698203</v>
      </c>
      <c r="D1403" s="82">
        <f t="shared" si="43"/>
        <v>1</v>
      </c>
      <c r="E1403" s="83">
        <f t="shared" si="44"/>
        <v>111.00000000000001</v>
      </c>
      <c r="F1403" s="82"/>
      <c r="G1403" s="83"/>
      <c r="H1403" s="84"/>
      <c r="I1403" s="83"/>
      <c r="N1403" s="82"/>
      <c r="O1403" s="82"/>
      <c r="P1403" s="82"/>
      <c r="Q1403" s="82"/>
      <c r="R1403" s="82"/>
      <c r="Y1403" s="82"/>
      <c r="Z1403" s="82"/>
      <c r="AF1403" s="82"/>
    </row>
    <row r="1404" spans="1:32">
      <c r="A1404" s="82">
        <v>0.34725</v>
      </c>
      <c r="B1404" s="130">
        <v>30</v>
      </c>
      <c r="C1404" s="126">
        <v>107.30319494325173</v>
      </c>
      <c r="D1404" s="82">
        <f t="shared" si="43"/>
        <v>1</v>
      </c>
      <c r="E1404" s="83">
        <f t="shared" si="44"/>
        <v>111.00000000000001</v>
      </c>
      <c r="F1404" s="82"/>
      <c r="G1404" s="83"/>
      <c r="H1404" s="84"/>
      <c r="I1404" s="83"/>
      <c r="N1404" s="82"/>
      <c r="O1404" s="82"/>
      <c r="P1404" s="82"/>
      <c r="Q1404" s="82"/>
      <c r="R1404" s="82"/>
      <c r="Y1404" s="82"/>
      <c r="Z1404" s="82"/>
      <c r="AF1404" s="82"/>
    </row>
    <row r="1405" spans="1:32">
      <c r="A1405" s="82">
        <v>0.34749999999999998</v>
      </c>
      <c r="B1405" s="130">
        <v>30</v>
      </c>
      <c r="C1405" s="126">
        <v>109.2189019218944</v>
      </c>
      <c r="D1405" s="82">
        <f t="shared" si="43"/>
        <v>1</v>
      </c>
      <c r="E1405" s="83">
        <f t="shared" si="44"/>
        <v>111.00000000000001</v>
      </c>
      <c r="F1405" s="82"/>
      <c r="G1405" s="83"/>
      <c r="H1405" s="84"/>
      <c r="I1405" s="83"/>
      <c r="N1405" s="82"/>
      <c r="O1405" s="82"/>
      <c r="P1405" s="82"/>
      <c r="Q1405" s="82"/>
      <c r="R1405" s="82"/>
      <c r="Y1405" s="82"/>
      <c r="Z1405" s="82"/>
      <c r="AF1405" s="82"/>
    </row>
    <row r="1406" spans="1:32">
      <c r="A1406" s="82">
        <v>0.34775</v>
      </c>
      <c r="B1406" s="130">
        <v>30</v>
      </c>
      <c r="C1406" s="126">
        <v>119.27751442657717</v>
      </c>
      <c r="D1406" s="82">
        <f t="shared" si="43"/>
        <v>1</v>
      </c>
      <c r="E1406" s="83">
        <f t="shared" si="44"/>
        <v>111.00000000000001</v>
      </c>
      <c r="F1406" s="82"/>
      <c r="G1406" s="83"/>
      <c r="H1406" s="84"/>
      <c r="I1406" s="83"/>
      <c r="N1406" s="82"/>
      <c r="O1406" s="82"/>
      <c r="P1406" s="82"/>
      <c r="Q1406" s="82"/>
      <c r="R1406" s="82"/>
      <c r="Y1406" s="82"/>
      <c r="Z1406" s="82"/>
      <c r="AF1406" s="82"/>
    </row>
    <row r="1407" spans="1:32">
      <c r="A1407" s="82">
        <v>0.34799999999999998</v>
      </c>
      <c r="B1407" s="130">
        <v>15</v>
      </c>
      <c r="C1407" s="126">
        <v>110.68187666254926</v>
      </c>
      <c r="D1407" s="82">
        <f t="shared" si="43"/>
        <v>0</v>
      </c>
      <c r="E1407" s="83" t="str">
        <f t="shared" si="44"/>
        <v>..</v>
      </c>
      <c r="F1407" s="82"/>
      <c r="G1407" s="83"/>
      <c r="H1407" s="84"/>
      <c r="I1407" s="83"/>
      <c r="N1407" s="82"/>
      <c r="O1407" s="82"/>
      <c r="P1407" s="82"/>
      <c r="Q1407" s="82"/>
      <c r="R1407" s="82"/>
      <c r="Y1407" s="82"/>
      <c r="Z1407" s="82"/>
      <c r="AF1407" s="82"/>
    </row>
    <row r="1408" spans="1:32">
      <c r="A1408" s="82">
        <v>0.34825</v>
      </c>
      <c r="B1408" s="130">
        <v>30</v>
      </c>
      <c r="C1408" s="126">
        <v>127.19841885985997</v>
      </c>
      <c r="D1408" s="82">
        <f t="shared" si="43"/>
        <v>1</v>
      </c>
      <c r="E1408" s="83">
        <f t="shared" si="44"/>
        <v>111.00000000000001</v>
      </c>
      <c r="F1408" s="82"/>
      <c r="G1408" s="83"/>
      <c r="H1408" s="84"/>
      <c r="I1408" s="83"/>
      <c r="N1408" s="82"/>
      <c r="O1408" s="82"/>
      <c r="P1408" s="82"/>
      <c r="Q1408" s="82"/>
      <c r="R1408" s="82"/>
      <c r="Y1408" s="82"/>
      <c r="Z1408" s="82"/>
      <c r="AF1408" s="82"/>
    </row>
    <row r="1409" spans="1:32">
      <c r="A1409" s="82">
        <v>0.34849999999999998</v>
      </c>
      <c r="B1409" s="130">
        <v>15</v>
      </c>
      <c r="C1409" s="126">
        <v>98.106071550693841</v>
      </c>
      <c r="D1409" s="82">
        <f t="shared" si="43"/>
        <v>0</v>
      </c>
      <c r="E1409" s="83" t="str">
        <f t="shared" si="44"/>
        <v>..</v>
      </c>
      <c r="F1409" s="82"/>
      <c r="G1409" s="83"/>
      <c r="H1409" s="84"/>
      <c r="I1409" s="83"/>
      <c r="N1409" s="82"/>
      <c r="O1409" s="82"/>
      <c r="P1409" s="82"/>
      <c r="Q1409" s="82"/>
      <c r="R1409" s="82"/>
      <c r="Y1409" s="82"/>
      <c r="Z1409" s="82"/>
      <c r="AF1409" s="82"/>
    </row>
    <row r="1410" spans="1:32">
      <c r="A1410" s="82">
        <v>0.34875</v>
      </c>
      <c r="B1410" s="130">
        <v>30</v>
      </c>
      <c r="C1410" s="126">
        <v>130.88400424692435</v>
      </c>
      <c r="D1410" s="82">
        <f t="shared" si="43"/>
        <v>1</v>
      </c>
      <c r="E1410" s="83">
        <f t="shared" si="44"/>
        <v>111.00000000000001</v>
      </c>
      <c r="F1410" s="82"/>
      <c r="G1410" s="83"/>
      <c r="H1410" s="84"/>
      <c r="I1410" s="83"/>
      <c r="N1410" s="82"/>
      <c r="O1410" s="82"/>
      <c r="P1410" s="82"/>
      <c r="Q1410" s="82"/>
      <c r="R1410" s="82"/>
      <c r="Y1410" s="82"/>
      <c r="Z1410" s="82"/>
      <c r="AF1410" s="82"/>
    </row>
    <row r="1411" spans="1:32">
      <c r="A1411" s="82">
        <v>0.34899999999999998</v>
      </c>
      <c r="B1411" s="130">
        <v>30</v>
      </c>
      <c r="C1411" s="126">
        <v>116.60580240506849</v>
      </c>
      <c r="D1411" s="82">
        <f t="shared" si="43"/>
        <v>1</v>
      </c>
      <c r="E1411" s="83">
        <f t="shared" si="44"/>
        <v>111.00000000000001</v>
      </c>
      <c r="F1411" s="82"/>
      <c r="G1411" s="83"/>
      <c r="H1411" s="84"/>
      <c r="I1411" s="83"/>
      <c r="N1411" s="82"/>
      <c r="O1411" s="82"/>
      <c r="P1411" s="82"/>
      <c r="Q1411" s="82"/>
      <c r="R1411" s="82"/>
      <c r="Y1411" s="82"/>
      <c r="Z1411" s="82"/>
      <c r="AF1411" s="82"/>
    </row>
    <row r="1412" spans="1:32">
      <c r="A1412" s="82">
        <v>0.34925</v>
      </c>
      <c r="B1412" s="130">
        <v>15</v>
      </c>
      <c r="C1412" s="126">
        <v>102.25794520761144</v>
      </c>
      <c r="D1412" s="82">
        <f t="shared" si="43"/>
        <v>0</v>
      </c>
      <c r="E1412" s="83" t="str">
        <f t="shared" si="44"/>
        <v>..</v>
      </c>
      <c r="F1412" s="82"/>
      <c r="G1412" s="83"/>
      <c r="H1412" s="84"/>
      <c r="I1412" s="83"/>
      <c r="N1412" s="82"/>
      <c r="O1412" s="82"/>
      <c r="P1412" s="82"/>
      <c r="Q1412" s="82"/>
      <c r="R1412" s="82"/>
      <c r="Y1412" s="82"/>
      <c r="Z1412" s="82"/>
      <c r="AF1412" s="82"/>
    </row>
    <row r="1413" spans="1:32">
      <c r="A1413" s="82">
        <v>0.34949999999999998</v>
      </c>
      <c r="B1413" s="130">
        <v>15</v>
      </c>
      <c r="C1413" s="126">
        <v>113.15279864369906</v>
      </c>
      <c r="D1413" s="82">
        <f t="shared" si="43"/>
        <v>0</v>
      </c>
      <c r="E1413" s="83" t="str">
        <f t="shared" si="44"/>
        <v>..</v>
      </c>
      <c r="F1413" s="82"/>
      <c r="G1413" s="83"/>
      <c r="H1413" s="84"/>
      <c r="I1413" s="83"/>
      <c r="N1413" s="82"/>
      <c r="O1413" s="82"/>
      <c r="P1413" s="82"/>
      <c r="Q1413" s="82"/>
      <c r="R1413" s="82"/>
      <c r="Y1413" s="82"/>
      <c r="Z1413" s="82"/>
      <c r="AF1413" s="82"/>
    </row>
    <row r="1414" spans="1:32">
      <c r="A1414" s="82">
        <v>0.34975000000000001</v>
      </c>
      <c r="B1414" s="130">
        <v>15</v>
      </c>
      <c r="C1414" s="126">
        <v>109.03531907394911</v>
      </c>
      <c r="D1414" s="82">
        <f t="shared" si="43"/>
        <v>0</v>
      </c>
      <c r="E1414" s="83" t="str">
        <f t="shared" si="44"/>
        <v>..</v>
      </c>
      <c r="F1414" s="82"/>
      <c r="G1414" s="83"/>
      <c r="H1414" s="84"/>
      <c r="I1414" s="83"/>
      <c r="N1414" s="82"/>
      <c r="O1414" s="82"/>
      <c r="P1414" s="82"/>
      <c r="Q1414" s="82"/>
      <c r="R1414" s="82"/>
      <c r="Y1414" s="82"/>
      <c r="Z1414" s="82"/>
      <c r="AF1414" s="82"/>
    </row>
    <row r="1415" spans="1:32">
      <c r="A1415" s="82">
        <v>0.35</v>
      </c>
      <c r="B1415" s="130">
        <v>30</v>
      </c>
      <c r="C1415" s="126">
        <v>113.29310539404266</v>
      </c>
      <c r="D1415" s="82">
        <f t="shared" si="43"/>
        <v>1</v>
      </c>
      <c r="E1415" s="83">
        <f t="shared" si="44"/>
        <v>111.00000000000001</v>
      </c>
      <c r="F1415" s="82"/>
      <c r="G1415" s="83"/>
      <c r="H1415" s="84"/>
      <c r="I1415" s="83"/>
      <c r="N1415" s="82"/>
      <c r="O1415" s="82"/>
      <c r="P1415" s="82"/>
      <c r="Q1415" s="82"/>
      <c r="R1415" s="82"/>
      <c r="Y1415" s="82"/>
      <c r="Z1415" s="82"/>
      <c r="AF1415" s="82"/>
    </row>
    <row r="1416" spans="1:32">
      <c r="A1416" s="82">
        <v>0.35025000000000001</v>
      </c>
      <c r="B1416" s="130">
        <v>30</v>
      </c>
      <c r="C1416" s="126">
        <v>85.45644449024887</v>
      </c>
      <c r="D1416" s="82">
        <f t="shared" si="43"/>
        <v>1</v>
      </c>
      <c r="E1416" s="83">
        <f t="shared" si="44"/>
        <v>84.001671151419004</v>
      </c>
      <c r="F1416" s="82"/>
      <c r="G1416" s="83"/>
      <c r="H1416" s="84"/>
      <c r="I1416" s="83"/>
      <c r="N1416" s="82"/>
      <c r="O1416" s="82"/>
      <c r="P1416" s="82"/>
      <c r="Q1416" s="82"/>
      <c r="R1416" s="82"/>
      <c r="Y1416" s="82"/>
      <c r="Z1416" s="82"/>
      <c r="AF1416" s="82"/>
    </row>
    <row r="1417" spans="1:32">
      <c r="A1417" s="82">
        <v>0.35049999999999998</v>
      </c>
      <c r="B1417" s="130">
        <v>15</v>
      </c>
      <c r="C1417" s="126">
        <v>112.56932425985165</v>
      </c>
      <c r="D1417" s="82">
        <f t="shared" si="43"/>
        <v>0</v>
      </c>
      <c r="E1417" s="83" t="str">
        <f t="shared" si="44"/>
        <v>..</v>
      </c>
      <c r="F1417" s="82"/>
      <c r="G1417" s="83"/>
      <c r="H1417" s="84"/>
      <c r="I1417" s="83"/>
      <c r="N1417" s="82"/>
      <c r="O1417" s="82"/>
      <c r="P1417" s="82"/>
      <c r="Q1417" s="82"/>
      <c r="R1417" s="82"/>
      <c r="Y1417" s="82"/>
      <c r="Z1417" s="82"/>
      <c r="AF1417" s="82"/>
    </row>
    <row r="1418" spans="1:32">
      <c r="A1418" s="82">
        <v>0.35075000000000001</v>
      </c>
      <c r="B1418" s="130">
        <v>15</v>
      </c>
      <c r="C1418" s="126">
        <v>111.04058098794322</v>
      </c>
      <c r="D1418" s="82">
        <f t="shared" si="43"/>
        <v>0</v>
      </c>
      <c r="E1418" s="83" t="str">
        <f t="shared" si="44"/>
        <v>..</v>
      </c>
      <c r="F1418" s="82"/>
      <c r="G1418" s="83"/>
      <c r="H1418" s="84"/>
      <c r="I1418" s="83"/>
      <c r="N1418" s="82"/>
      <c r="O1418" s="82"/>
      <c r="P1418" s="82"/>
      <c r="Q1418" s="82"/>
      <c r="R1418" s="82"/>
      <c r="Y1418" s="82"/>
      <c r="Z1418" s="82"/>
      <c r="AF1418" s="82"/>
    </row>
    <row r="1419" spans="1:32">
      <c r="A1419" s="82">
        <v>0.35099999999999998</v>
      </c>
      <c r="B1419" s="130">
        <v>30</v>
      </c>
      <c r="C1419" s="126">
        <v>121.92012103731125</v>
      </c>
      <c r="D1419" s="82">
        <f t="shared" si="43"/>
        <v>1</v>
      </c>
      <c r="E1419" s="83">
        <f t="shared" si="44"/>
        <v>111.00000000000001</v>
      </c>
      <c r="F1419" s="82"/>
      <c r="G1419" s="83"/>
      <c r="H1419" s="84"/>
      <c r="I1419" s="83"/>
      <c r="N1419" s="82"/>
      <c r="O1419" s="82"/>
      <c r="P1419" s="82"/>
      <c r="Q1419" s="82"/>
      <c r="R1419" s="82"/>
      <c r="Y1419" s="82"/>
      <c r="Z1419" s="82"/>
      <c r="AF1419" s="82"/>
    </row>
    <row r="1420" spans="1:32">
      <c r="A1420" s="82">
        <v>0.35125000000000001</v>
      </c>
      <c r="B1420" s="130">
        <v>15</v>
      </c>
      <c r="C1420" s="126">
        <v>95.324782165942736</v>
      </c>
      <c r="D1420" s="82">
        <f t="shared" si="43"/>
        <v>0</v>
      </c>
      <c r="E1420" s="83" t="str">
        <f t="shared" si="44"/>
        <v>..</v>
      </c>
      <c r="F1420" s="82"/>
      <c r="G1420" s="83"/>
      <c r="H1420" s="84"/>
      <c r="I1420" s="83"/>
      <c r="N1420" s="82"/>
      <c r="O1420" s="82"/>
      <c r="P1420" s="82"/>
      <c r="Q1420" s="82"/>
      <c r="R1420" s="82"/>
      <c r="Y1420" s="82"/>
      <c r="Z1420" s="82"/>
      <c r="AF1420" s="82"/>
    </row>
    <row r="1421" spans="1:32">
      <c r="A1421" s="82">
        <v>0.35149999999999998</v>
      </c>
      <c r="B1421" s="130">
        <v>15</v>
      </c>
      <c r="C1421" s="126">
        <v>122.09929191641574</v>
      </c>
      <c r="D1421" s="82">
        <f t="shared" si="43"/>
        <v>0</v>
      </c>
      <c r="E1421" s="83" t="str">
        <f t="shared" si="44"/>
        <v>..</v>
      </c>
      <c r="F1421" s="82"/>
      <c r="G1421" s="83"/>
      <c r="H1421" s="84"/>
      <c r="I1421" s="83"/>
      <c r="N1421" s="82"/>
      <c r="O1421" s="82"/>
      <c r="P1421" s="82"/>
      <c r="Q1421" s="82"/>
      <c r="R1421" s="82"/>
      <c r="Y1421" s="82"/>
      <c r="Z1421" s="82"/>
      <c r="AF1421" s="82"/>
    </row>
    <row r="1422" spans="1:32">
      <c r="A1422" s="82">
        <v>0.35175000000000001</v>
      </c>
      <c r="B1422" s="130">
        <v>15</v>
      </c>
      <c r="C1422" s="126">
        <v>108.52150085482259</v>
      </c>
      <c r="D1422" s="82">
        <f t="shared" si="43"/>
        <v>0</v>
      </c>
      <c r="E1422" s="83" t="str">
        <f t="shared" si="44"/>
        <v>..</v>
      </c>
      <c r="F1422" s="82"/>
      <c r="G1422" s="83"/>
      <c r="H1422" s="84"/>
      <c r="I1422" s="83"/>
      <c r="N1422" s="82"/>
      <c r="O1422" s="82"/>
      <c r="P1422" s="82"/>
      <c r="Q1422" s="82"/>
      <c r="R1422" s="82"/>
      <c r="Y1422" s="82"/>
      <c r="Z1422" s="82"/>
      <c r="AF1422" s="82"/>
    </row>
    <row r="1423" spans="1:32">
      <c r="A1423" s="82">
        <v>0.35199999999999998</v>
      </c>
      <c r="B1423" s="130">
        <v>15</v>
      </c>
      <c r="C1423" s="126">
        <v>109.65705886914637</v>
      </c>
      <c r="D1423" s="82">
        <f t="shared" si="43"/>
        <v>0</v>
      </c>
      <c r="E1423" s="83" t="str">
        <f t="shared" si="44"/>
        <v>..</v>
      </c>
      <c r="F1423" s="82"/>
      <c r="G1423" s="83"/>
      <c r="H1423" s="84"/>
      <c r="I1423" s="83"/>
      <c r="N1423" s="82"/>
      <c r="O1423" s="82"/>
      <c r="P1423" s="82"/>
      <c r="Q1423" s="82"/>
      <c r="R1423" s="82"/>
      <c r="Y1423" s="82"/>
      <c r="Z1423" s="82"/>
      <c r="AF1423" s="82"/>
    </row>
    <row r="1424" spans="1:32">
      <c r="A1424" s="82">
        <v>0.35225000000000001</v>
      </c>
      <c r="B1424" s="130">
        <v>30</v>
      </c>
      <c r="C1424" s="126">
        <v>138.40861489698827</v>
      </c>
      <c r="D1424" s="82">
        <f t="shared" ref="D1424:D1487" si="45">IF(VLOOKUP(B1424,$B$10:$G$11,6)&gt;=0,1,0)</f>
        <v>1</v>
      </c>
      <c r="E1424" s="83">
        <f t="shared" ref="E1424:E1487" si="46">IF(D1424=0,"..", IF(C1424+$C$6&gt;=$G$2,$G$2,(C1424+$C$6)*(1-$C$4)))</f>
        <v>111.00000000000001</v>
      </c>
      <c r="F1424" s="82"/>
      <c r="G1424" s="83"/>
      <c r="H1424" s="84"/>
      <c r="I1424" s="83"/>
      <c r="N1424" s="82"/>
      <c r="O1424" s="82"/>
      <c r="P1424" s="82"/>
      <c r="Q1424" s="82"/>
      <c r="R1424" s="82"/>
      <c r="Y1424" s="82"/>
      <c r="Z1424" s="82"/>
      <c r="AF1424" s="82"/>
    </row>
    <row r="1425" spans="1:32">
      <c r="A1425" s="82">
        <v>0.35249999999999998</v>
      </c>
      <c r="B1425" s="130">
        <v>15</v>
      </c>
      <c r="C1425" s="126">
        <v>103.17417005373289</v>
      </c>
      <c r="D1425" s="82">
        <f t="shared" si="45"/>
        <v>0</v>
      </c>
      <c r="E1425" s="83" t="str">
        <f t="shared" si="46"/>
        <v>..</v>
      </c>
      <c r="F1425" s="82"/>
      <c r="G1425" s="83"/>
      <c r="H1425" s="84"/>
      <c r="I1425" s="83"/>
      <c r="N1425" s="82"/>
      <c r="O1425" s="82"/>
      <c r="P1425" s="82"/>
      <c r="Q1425" s="82"/>
      <c r="R1425" s="82"/>
      <c r="Y1425" s="82"/>
      <c r="Z1425" s="82"/>
      <c r="AF1425" s="82"/>
    </row>
    <row r="1426" spans="1:32">
      <c r="A1426" s="82">
        <v>0.35275000000000001</v>
      </c>
      <c r="B1426" s="130">
        <v>30</v>
      </c>
      <c r="C1426" s="126">
        <v>119.29026796799556</v>
      </c>
      <c r="D1426" s="82">
        <f t="shared" si="45"/>
        <v>1</v>
      </c>
      <c r="E1426" s="83">
        <f t="shared" si="46"/>
        <v>111.00000000000001</v>
      </c>
      <c r="F1426" s="82"/>
      <c r="G1426" s="83"/>
      <c r="H1426" s="84"/>
      <c r="I1426" s="83"/>
      <c r="N1426" s="82"/>
      <c r="O1426" s="82"/>
      <c r="P1426" s="82"/>
      <c r="Q1426" s="82"/>
      <c r="R1426" s="82"/>
      <c r="Y1426" s="82"/>
      <c r="Z1426" s="82"/>
      <c r="AF1426" s="82"/>
    </row>
    <row r="1427" spans="1:32">
      <c r="A1427" s="82">
        <v>0.35299999999999998</v>
      </c>
      <c r="B1427" s="130">
        <v>15</v>
      </c>
      <c r="C1427" s="126">
        <v>95.659704849641258</v>
      </c>
      <c r="D1427" s="82">
        <f t="shared" si="45"/>
        <v>0</v>
      </c>
      <c r="E1427" s="83" t="str">
        <f t="shared" si="46"/>
        <v>..</v>
      </c>
      <c r="F1427" s="82"/>
      <c r="G1427" s="83"/>
      <c r="H1427" s="84"/>
      <c r="I1427" s="83"/>
      <c r="N1427" s="82"/>
      <c r="O1427" s="82"/>
      <c r="P1427" s="82"/>
      <c r="Q1427" s="82"/>
      <c r="R1427" s="82"/>
      <c r="Y1427" s="82"/>
      <c r="Z1427" s="82"/>
      <c r="AF1427" s="82"/>
    </row>
    <row r="1428" spans="1:32">
      <c r="A1428" s="82">
        <v>0.35325000000000001</v>
      </c>
      <c r="B1428" s="130">
        <v>30</v>
      </c>
      <c r="C1428" s="126">
        <v>105.26098740498261</v>
      </c>
      <c r="D1428" s="82">
        <f t="shared" si="45"/>
        <v>1</v>
      </c>
      <c r="E1428" s="83">
        <f t="shared" si="46"/>
        <v>111.00000000000001</v>
      </c>
      <c r="F1428" s="82"/>
      <c r="G1428" s="83"/>
      <c r="H1428" s="84"/>
      <c r="I1428" s="83"/>
      <c r="N1428" s="82"/>
      <c r="O1428" s="82"/>
      <c r="P1428" s="82"/>
      <c r="Q1428" s="82"/>
      <c r="R1428" s="82"/>
      <c r="Y1428" s="82"/>
      <c r="Z1428" s="82"/>
      <c r="AF1428" s="82"/>
    </row>
    <row r="1429" spans="1:32">
      <c r="A1429" s="82">
        <v>0.35349999999999998</v>
      </c>
      <c r="B1429" s="130">
        <v>15</v>
      </c>
      <c r="C1429" s="126">
        <v>105.71101179570211</v>
      </c>
      <c r="D1429" s="82">
        <f t="shared" si="45"/>
        <v>0</v>
      </c>
      <c r="E1429" s="83" t="str">
        <f t="shared" si="46"/>
        <v>..</v>
      </c>
      <c r="F1429" s="82"/>
      <c r="G1429" s="83"/>
      <c r="H1429" s="84"/>
      <c r="I1429" s="83"/>
      <c r="N1429" s="82"/>
      <c r="O1429" s="82"/>
      <c r="P1429" s="82"/>
      <c r="Q1429" s="82"/>
      <c r="R1429" s="82"/>
      <c r="Y1429" s="82"/>
      <c r="Z1429" s="82"/>
      <c r="AF1429" s="82"/>
    </row>
    <row r="1430" spans="1:32">
      <c r="A1430" s="82">
        <v>0.35375000000000001</v>
      </c>
      <c r="B1430" s="130">
        <v>15</v>
      </c>
      <c r="C1430" s="126">
        <v>101.63694438158353</v>
      </c>
      <c r="D1430" s="82">
        <f t="shared" si="45"/>
        <v>0</v>
      </c>
      <c r="E1430" s="83" t="str">
        <f t="shared" si="46"/>
        <v>..</v>
      </c>
      <c r="F1430" s="82"/>
      <c r="G1430" s="83"/>
      <c r="H1430" s="84"/>
      <c r="I1430" s="83"/>
      <c r="N1430" s="82"/>
      <c r="O1430" s="82"/>
      <c r="P1430" s="82"/>
      <c r="Q1430" s="82"/>
      <c r="R1430" s="82"/>
      <c r="Y1430" s="82"/>
      <c r="Z1430" s="82"/>
      <c r="AF1430" s="82"/>
    </row>
    <row r="1431" spans="1:32">
      <c r="A1431" s="82">
        <v>0.35399999999999998</v>
      </c>
      <c r="B1431" s="130">
        <v>15</v>
      </c>
      <c r="C1431" s="126">
        <v>101.03673023704833</v>
      </c>
      <c r="D1431" s="82">
        <f t="shared" si="45"/>
        <v>0</v>
      </c>
      <c r="E1431" s="83" t="str">
        <f t="shared" si="46"/>
        <v>..</v>
      </c>
      <c r="F1431" s="82"/>
      <c r="G1431" s="83"/>
      <c r="H1431" s="84"/>
      <c r="I1431" s="83"/>
      <c r="N1431" s="82"/>
      <c r="O1431" s="82"/>
      <c r="P1431" s="82"/>
      <c r="Q1431" s="82"/>
      <c r="R1431" s="82"/>
      <c r="Y1431" s="82"/>
      <c r="Z1431" s="82"/>
      <c r="AF1431" s="82"/>
    </row>
    <row r="1432" spans="1:32">
      <c r="A1432" s="82">
        <v>0.35425000000000001</v>
      </c>
      <c r="B1432" s="130">
        <v>15</v>
      </c>
      <c r="C1432" s="126">
        <v>98.352458323151666</v>
      </c>
      <c r="D1432" s="82">
        <f t="shared" si="45"/>
        <v>0</v>
      </c>
      <c r="E1432" s="83" t="str">
        <f t="shared" si="46"/>
        <v>..</v>
      </c>
      <c r="F1432" s="82"/>
      <c r="G1432" s="83"/>
      <c r="H1432" s="84"/>
      <c r="I1432" s="83"/>
      <c r="N1432" s="82"/>
      <c r="O1432" s="82"/>
      <c r="P1432" s="82"/>
      <c r="Q1432" s="82"/>
      <c r="R1432" s="82"/>
      <c r="Y1432" s="82"/>
      <c r="Z1432" s="82"/>
      <c r="AF1432" s="82"/>
    </row>
    <row r="1433" spans="1:32">
      <c r="A1433" s="82">
        <v>0.35449999999999998</v>
      </c>
      <c r="B1433" s="130">
        <v>15</v>
      </c>
      <c r="C1433" s="126">
        <v>110.98205590377047</v>
      </c>
      <c r="D1433" s="82">
        <f t="shared" si="45"/>
        <v>0</v>
      </c>
      <c r="E1433" s="83" t="str">
        <f t="shared" si="46"/>
        <v>..</v>
      </c>
      <c r="F1433" s="82"/>
      <c r="G1433" s="83"/>
      <c r="H1433" s="84"/>
      <c r="I1433" s="83"/>
      <c r="N1433" s="82"/>
      <c r="O1433" s="82"/>
      <c r="P1433" s="82"/>
      <c r="Q1433" s="82"/>
      <c r="R1433" s="82"/>
      <c r="Y1433" s="82"/>
      <c r="Z1433" s="82"/>
      <c r="AF1433" s="82"/>
    </row>
    <row r="1434" spans="1:32">
      <c r="A1434" s="82">
        <v>0.35475000000000001</v>
      </c>
      <c r="B1434" s="130">
        <v>15</v>
      </c>
      <c r="C1434" s="126">
        <v>111.71529287968663</v>
      </c>
      <c r="D1434" s="82">
        <f t="shared" si="45"/>
        <v>0</v>
      </c>
      <c r="E1434" s="83" t="str">
        <f t="shared" si="46"/>
        <v>..</v>
      </c>
      <c r="F1434" s="82"/>
      <c r="G1434" s="83"/>
      <c r="H1434" s="84"/>
      <c r="I1434" s="83"/>
      <c r="N1434" s="82"/>
      <c r="O1434" s="82"/>
      <c r="P1434" s="82"/>
      <c r="Q1434" s="82"/>
      <c r="R1434" s="82"/>
      <c r="Y1434" s="82"/>
      <c r="Z1434" s="82"/>
      <c r="AF1434" s="82"/>
    </row>
    <row r="1435" spans="1:32">
      <c r="A1435" s="82">
        <v>0.35499999999999998</v>
      </c>
      <c r="B1435" s="130">
        <v>30</v>
      </c>
      <c r="C1435" s="126">
        <v>89.692030072557898</v>
      </c>
      <c r="D1435" s="82">
        <f t="shared" si="45"/>
        <v>1</v>
      </c>
      <c r="E1435" s="83">
        <f t="shared" si="46"/>
        <v>87.728986463850944</v>
      </c>
      <c r="F1435" s="82"/>
      <c r="G1435" s="83"/>
      <c r="H1435" s="84"/>
      <c r="I1435" s="83"/>
      <c r="N1435" s="82"/>
      <c r="O1435" s="82"/>
      <c r="P1435" s="82"/>
      <c r="Q1435" s="82"/>
      <c r="R1435" s="82"/>
      <c r="Y1435" s="82"/>
      <c r="Z1435" s="82"/>
      <c r="AF1435" s="82"/>
    </row>
    <row r="1436" spans="1:32">
      <c r="A1436" s="82">
        <v>0.35525000000000001</v>
      </c>
      <c r="B1436" s="130">
        <v>30</v>
      </c>
      <c r="C1436" s="126">
        <v>100.51880211519394</v>
      </c>
      <c r="D1436" s="82">
        <f t="shared" si="45"/>
        <v>1</v>
      </c>
      <c r="E1436" s="83">
        <f t="shared" si="46"/>
        <v>97.256545861370668</v>
      </c>
      <c r="F1436" s="82"/>
      <c r="G1436" s="83"/>
      <c r="H1436" s="84"/>
      <c r="I1436" s="83"/>
      <c r="N1436" s="82"/>
      <c r="O1436" s="82"/>
      <c r="P1436" s="82"/>
      <c r="Q1436" s="82"/>
      <c r="R1436" s="82"/>
      <c r="Y1436" s="82"/>
      <c r="Z1436" s="82"/>
      <c r="AF1436" s="82"/>
    </row>
    <row r="1437" spans="1:32">
      <c r="A1437" s="82">
        <v>0.35549999999999998</v>
      </c>
      <c r="B1437" s="130">
        <v>30</v>
      </c>
      <c r="C1437" s="126">
        <v>130.10264825772339</v>
      </c>
      <c r="D1437" s="82">
        <f t="shared" si="45"/>
        <v>1</v>
      </c>
      <c r="E1437" s="83">
        <f t="shared" si="46"/>
        <v>111.00000000000001</v>
      </c>
      <c r="F1437" s="82"/>
      <c r="G1437" s="83"/>
      <c r="H1437" s="84"/>
      <c r="I1437" s="83"/>
      <c r="N1437" s="82"/>
      <c r="O1437" s="82"/>
      <c r="P1437" s="82"/>
      <c r="Q1437" s="82"/>
      <c r="R1437" s="82"/>
      <c r="Y1437" s="82"/>
      <c r="Z1437" s="82"/>
      <c r="AF1437" s="82"/>
    </row>
    <row r="1438" spans="1:32">
      <c r="A1438" s="82">
        <v>0.35575000000000001</v>
      </c>
      <c r="B1438" s="130">
        <v>30</v>
      </c>
      <c r="C1438" s="126">
        <v>81.14491977017623</v>
      </c>
      <c r="D1438" s="82">
        <f t="shared" si="45"/>
        <v>1</v>
      </c>
      <c r="E1438" s="83">
        <f t="shared" si="46"/>
        <v>80.207529397755081</v>
      </c>
      <c r="F1438" s="82"/>
      <c r="G1438" s="83"/>
      <c r="H1438" s="84"/>
      <c r="I1438" s="83"/>
      <c r="N1438" s="82"/>
      <c r="O1438" s="82"/>
      <c r="P1438" s="82"/>
      <c r="Q1438" s="82"/>
      <c r="R1438" s="82"/>
      <c r="Y1438" s="82"/>
      <c r="Z1438" s="82"/>
      <c r="AF1438" s="82"/>
    </row>
    <row r="1439" spans="1:32">
      <c r="A1439" s="82">
        <v>0.35599999999999998</v>
      </c>
      <c r="B1439" s="130">
        <v>30</v>
      </c>
      <c r="C1439" s="126">
        <v>111.2915839470639</v>
      </c>
      <c r="D1439" s="82">
        <f t="shared" si="45"/>
        <v>1</v>
      </c>
      <c r="E1439" s="83">
        <f t="shared" si="46"/>
        <v>111.00000000000001</v>
      </c>
      <c r="F1439" s="82"/>
      <c r="G1439" s="83"/>
      <c r="H1439" s="84"/>
      <c r="I1439" s="83"/>
      <c r="N1439" s="82"/>
      <c r="O1439" s="82"/>
      <c r="P1439" s="82"/>
      <c r="Q1439" s="82"/>
      <c r="R1439" s="82"/>
      <c r="Y1439" s="82"/>
      <c r="Z1439" s="82"/>
      <c r="AF1439" s="82"/>
    </row>
    <row r="1440" spans="1:32">
      <c r="A1440" s="82">
        <v>0.35625000000000001</v>
      </c>
      <c r="B1440" s="130">
        <v>30</v>
      </c>
      <c r="C1440" s="126">
        <v>90.049311755607874</v>
      </c>
      <c r="D1440" s="82">
        <f t="shared" si="45"/>
        <v>1</v>
      </c>
      <c r="E1440" s="83">
        <f t="shared" si="46"/>
        <v>88.043394344934924</v>
      </c>
      <c r="F1440" s="82"/>
      <c r="G1440" s="83"/>
      <c r="H1440" s="84"/>
      <c r="I1440" s="83"/>
      <c r="N1440" s="82"/>
      <c r="O1440" s="82"/>
      <c r="P1440" s="82"/>
      <c r="Q1440" s="82"/>
      <c r="R1440" s="82"/>
      <c r="Y1440" s="82"/>
      <c r="Z1440" s="82"/>
      <c r="AF1440" s="82"/>
    </row>
    <row r="1441" spans="1:32">
      <c r="A1441" s="82">
        <v>0.35649999999999998</v>
      </c>
      <c r="B1441" s="130">
        <v>30</v>
      </c>
      <c r="C1441" s="126">
        <v>96.437787371491453</v>
      </c>
      <c r="D1441" s="82">
        <f t="shared" si="45"/>
        <v>1</v>
      </c>
      <c r="E1441" s="83">
        <f t="shared" si="46"/>
        <v>93.665252886912484</v>
      </c>
      <c r="F1441" s="82"/>
      <c r="G1441" s="83"/>
      <c r="H1441" s="84"/>
      <c r="I1441" s="83"/>
      <c r="N1441" s="82"/>
      <c r="O1441" s="82"/>
      <c r="P1441" s="82"/>
      <c r="Q1441" s="82"/>
      <c r="R1441" s="82"/>
      <c r="Y1441" s="82"/>
      <c r="Z1441" s="82"/>
      <c r="AF1441" s="82"/>
    </row>
    <row r="1442" spans="1:32">
      <c r="A1442" s="82">
        <v>0.35675000000000001</v>
      </c>
      <c r="B1442" s="130">
        <v>15</v>
      </c>
      <c r="C1442" s="126">
        <v>96.219205885930023</v>
      </c>
      <c r="D1442" s="82">
        <f t="shared" si="45"/>
        <v>0</v>
      </c>
      <c r="E1442" s="83" t="str">
        <f t="shared" si="46"/>
        <v>..</v>
      </c>
      <c r="F1442" s="82"/>
      <c r="G1442" s="83"/>
      <c r="H1442" s="84"/>
      <c r="I1442" s="83"/>
      <c r="N1442" s="82"/>
      <c r="O1442" s="82"/>
      <c r="P1442" s="82"/>
      <c r="Q1442" s="82"/>
      <c r="R1442" s="82"/>
      <c r="Y1442" s="82"/>
      <c r="Z1442" s="82"/>
      <c r="AF1442" s="82"/>
    </row>
    <row r="1443" spans="1:32">
      <c r="A1443" s="82">
        <v>0.35699999999999998</v>
      </c>
      <c r="B1443" s="130">
        <v>30</v>
      </c>
      <c r="C1443" s="126">
        <v>114.60253360708774</v>
      </c>
      <c r="D1443" s="82">
        <f t="shared" si="45"/>
        <v>1</v>
      </c>
      <c r="E1443" s="83">
        <f t="shared" si="46"/>
        <v>111.00000000000001</v>
      </c>
      <c r="F1443" s="82"/>
      <c r="G1443" s="83"/>
      <c r="H1443" s="84"/>
      <c r="I1443" s="83"/>
      <c r="N1443" s="82"/>
      <c r="O1443" s="82"/>
      <c r="P1443" s="82"/>
      <c r="Q1443" s="82"/>
      <c r="R1443" s="82"/>
      <c r="Y1443" s="82"/>
      <c r="Z1443" s="82"/>
      <c r="AF1443" s="82"/>
    </row>
    <row r="1444" spans="1:32">
      <c r="A1444" s="82">
        <v>0.35725000000000001</v>
      </c>
      <c r="B1444" s="130">
        <v>30</v>
      </c>
      <c r="C1444" s="126">
        <v>121.40510648097438</v>
      </c>
      <c r="D1444" s="82">
        <f t="shared" si="45"/>
        <v>1</v>
      </c>
      <c r="E1444" s="83">
        <f t="shared" si="46"/>
        <v>111.00000000000001</v>
      </c>
      <c r="F1444" s="82"/>
      <c r="G1444" s="83"/>
      <c r="H1444" s="84"/>
      <c r="I1444" s="83"/>
      <c r="N1444" s="82"/>
      <c r="O1444" s="82"/>
      <c r="P1444" s="82"/>
      <c r="Q1444" s="82"/>
      <c r="R1444" s="82"/>
      <c r="Y1444" s="82"/>
      <c r="Z1444" s="82"/>
      <c r="AF1444" s="82"/>
    </row>
    <row r="1445" spans="1:32">
      <c r="A1445" s="82">
        <v>0.35749999999999998</v>
      </c>
      <c r="B1445" s="130">
        <v>15</v>
      </c>
      <c r="C1445" s="126">
        <v>98.979072004005005</v>
      </c>
      <c r="D1445" s="82">
        <f t="shared" si="45"/>
        <v>0</v>
      </c>
      <c r="E1445" s="83" t="str">
        <f t="shared" si="46"/>
        <v>..</v>
      </c>
      <c r="F1445" s="82"/>
      <c r="G1445" s="83"/>
      <c r="H1445" s="84"/>
      <c r="I1445" s="83"/>
      <c r="N1445" s="82"/>
      <c r="O1445" s="82"/>
      <c r="P1445" s="82"/>
      <c r="Q1445" s="82"/>
      <c r="R1445" s="82"/>
      <c r="Y1445" s="82"/>
      <c r="Z1445" s="82"/>
      <c r="AF1445" s="82"/>
    </row>
    <row r="1446" spans="1:32">
      <c r="A1446" s="82">
        <v>0.35775000000000001</v>
      </c>
      <c r="B1446" s="130">
        <v>30</v>
      </c>
      <c r="C1446" s="126">
        <v>132.45585645180211</v>
      </c>
      <c r="D1446" s="82">
        <f t="shared" si="45"/>
        <v>1</v>
      </c>
      <c r="E1446" s="83">
        <f t="shared" si="46"/>
        <v>111.00000000000001</v>
      </c>
      <c r="F1446" s="82"/>
      <c r="G1446" s="83"/>
      <c r="H1446" s="84"/>
      <c r="I1446" s="83"/>
      <c r="N1446" s="82"/>
      <c r="O1446" s="82"/>
      <c r="P1446" s="82"/>
      <c r="Q1446" s="82"/>
      <c r="R1446" s="82"/>
      <c r="Y1446" s="82"/>
      <c r="Z1446" s="82"/>
      <c r="AF1446" s="82"/>
    </row>
    <row r="1447" spans="1:32">
      <c r="A1447" s="82">
        <v>0.35799999999999998</v>
      </c>
      <c r="B1447" s="130">
        <v>30</v>
      </c>
      <c r="C1447" s="126">
        <v>139.30758878856039</v>
      </c>
      <c r="D1447" s="82">
        <f t="shared" si="45"/>
        <v>1</v>
      </c>
      <c r="E1447" s="83">
        <f t="shared" si="46"/>
        <v>111.00000000000001</v>
      </c>
      <c r="F1447" s="82"/>
      <c r="G1447" s="83"/>
      <c r="H1447" s="84"/>
      <c r="I1447" s="83"/>
      <c r="N1447" s="82"/>
      <c r="O1447" s="82"/>
      <c r="P1447" s="82"/>
      <c r="Q1447" s="82"/>
      <c r="R1447" s="82"/>
      <c r="Y1447" s="82"/>
      <c r="Z1447" s="82"/>
      <c r="AF1447" s="82"/>
    </row>
    <row r="1448" spans="1:32">
      <c r="A1448" s="82">
        <v>0.35825000000000001</v>
      </c>
      <c r="B1448" s="130">
        <v>15</v>
      </c>
      <c r="C1448" s="126">
        <v>124.10453520557016</v>
      </c>
      <c r="D1448" s="82">
        <f t="shared" si="45"/>
        <v>0</v>
      </c>
      <c r="E1448" s="83" t="str">
        <f t="shared" si="46"/>
        <v>..</v>
      </c>
      <c r="F1448" s="82"/>
      <c r="G1448" s="83"/>
      <c r="H1448" s="84"/>
      <c r="I1448" s="83"/>
      <c r="N1448" s="82"/>
      <c r="O1448" s="82"/>
      <c r="P1448" s="82"/>
      <c r="Q1448" s="82"/>
      <c r="R1448" s="82"/>
      <c r="Y1448" s="82"/>
      <c r="Z1448" s="82"/>
      <c r="AF1448" s="82"/>
    </row>
    <row r="1449" spans="1:32">
      <c r="A1449" s="82">
        <v>0.35849999999999999</v>
      </c>
      <c r="B1449" s="130">
        <v>30</v>
      </c>
      <c r="C1449" s="126">
        <v>86.820669660859707</v>
      </c>
      <c r="D1449" s="82">
        <f t="shared" si="45"/>
        <v>1</v>
      </c>
      <c r="E1449" s="83">
        <f t="shared" si="46"/>
        <v>85.202189301556544</v>
      </c>
      <c r="F1449" s="82"/>
      <c r="G1449" s="83"/>
      <c r="H1449" s="84"/>
      <c r="I1449" s="83"/>
      <c r="N1449" s="82"/>
      <c r="O1449" s="82"/>
      <c r="P1449" s="82"/>
      <c r="Q1449" s="82"/>
      <c r="R1449" s="82"/>
      <c r="Y1449" s="82"/>
      <c r="Z1449" s="82"/>
      <c r="AF1449" s="82"/>
    </row>
    <row r="1450" spans="1:32">
      <c r="A1450" s="82">
        <v>0.35875000000000001</v>
      </c>
      <c r="B1450" s="130">
        <v>15</v>
      </c>
      <c r="C1450" s="126">
        <v>99.284824610250723</v>
      </c>
      <c r="D1450" s="82">
        <f t="shared" si="45"/>
        <v>0</v>
      </c>
      <c r="E1450" s="83" t="str">
        <f t="shared" si="46"/>
        <v>..</v>
      </c>
      <c r="F1450" s="82"/>
      <c r="G1450" s="83"/>
      <c r="H1450" s="84"/>
      <c r="I1450" s="83"/>
      <c r="N1450" s="82"/>
      <c r="O1450" s="82"/>
      <c r="P1450" s="82"/>
      <c r="Q1450" s="82"/>
      <c r="R1450" s="82"/>
      <c r="Y1450" s="82"/>
      <c r="Z1450" s="82"/>
      <c r="AF1450" s="82"/>
    </row>
    <row r="1451" spans="1:32">
      <c r="A1451" s="82">
        <v>0.35899999999999999</v>
      </c>
      <c r="B1451" s="130">
        <v>15</v>
      </c>
      <c r="C1451" s="126">
        <v>99.162710914585205</v>
      </c>
      <c r="D1451" s="82">
        <f t="shared" si="45"/>
        <v>0</v>
      </c>
      <c r="E1451" s="83" t="str">
        <f t="shared" si="46"/>
        <v>..</v>
      </c>
      <c r="F1451" s="82"/>
      <c r="G1451" s="83"/>
      <c r="H1451" s="84"/>
      <c r="I1451" s="83"/>
      <c r="N1451" s="82"/>
      <c r="O1451" s="82"/>
      <c r="P1451" s="82"/>
      <c r="Q1451" s="82"/>
      <c r="R1451" s="82"/>
      <c r="Y1451" s="82"/>
      <c r="Z1451" s="82"/>
      <c r="AF1451" s="82"/>
    </row>
    <row r="1452" spans="1:32">
      <c r="A1452" s="82">
        <v>0.35925000000000001</v>
      </c>
      <c r="B1452" s="130">
        <v>30</v>
      </c>
      <c r="C1452" s="126">
        <v>93.072376553919966</v>
      </c>
      <c r="D1452" s="82">
        <f t="shared" si="45"/>
        <v>1</v>
      </c>
      <c r="E1452" s="83">
        <f t="shared" si="46"/>
        <v>90.703691367449565</v>
      </c>
      <c r="F1452" s="82"/>
      <c r="G1452" s="83"/>
      <c r="H1452" s="84"/>
      <c r="I1452" s="83"/>
      <c r="N1452" s="82"/>
      <c r="O1452" s="82"/>
      <c r="P1452" s="82"/>
      <c r="Q1452" s="82"/>
      <c r="R1452" s="82"/>
      <c r="Y1452" s="82"/>
      <c r="Z1452" s="82"/>
      <c r="AF1452" s="82"/>
    </row>
    <row r="1453" spans="1:32">
      <c r="A1453" s="82">
        <v>0.35949999999999999</v>
      </c>
      <c r="B1453" s="130">
        <v>15</v>
      </c>
      <c r="C1453" s="126">
        <v>120.57338113852623</v>
      </c>
      <c r="D1453" s="82">
        <f t="shared" si="45"/>
        <v>0</v>
      </c>
      <c r="E1453" s="83" t="str">
        <f t="shared" si="46"/>
        <v>..</v>
      </c>
      <c r="F1453" s="82"/>
      <c r="G1453" s="83"/>
      <c r="H1453" s="84"/>
      <c r="I1453" s="83"/>
      <c r="N1453" s="82"/>
      <c r="O1453" s="82"/>
      <c r="P1453" s="82"/>
      <c r="Q1453" s="82"/>
      <c r="R1453" s="82"/>
      <c r="Y1453" s="82"/>
      <c r="Z1453" s="82"/>
      <c r="AF1453" s="82"/>
    </row>
    <row r="1454" spans="1:32">
      <c r="A1454" s="82">
        <v>0.35975000000000001</v>
      </c>
      <c r="B1454" s="130">
        <v>15</v>
      </c>
      <c r="C1454" s="126">
        <v>123.00734981532557</v>
      </c>
      <c r="D1454" s="82">
        <f t="shared" si="45"/>
        <v>0</v>
      </c>
      <c r="E1454" s="83" t="str">
        <f t="shared" si="46"/>
        <v>..</v>
      </c>
      <c r="F1454" s="82"/>
      <c r="G1454" s="83"/>
      <c r="H1454" s="84"/>
      <c r="I1454" s="83"/>
      <c r="N1454" s="82"/>
      <c r="O1454" s="82"/>
      <c r="P1454" s="82"/>
      <c r="Q1454" s="82"/>
      <c r="R1454" s="82"/>
      <c r="Y1454" s="82"/>
      <c r="Z1454" s="82"/>
      <c r="AF1454" s="82"/>
    </row>
    <row r="1455" spans="1:32">
      <c r="A1455" s="82">
        <v>0.36</v>
      </c>
      <c r="B1455" s="130">
        <v>15</v>
      </c>
      <c r="C1455" s="126">
        <v>95.064146836334331</v>
      </c>
      <c r="D1455" s="82">
        <f t="shared" si="45"/>
        <v>0</v>
      </c>
      <c r="E1455" s="83" t="str">
        <f t="shared" si="46"/>
        <v>..</v>
      </c>
      <c r="F1455" s="82"/>
      <c r="G1455" s="83"/>
      <c r="H1455" s="84"/>
      <c r="I1455" s="83"/>
      <c r="N1455" s="82"/>
      <c r="O1455" s="82"/>
      <c r="P1455" s="82"/>
      <c r="Q1455" s="82"/>
      <c r="R1455" s="82"/>
      <c r="Y1455" s="82"/>
      <c r="Z1455" s="82"/>
      <c r="AF1455" s="82"/>
    </row>
    <row r="1456" spans="1:32">
      <c r="A1456" s="82">
        <v>0.36025000000000001</v>
      </c>
      <c r="B1456" s="130">
        <v>15</v>
      </c>
      <c r="C1456" s="126">
        <v>118.19380243647402</v>
      </c>
      <c r="D1456" s="82">
        <f t="shared" si="45"/>
        <v>0</v>
      </c>
      <c r="E1456" s="83" t="str">
        <f t="shared" si="46"/>
        <v>..</v>
      </c>
      <c r="F1456" s="82"/>
      <c r="G1456" s="83"/>
      <c r="H1456" s="84"/>
      <c r="I1456" s="83"/>
      <c r="N1456" s="82"/>
      <c r="O1456" s="82"/>
      <c r="P1456" s="82"/>
      <c r="Q1456" s="82"/>
      <c r="R1456" s="82"/>
      <c r="Y1456" s="82"/>
      <c r="Z1456" s="82"/>
      <c r="AF1456" s="82"/>
    </row>
    <row r="1457" spans="1:32">
      <c r="A1457" s="82">
        <v>0.36049999999999999</v>
      </c>
      <c r="B1457" s="130">
        <v>15</v>
      </c>
      <c r="C1457" s="126">
        <v>120.30440326351686</v>
      </c>
      <c r="D1457" s="82">
        <f t="shared" si="45"/>
        <v>0</v>
      </c>
      <c r="E1457" s="83" t="str">
        <f t="shared" si="46"/>
        <v>..</v>
      </c>
      <c r="F1457" s="82"/>
      <c r="G1457" s="83"/>
      <c r="H1457" s="84"/>
      <c r="I1457" s="83"/>
      <c r="N1457" s="82"/>
      <c r="O1457" s="82"/>
      <c r="P1457" s="82"/>
      <c r="Q1457" s="82"/>
      <c r="R1457" s="82"/>
      <c r="Y1457" s="82"/>
      <c r="Z1457" s="82"/>
      <c r="AF1457" s="82"/>
    </row>
    <row r="1458" spans="1:32">
      <c r="A1458" s="82">
        <v>0.36075000000000002</v>
      </c>
      <c r="B1458" s="130">
        <v>15</v>
      </c>
      <c r="C1458" s="126">
        <v>106.12525740189095</v>
      </c>
      <c r="D1458" s="82">
        <f t="shared" si="45"/>
        <v>0</v>
      </c>
      <c r="E1458" s="83" t="str">
        <f t="shared" si="46"/>
        <v>..</v>
      </c>
      <c r="F1458" s="82"/>
      <c r="G1458" s="83"/>
      <c r="H1458" s="84"/>
      <c r="I1458" s="83"/>
      <c r="N1458" s="82"/>
      <c r="O1458" s="82"/>
      <c r="P1458" s="82"/>
      <c r="Q1458" s="82"/>
      <c r="R1458" s="82"/>
      <c r="Y1458" s="82"/>
      <c r="Z1458" s="82"/>
      <c r="AF1458" s="82"/>
    </row>
    <row r="1459" spans="1:32">
      <c r="A1459" s="82">
        <v>0.36099999999999999</v>
      </c>
      <c r="B1459" s="130">
        <v>30</v>
      </c>
      <c r="C1459" s="126">
        <v>88.434211388235767</v>
      </c>
      <c r="D1459" s="82">
        <f t="shared" si="45"/>
        <v>1</v>
      </c>
      <c r="E1459" s="83">
        <f t="shared" si="46"/>
        <v>86.622106021647468</v>
      </c>
      <c r="F1459" s="82"/>
      <c r="G1459" s="83"/>
      <c r="H1459" s="84"/>
      <c r="I1459" s="83"/>
      <c r="N1459" s="82"/>
      <c r="O1459" s="82"/>
      <c r="P1459" s="82"/>
      <c r="Q1459" s="82"/>
      <c r="R1459" s="82"/>
      <c r="Y1459" s="82"/>
      <c r="Z1459" s="82"/>
      <c r="AF1459" s="82"/>
    </row>
    <row r="1460" spans="1:32">
      <c r="A1460" s="82">
        <v>0.36125000000000002</v>
      </c>
      <c r="B1460" s="130">
        <v>30</v>
      </c>
      <c r="C1460" s="126">
        <v>105.59740138806437</v>
      </c>
      <c r="D1460" s="82">
        <f t="shared" si="45"/>
        <v>1</v>
      </c>
      <c r="E1460" s="83">
        <f t="shared" si="46"/>
        <v>111.00000000000001</v>
      </c>
      <c r="F1460" s="82"/>
      <c r="G1460" s="83"/>
      <c r="H1460" s="84"/>
      <c r="I1460" s="83"/>
      <c r="N1460" s="82"/>
      <c r="O1460" s="82"/>
      <c r="P1460" s="82"/>
      <c r="Q1460" s="82"/>
      <c r="R1460" s="82"/>
      <c r="Y1460" s="82"/>
      <c r="Z1460" s="82"/>
      <c r="AF1460" s="82"/>
    </row>
    <row r="1461" spans="1:32">
      <c r="A1461" s="82">
        <v>0.36149999999999999</v>
      </c>
      <c r="B1461" s="130">
        <v>15</v>
      </c>
      <c r="C1461" s="126">
        <v>99.289902999935123</v>
      </c>
      <c r="D1461" s="82">
        <f t="shared" si="45"/>
        <v>0</v>
      </c>
      <c r="E1461" s="83" t="str">
        <f t="shared" si="46"/>
        <v>..</v>
      </c>
      <c r="F1461" s="82"/>
      <c r="G1461" s="83"/>
      <c r="H1461" s="84"/>
      <c r="I1461" s="83"/>
      <c r="N1461" s="82"/>
      <c r="O1461" s="82"/>
      <c r="P1461" s="82"/>
      <c r="Q1461" s="82"/>
      <c r="R1461" s="82"/>
      <c r="Y1461" s="82"/>
      <c r="Z1461" s="82"/>
      <c r="AF1461" s="82"/>
    </row>
    <row r="1462" spans="1:32">
      <c r="A1462" s="82">
        <v>0.36175000000000002</v>
      </c>
      <c r="B1462" s="130">
        <v>15</v>
      </c>
      <c r="C1462" s="126">
        <v>105.68282244397079</v>
      </c>
      <c r="D1462" s="82">
        <f t="shared" si="45"/>
        <v>0</v>
      </c>
      <c r="E1462" s="83" t="str">
        <f t="shared" si="46"/>
        <v>..</v>
      </c>
      <c r="F1462" s="82"/>
      <c r="G1462" s="83"/>
      <c r="H1462" s="84"/>
      <c r="I1462" s="83"/>
      <c r="N1462" s="82"/>
      <c r="O1462" s="82"/>
      <c r="P1462" s="82"/>
      <c r="Q1462" s="82"/>
      <c r="R1462" s="82"/>
      <c r="Y1462" s="82"/>
      <c r="Z1462" s="82"/>
      <c r="AF1462" s="82"/>
    </row>
    <row r="1463" spans="1:32">
      <c r="A1463" s="82">
        <v>0.36199999999999999</v>
      </c>
      <c r="B1463" s="130">
        <v>15</v>
      </c>
      <c r="C1463" s="126">
        <v>95.433899870999625</v>
      </c>
      <c r="D1463" s="82">
        <f t="shared" si="45"/>
        <v>0</v>
      </c>
      <c r="E1463" s="83" t="str">
        <f t="shared" si="46"/>
        <v>..</v>
      </c>
      <c r="F1463" s="82"/>
      <c r="G1463" s="83"/>
      <c r="H1463" s="84"/>
      <c r="I1463" s="83"/>
      <c r="N1463" s="82"/>
      <c r="O1463" s="82"/>
      <c r="P1463" s="82"/>
      <c r="Q1463" s="82"/>
      <c r="R1463" s="82"/>
      <c r="Y1463" s="82"/>
      <c r="Z1463" s="82"/>
      <c r="AF1463" s="82"/>
    </row>
    <row r="1464" spans="1:32">
      <c r="A1464" s="82">
        <v>0.36225000000000002</v>
      </c>
      <c r="B1464" s="130">
        <v>15</v>
      </c>
      <c r="C1464" s="126">
        <v>118.06616791515845</v>
      </c>
      <c r="D1464" s="82">
        <f t="shared" si="45"/>
        <v>0</v>
      </c>
      <c r="E1464" s="83" t="str">
        <f t="shared" si="46"/>
        <v>..</v>
      </c>
      <c r="F1464" s="82"/>
      <c r="G1464" s="83"/>
      <c r="H1464" s="84"/>
      <c r="I1464" s="83"/>
      <c r="N1464" s="82"/>
      <c r="O1464" s="82"/>
      <c r="P1464" s="82"/>
      <c r="Q1464" s="82"/>
      <c r="R1464" s="82"/>
      <c r="Y1464" s="82"/>
      <c r="Z1464" s="82"/>
      <c r="AF1464" s="82"/>
    </row>
    <row r="1465" spans="1:32">
      <c r="A1465" s="82">
        <v>0.36249999999999999</v>
      </c>
      <c r="B1465" s="130">
        <v>15</v>
      </c>
      <c r="C1465" s="126">
        <v>113.95582270649972</v>
      </c>
      <c r="D1465" s="82">
        <f t="shared" si="45"/>
        <v>0</v>
      </c>
      <c r="E1465" s="83" t="str">
        <f t="shared" si="46"/>
        <v>..</v>
      </c>
      <c r="F1465" s="82"/>
      <c r="G1465" s="83"/>
      <c r="H1465" s="84"/>
      <c r="I1465" s="83"/>
      <c r="N1465" s="82"/>
      <c r="O1465" s="82"/>
      <c r="P1465" s="82"/>
      <c r="Q1465" s="82"/>
      <c r="R1465" s="82"/>
      <c r="Y1465" s="82"/>
      <c r="Z1465" s="82"/>
      <c r="AF1465" s="82"/>
    </row>
    <row r="1466" spans="1:32">
      <c r="A1466" s="82">
        <v>0.36275000000000002</v>
      </c>
      <c r="B1466" s="130">
        <v>15</v>
      </c>
      <c r="C1466" s="126">
        <v>124.35571060995849</v>
      </c>
      <c r="D1466" s="82">
        <f t="shared" si="45"/>
        <v>0</v>
      </c>
      <c r="E1466" s="83" t="str">
        <f t="shared" si="46"/>
        <v>..</v>
      </c>
      <c r="F1466" s="82"/>
      <c r="G1466" s="83"/>
      <c r="H1466" s="84"/>
      <c r="I1466" s="83"/>
      <c r="N1466" s="82"/>
      <c r="O1466" s="82"/>
      <c r="P1466" s="82"/>
      <c r="Q1466" s="82"/>
      <c r="R1466" s="82"/>
      <c r="Y1466" s="82"/>
      <c r="Z1466" s="82"/>
      <c r="AF1466" s="82"/>
    </row>
    <row r="1467" spans="1:32">
      <c r="A1467" s="82">
        <v>0.36299999999999999</v>
      </c>
      <c r="B1467" s="130">
        <v>15</v>
      </c>
      <c r="C1467" s="126">
        <v>102.73504397461053</v>
      </c>
      <c r="D1467" s="82">
        <f t="shared" si="45"/>
        <v>0</v>
      </c>
      <c r="E1467" s="83" t="str">
        <f t="shared" si="46"/>
        <v>..</v>
      </c>
      <c r="F1467" s="82"/>
      <c r="G1467" s="83"/>
      <c r="H1467" s="84"/>
      <c r="I1467" s="83"/>
      <c r="N1467" s="82"/>
      <c r="O1467" s="82"/>
      <c r="P1467" s="82"/>
      <c r="Q1467" s="82"/>
      <c r="R1467" s="82"/>
      <c r="Y1467" s="82"/>
      <c r="Z1467" s="82"/>
      <c r="AF1467" s="82"/>
    </row>
    <row r="1468" spans="1:32">
      <c r="A1468" s="82">
        <v>0.36325000000000002</v>
      </c>
      <c r="B1468" s="130">
        <v>15</v>
      </c>
      <c r="C1468" s="126">
        <v>101.09415721174821</v>
      </c>
      <c r="D1468" s="82">
        <f t="shared" si="45"/>
        <v>0</v>
      </c>
      <c r="E1468" s="83" t="str">
        <f t="shared" si="46"/>
        <v>..</v>
      </c>
      <c r="F1468" s="82"/>
      <c r="G1468" s="83"/>
      <c r="H1468" s="84"/>
      <c r="I1468" s="83"/>
      <c r="N1468" s="82"/>
      <c r="O1468" s="82"/>
      <c r="P1468" s="82"/>
      <c r="Q1468" s="82"/>
      <c r="R1468" s="82"/>
      <c r="Y1468" s="82"/>
      <c r="Z1468" s="82"/>
      <c r="AF1468" s="82"/>
    </row>
    <row r="1469" spans="1:32">
      <c r="A1469" s="82">
        <v>0.36349999999999999</v>
      </c>
      <c r="B1469" s="130">
        <v>30</v>
      </c>
      <c r="C1469" s="126">
        <v>113.06557388454354</v>
      </c>
      <c r="D1469" s="82">
        <f t="shared" si="45"/>
        <v>1</v>
      </c>
      <c r="E1469" s="83">
        <f t="shared" si="46"/>
        <v>111.00000000000001</v>
      </c>
      <c r="F1469" s="82"/>
      <c r="G1469" s="83"/>
      <c r="H1469" s="84"/>
      <c r="I1469" s="83"/>
      <c r="N1469" s="82"/>
      <c r="O1469" s="82"/>
      <c r="P1469" s="82"/>
      <c r="Q1469" s="82"/>
      <c r="R1469" s="82"/>
      <c r="Y1469" s="82"/>
      <c r="Z1469" s="82"/>
      <c r="AF1469" s="82"/>
    </row>
    <row r="1470" spans="1:32">
      <c r="A1470" s="82">
        <v>0.36375000000000002</v>
      </c>
      <c r="B1470" s="130">
        <v>15</v>
      </c>
      <c r="C1470" s="126">
        <v>117.89510949492795</v>
      </c>
      <c r="D1470" s="82">
        <f t="shared" si="45"/>
        <v>0</v>
      </c>
      <c r="E1470" s="83" t="str">
        <f t="shared" si="46"/>
        <v>..</v>
      </c>
      <c r="F1470" s="82"/>
      <c r="G1470" s="83"/>
      <c r="H1470" s="84"/>
      <c r="I1470" s="83"/>
      <c r="N1470" s="82"/>
      <c r="O1470" s="82"/>
      <c r="P1470" s="82"/>
      <c r="Q1470" s="82"/>
      <c r="R1470" s="82"/>
      <c r="Y1470" s="82"/>
      <c r="Z1470" s="82"/>
      <c r="AF1470" s="82"/>
    </row>
    <row r="1471" spans="1:32">
      <c r="A1471" s="82">
        <v>0.36399999999999999</v>
      </c>
      <c r="B1471" s="130">
        <v>30</v>
      </c>
      <c r="C1471" s="126">
        <v>118.50146380264633</v>
      </c>
      <c r="D1471" s="82">
        <f t="shared" si="45"/>
        <v>1</v>
      </c>
      <c r="E1471" s="83">
        <f t="shared" si="46"/>
        <v>111.00000000000001</v>
      </c>
      <c r="F1471" s="82"/>
      <c r="G1471" s="83"/>
      <c r="H1471" s="84"/>
      <c r="I1471" s="83"/>
      <c r="N1471" s="82"/>
      <c r="O1471" s="82"/>
      <c r="P1471" s="82"/>
      <c r="Q1471" s="82"/>
      <c r="R1471" s="82"/>
      <c r="Y1471" s="82"/>
      <c r="Z1471" s="82"/>
      <c r="AF1471" s="82"/>
    </row>
    <row r="1472" spans="1:32">
      <c r="A1472" s="82">
        <v>0.36425000000000002</v>
      </c>
      <c r="B1472" s="130">
        <v>15</v>
      </c>
      <c r="C1472" s="126">
        <v>109.23759411682346</v>
      </c>
      <c r="D1472" s="82">
        <f t="shared" si="45"/>
        <v>0</v>
      </c>
      <c r="E1472" s="83" t="str">
        <f t="shared" si="46"/>
        <v>..</v>
      </c>
      <c r="F1472" s="82"/>
      <c r="G1472" s="83"/>
      <c r="H1472" s="84"/>
      <c r="I1472" s="83"/>
      <c r="N1472" s="82"/>
      <c r="O1472" s="82"/>
      <c r="P1472" s="82"/>
      <c r="Q1472" s="82"/>
      <c r="R1472" s="82"/>
      <c r="Y1472" s="82"/>
      <c r="Z1472" s="82"/>
      <c r="AF1472" s="82"/>
    </row>
    <row r="1473" spans="1:32">
      <c r="A1473" s="82">
        <v>0.36449999999999999</v>
      </c>
      <c r="B1473" s="130">
        <v>30</v>
      </c>
      <c r="C1473" s="126">
        <v>86.977397398207486</v>
      </c>
      <c r="D1473" s="82">
        <f t="shared" si="45"/>
        <v>1</v>
      </c>
      <c r="E1473" s="83">
        <f t="shared" si="46"/>
        <v>85.340109710422595</v>
      </c>
      <c r="F1473" s="82"/>
      <c r="G1473" s="83"/>
      <c r="H1473" s="84"/>
      <c r="I1473" s="83"/>
      <c r="N1473" s="82"/>
      <c r="O1473" s="82"/>
      <c r="P1473" s="82"/>
      <c r="Q1473" s="82"/>
      <c r="R1473" s="82"/>
      <c r="Y1473" s="82"/>
      <c r="Z1473" s="82"/>
      <c r="AF1473" s="82"/>
    </row>
    <row r="1474" spans="1:32">
      <c r="A1474" s="82">
        <v>0.36475000000000002</v>
      </c>
      <c r="B1474" s="130">
        <v>15</v>
      </c>
      <c r="C1474" s="126">
        <v>110.96500174393293</v>
      </c>
      <c r="D1474" s="82">
        <f t="shared" si="45"/>
        <v>0</v>
      </c>
      <c r="E1474" s="83" t="str">
        <f t="shared" si="46"/>
        <v>..</v>
      </c>
      <c r="F1474" s="82"/>
      <c r="G1474" s="83"/>
      <c r="H1474" s="84"/>
      <c r="I1474" s="83"/>
      <c r="N1474" s="82"/>
      <c r="O1474" s="82"/>
      <c r="P1474" s="82"/>
      <c r="Q1474" s="82"/>
      <c r="R1474" s="82"/>
      <c r="Y1474" s="82"/>
      <c r="Z1474" s="82"/>
      <c r="AF1474" s="82"/>
    </row>
    <row r="1475" spans="1:32">
      <c r="A1475" s="82">
        <v>0.36499999999999999</v>
      </c>
      <c r="B1475" s="130">
        <v>30</v>
      </c>
      <c r="C1475" s="126">
        <v>138.87603367568369</v>
      </c>
      <c r="D1475" s="82">
        <f t="shared" si="45"/>
        <v>1</v>
      </c>
      <c r="E1475" s="83">
        <f t="shared" si="46"/>
        <v>111.00000000000001</v>
      </c>
      <c r="F1475" s="82"/>
      <c r="G1475" s="83"/>
      <c r="H1475" s="84"/>
      <c r="I1475" s="83"/>
      <c r="N1475" s="82"/>
      <c r="O1475" s="82"/>
      <c r="P1475" s="82"/>
      <c r="Q1475" s="82"/>
      <c r="R1475" s="82"/>
      <c r="Y1475" s="82"/>
      <c r="Z1475" s="82"/>
      <c r="AF1475" s="82"/>
    </row>
    <row r="1476" spans="1:32">
      <c r="A1476" s="82">
        <v>0.36525000000000002</v>
      </c>
      <c r="B1476" s="130">
        <v>15</v>
      </c>
      <c r="C1476" s="126">
        <v>119.97259563374745</v>
      </c>
      <c r="D1476" s="82">
        <f t="shared" si="45"/>
        <v>0</v>
      </c>
      <c r="E1476" s="83" t="str">
        <f t="shared" si="46"/>
        <v>..</v>
      </c>
      <c r="F1476" s="82"/>
      <c r="G1476" s="83"/>
      <c r="H1476" s="84"/>
      <c r="I1476" s="83"/>
      <c r="N1476" s="82"/>
      <c r="O1476" s="82"/>
      <c r="P1476" s="82"/>
      <c r="Q1476" s="82"/>
      <c r="R1476" s="82"/>
      <c r="Y1476" s="82"/>
      <c r="Z1476" s="82"/>
      <c r="AF1476" s="82"/>
    </row>
    <row r="1477" spans="1:32">
      <c r="A1477" s="82">
        <v>0.36549999999999999</v>
      </c>
      <c r="B1477" s="130">
        <v>15</v>
      </c>
      <c r="C1477" s="126">
        <v>110.93758666021564</v>
      </c>
      <c r="D1477" s="82">
        <f t="shared" si="45"/>
        <v>0</v>
      </c>
      <c r="E1477" s="83" t="str">
        <f t="shared" si="46"/>
        <v>..</v>
      </c>
      <c r="F1477" s="82"/>
      <c r="G1477" s="83"/>
      <c r="H1477" s="84"/>
      <c r="I1477" s="83"/>
      <c r="N1477" s="82"/>
      <c r="O1477" s="82"/>
      <c r="P1477" s="82"/>
      <c r="Q1477" s="82"/>
      <c r="R1477" s="82"/>
      <c r="Y1477" s="82"/>
      <c r="Z1477" s="82"/>
      <c r="AF1477" s="82"/>
    </row>
    <row r="1478" spans="1:32">
      <c r="A1478" s="82">
        <v>0.36575000000000002</v>
      </c>
      <c r="B1478" s="130">
        <v>30</v>
      </c>
      <c r="C1478" s="126">
        <v>97.363135281649079</v>
      </c>
      <c r="D1478" s="82">
        <f t="shared" si="45"/>
        <v>1</v>
      </c>
      <c r="E1478" s="83">
        <f t="shared" si="46"/>
        <v>94.479559047851197</v>
      </c>
      <c r="F1478" s="82"/>
      <c r="G1478" s="83"/>
      <c r="H1478" s="84"/>
      <c r="I1478" s="83"/>
      <c r="N1478" s="82"/>
      <c r="O1478" s="82"/>
      <c r="P1478" s="82"/>
      <c r="Q1478" s="82"/>
      <c r="R1478" s="82"/>
      <c r="Y1478" s="82"/>
      <c r="Z1478" s="82"/>
      <c r="AF1478" s="82"/>
    </row>
    <row r="1479" spans="1:32">
      <c r="A1479" s="82">
        <v>0.36599999999999999</v>
      </c>
      <c r="B1479" s="130">
        <v>15</v>
      </c>
      <c r="C1479" s="126">
        <v>119.40858465742259</v>
      </c>
      <c r="D1479" s="82">
        <f t="shared" si="45"/>
        <v>0</v>
      </c>
      <c r="E1479" s="83" t="str">
        <f t="shared" si="46"/>
        <v>..</v>
      </c>
      <c r="F1479" s="82"/>
      <c r="G1479" s="83"/>
      <c r="H1479" s="84"/>
      <c r="I1479" s="83"/>
      <c r="N1479" s="82"/>
      <c r="O1479" s="82"/>
      <c r="P1479" s="82"/>
      <c r="Q1479" s="82"/>
      <c r="R1479" s="82"/>
      <c r="Y1479" s="82"/>
      <c r="Z1479" s="82"/>
      <c r="AF1479" s="82"/>
    </row>
    <row r="1480" spans="1:32">
      <c r="A1480" s="82">
        <v>0.36625000000000002</v>
      </c>
      <c r="B1480" s="130">
        <v>15</v>
      </c>
      <c r="C1480" s="126">
        <v>114.84760809315397</v>
      </c>
      <c r="D1480" s="82">
        <f t="shared" si="45"/>
        <v>0</v>
      </c>
      <c r="E1480" s="83" t="str">
        <f t="shared" si="46"/>
        <v>..</v>
      </c>
      <c r="F1480" s="82"/>
      <c r="G1480" s="83"/>
      <c r="H1480" s="84"/>
      <c r="I1480" s="83"/>
      <c r="N1480" s="82"/>
      <c r="O1480" s="82"/>
      <c r="P1480" s="82"/>
      <c r="Q1480" s="82"/>
      <c r="R1480" s="82"/>
      <c r="Y1480" s="82"/>
      <c r="Z1480" s="82"/>
      <c r="AF1480" s="82"/>
    </row>
    <row r="1481" spans="1:32">
      <c r="A1481" s="82">
        <v>0.36649999999999999</v>
      </c>
      <c r="B1481" s="130">
        <v>30</v>
      </c>
      <c r="C1481" s="126">
        <v>99.378285527901937</v>
      </c>
      <c r="D1481" s="82">
        <f t="shared" si="45"/>
        <v>1</v>
      </c>
      <c r="E1481" s="83">
        <f t="shared" si="46"/>
        <v>96.25289126455371</v>
      </c>
      <c r="F1481" s="82"/>
      <c r="G1481" s="83"/>
      <c r="H1481" s="84"/>
      <c r="I1481" s="83"/>
      <c r="N1481" s="82"/>
      <c r="O1481" s="82"/>
      <c r="P1481" s="82"/>
      <c r="Q1481" s="82"/>
      <c r="R1481" s="82"/>
      <c r="Y1481" s="82"/>
      <c r="Z1481" s="82"/>
      <c r="AF1481" s="82"/>
    </row>
    <row r="1482" spans="1:32">
      <c r="A1482" s="82">
        <v>0.36675000000000002</v>
      </c>
      <c r="B1482" s="130">
        <v>15</v>
      </c>
      <c r="C1482" s="126">
        <v>95.611850269919245</v>
      </c>
      <c r="D1482" s="82">
        <f t="shared" si="45"/>
        <v>0</v>
      </c>
      <c r="E1482" s="83" t="str">
        <f t="shared" si="46"/>
        <v>..</v>
      </c>
      <c r="F1482" s="82"/>
      <c r="G1482" s="83"/>
      <c r="H1482" s="84"/>
      <c r="I1482" s="83"/>
      <c r="N1482" s="82"/>
      <c r="O1482" s="82"/>
      <c r="P1482" s="82"/>
      <c r="Q1482" s="82"/>
      <c r="R1482" s="82"/>
      <c r="Y1482" s="82"/>
      <c r="Z1482" s="82"/>
      <c r="AF1482" s="82"/>
    </row>
    <row r="1483" spans="1:32">
      <c r="A1483" s="82">
        <v>0.36699999999999999</v>
      </c>
      <c r="B1483" s="130">
        <v>15</v>
      </c>
      <c r="C1483" s="126">
        <v>115.14204419081136</v>
      </c>
      <c r="D1483" s="82">
        <f t="shared" si="45"/>
        <v>0</v>
      </c>
      <c r="E1483" s="83" t="str">
        <f t="shared" si="46"/>
        <v>..</v>
      </c>
      <c r="F1483" s="82"/>
      <c r="G1483" s="83"/>
      <c r="H1483" s="84"/>
      <c r="I1483" s="83"/>
      <c r="N1483" s="82"/>
      <c r="O1483" s="82"/>
      <c r="P1483" s="82"/>
      <c r="Q1483" s="82"/>
      <c r="R1483" s="82"/>
      <c r="Y1483" s="82"/>
      <c r="Z1483" s="82"/>
      <c r="AF1483" s="82"/>
    </row>
    <row r="1484" spans="1:32">
      <c r="A1484" s="82">
        <v>0.36725000000000002</v>
      </c>
      <c r="B1484" s="130">
        <v>15</v>
      </c>
      <c r="C1484" s="126">
        <v>102.58321523986996</v>
      </c>
      <c r="D1484" s="82">
        <f t="shared" si="45"/>
        <v>0</v>
      </c>
      <c r="E1484" s="83" t="str">
        <f t="shared" si="46"/>
        <v>..</v>
      </c>
      <c r="F1484" s="82"/>
      <c r="G1484" s="83"/>
      <c r="H1484" s="84"/>
      <c r="I1484" s="83"/>
      <c r="N1484" s="82"/>
      <c r="O1484" s="82"/>
      <c r="P1484" s="82"/>
      <c r="Q1484" s="82"/>
      <c r="R1484" s="82"/>
      <c r="Y1484" s="82"/>
      <c r="Z1484" s="82"/>
      <c r="AF1484" s="82"/>
    </row>
    <row r="1485" spans="1:32">
      <c r="A1485" s="82">
        <v>0.36749999999999999</v>
      </c>
      <c r="B1485" s="130">
        <v>30</v>
      </c>
      <c r="C1485" s="126">
        <v>105.17724095177789</v>
      </c>
      <c r="D1485" s="82">
        <f t="shared" si="45"/>
        <v>1</v>
      </c>
      <c r="E1485" s="83">
        <f t="shared" si="46"/>
        <v>111.00000000000001</v>
      </c>
      <c r="F1485" s="82"/>
      <c r="G1485" s="83"/>
      <c r="H1485" s="84"/>
      <c r="I1485" s="83"/>
      <c r="N1485" s="82"/>
      <c r="O1485" s="82"/>
      <c r="P1485" s="82"/>
      <c r="Q1485" s="82"/>
      <c r="R1485" s="82"/>
      <c r="Y1485" s="82"/>
      <c r="Z1485" s="82"/>
      <c r="AF1485" s="82"/>
    </row>
    <row r="1486" spans="1:32">
      <c r="A1486" s="82">
        <v>0.36775000000000002</v>
      </c>
      <c r="B1486" s="130">
        <v>30</v>
      </c>
      <c r="C1486" s="126">
        <v>96.231165186443391</v>
      </c>
      <c r="D1486" s="82">
        <f t="shared" si="45"/>
        <v>1</v>
      </c>
      <c r="E1486" s="83">
        <f t="shared" si="46"/>
        <v>93.483425364070186</v>
      </c>
      <c r="F1486" s="82"/>
      <c r="G1486" s="83"/>
      <c r="H1486" s="84"/>
      <c r="I1486" s="83"/>
      <c r="N1486" s="82"/>
      <c r="O1486" s="82"/>
      <c r="P1486" s="82"/>
      <c r="Q1486" s="82"/>
      <c r="R1486" s="82"/>
      <c r="Y1486" s="82"/>
      <c r="Z1486" s="82"/>
      <c r="AF1486" s="82"/>
    </row>
    <row r="1487" spans="1:32">
      <c r="A1487" s="82">
        <v>0.36799999999999999</v>
      </c>
      <c r="B1487" s="130">
        <v>15</v>
      </c>
      <c r="C1487" s="126">
        <v>106.10802147525062</v>
      </c>
      <c r="D1487" s="82">
        <f t="shared" si="45"/>
        <v>0</v>
      </c>
      <c r="E1487" s="83" t="str">
        <f t="shared" si="46"/>
        <v>..</v>
      </c>
      <c r="F1487" s="82"/>
      <c r="G1487" s="83"/>
      <c r="H1487" s="84"/>
      <c r="I1487" s="83"/>
      <c r="N1487" s="82"/>
      <c r="O1487" s="82"/>
      <c r="P1487" s="82"/>
      <c r="Q1487" s="82"/>
      <c r="R1487" s="82"/>
      <c r="Y1487" s="82"/>
      <c r="Z1487" s="82"/>
      <c r="AF1487" s="82"/>
    </row>
    <row r="1488" spans="1:32">
      <c r="A1488" s="82">
        <v>0.36825000000000002</v>
      </c>
      <c r="B1488" s="130">
        <v>15</v>
      </c>
      <c r="C1488" s="126">
        <v>102.95663395505358</v>
      </c>
      <c r="D1488" s="82">
        <f t="shared" ref="D1488:D1551" si="47">IF(VLOOKUP(B1488,$B$10:$G$11,6)&gt;=0,1,0)</f>
        <v>0</v>
      </c>
      <c r="E1488" s="83" t="str">
        <f t="shared" ref="E1488:E1551" si="48">IF(D1488=0,"..", IF(C1488+$C$6&gt;=$G$2,$G$2,(C1488+$C$6)*(1-$C$4)))</f>
        <v>..</v>
      </c>
      <c r="F1488" s="82"/>
      <c r="G1488" s="83"/>
      <c r="H1488" s="84"/>
      <c r="I1488" s="83"/>
      <c r="N1488" s="82"/>
      <c r="O1488" s="82"/>
      <c r="P1488" s="82"/>
      <c r="Q1488" s="82"/>
      <c r="R1488" s="82"/>
      <c r="Y1488" s="82"/>
      <c r="Z1488" s="82"/>
      <c r="AF1488" s="82"/>
    </row>
    <row r="1489" spans="1:32">
      <c r="A1489" s="82">
        <v>0.36849999999999999</v>
      </c>
      <c r="B1489" s="130">
        <v>30</v>
      </c>
      <c r="C1489" s="126">
        <v>109.11241332518574</v>
      </c>
      <c r="D1489" s="82">
        <f t="shared" si="47"/>
        <v>1</v>
      </c>
      <c r="E1489" s="83">
        <f t="shared" si="48"/>
        <v>111.00000000000001</v>
      </c>
      <c r="F1489" s="82"/>
      <c r="G1489" s="83"/>
      <c r="H1489" s="84"/>
      <c r="I1489" s="83"/>
      <c r="N1489" s="82"/>
      <c r="O1489" s="82"/>
      <c r="P1489" s="82"/>
      <c r="Q1489" s="82"/>
      <c r="R1489" s="82"/>
      <c r="Y1489" s="82"/>
      <c r="Z1489" s="82"/>
      <c r="AF1489" s="82"/>
    </row>
    <row r="1490" spans="1:32">
      <c r="A1490" s="82">
        <v>0.36875000000000002</v>
      </c>
      <c r="B1490" s="130">
        <v>30</v>
      </c>
      <c r="C1490" s="126">
        <v>107.67351045695301</v>
      </c>
      <c r="D1490" s="82">
        <f t="shared" si="47"/>
        <v>1</v>
      </c>
      <c r="E1490" s="83">
        <f t="shared" si="48"/>
        <v>111.00000000000001</v>
      </c>
      <c r="F1490" s="82"/>
      <c r="G1490" s="83"/>
      <c r="H1490" s="84"/>
      <c r="I1490" s="83"/>
      <c r="N1490" s="82"/>
      <c r="O1490" s="82"/>
      <c r="P1490" s="82"/>
      <c r="Q1490" s="82"/>
      <c r="R1490" s="82"/>
      <c r="Y1490" s="82"/>
      <c r="Z1490" s="82"/>
      <c r="AF1490" s="82"/>
    </row>
    <row r="1491" spans="1:32">
      <c r="A1491" s="82">
        <v>0.36899999999999999</v>
      </c>
      <c r="B1491" s="130">
        <v>15</v>
      </c>
      <c r="C1491" s="126">
        <v>107.12540190207987</v>
      </c>
      <c r="D1491" s="82">
        <f t="shared" si="47"/>
        <v>0</v>
      </c>
      <c r="E1491" s="83" t="str">
        <f t="shared" si="48"/>
        <v>..</v>
      </c>
      <c r="F1491" s="82"/>
      <c r="G1491" s="83"/>
      <c r="H1491" s="84"/>
      <c r="I1491" s="83"/>
      <c r="N1491" s="82"/>
      <c r="O1491" s="82"/>
      <c r="P1491" s="82"/>
      <c r="Q1491" s="82"/>
      <c r="R1491" s="82"/>
      <c r="Y1491" s="82"/>
      <c r="Z1491" s="82"/>
      <c r="AF1491" s="82"/>
    </row>
    <row r="1492" spans="1:32">
      <c r="A1492" s="82">
        <v>0.36925000000000002</v>
      </c>
      <c r="B1492" s="130">
        <v>30</v>
      </c>
      <c r="C1492" s="126">
        <v>91.647910399205628</v>
      </c>
      <c r="D1492" s="82">
        <f t="shared" si="47"/>
        <v>1</v>
      </c>
      <c r="E1492" s="83">
        <f t="shared" si="48"/>
        <v>89.450161151300946</v>
      </c>
      <c r="F1492" s="82"/>
      <c r="G1492" s="83"/>
      <c r="H1492" s="84"/>
      <c r="I1492" s="83"/>
      <c r="N1492" s="82"/>
      <c r="O1492" s="82"/>
      <c r="P1492" s="82"/>
      <c r="Q1492" s="82"/>
      <c r="R1492" s="82"/>
      <c r="Y1492" s="82"/>
      <c r="Z1492" s="82"/>
      <c r="AF1492" s="82"/>
    </row>
    <row r="1493" spans="1:32">
      <c r="A1493" s="82">
        <v>0.3695</v>
      </c>
      <c r="B1493" s="130">
        <v>15</v>
      </c>
      <c r="C1493" s="126">
        <v>112.8775465943398</v>
      </c>
      <c r="D1493" s="82">
        <f t="shared" si="47"/>
        <v>0</v>
      </c>
      <c r="E1493" s="83" t="str">
        <f t="shared" si="48"/>
        <v>..</v>
      </c>
      <c r="F1493" s="82"/>
      <c r="G1493" s="83"/>
      <c r="H1493" s="84"/>
      <c r="I1493" s="83"/>
      <c r="N1493" s="82"/>
      <c r="O1493" s="82"/>
      <c r="P1493" s="82"/>
      <c r="Q1493" s="82"/>
      <c r="R1493" s="82"/>
      <c r="Y1493" s="82"/>
      <c r="Z1493" s="82"/>
      <c r="AF1493" s="82"/>
    </row>
    <row r="1494" spans="1:32">
      <c r="A1494" s="82">
        <v>0.36975000000000002</v>
      </c>
      <c r="B1494" s="130">
        <v>15</v>
      </c>
      <c r="C1494" s="126">
        <v>121.82005246502878</v>
      </c>
      <c r="D1494" s="82">
        <f t="shared" si="47"/>
        <v>0</v>
      </c>
      <c r="E1494" s="83" t="str">
        <f t="shared" si="48"/>
        <v>..</v>
      </c>
      <c r="F1494" s="82"/>
      <c r="G1494" s="83"/>
      <c r="H1494" s="84"/>
      <c r="I1494" s="83"/>
      <c r="N1494" s="82"/>
      <c r="O1494" s="82"/>
      <c r="P1494" s="82"/>
      <c r="Q1494" s="82"/>
      <c r="R1494" s="82"/>
      <c r="Y1494" s="82"/>
      <c r="Z1494" s="82"/>
      <c r="AF1494" s="82"/>
    </row>
    <row r="1495" spans="1:32">
      <c r="A1495" s="82">
        <v>0.37</v>
      </c>
      <c r="B1495" s="130">
        <v>30</v>
      </c>
      <c r="C1495" s="126">
        <v>132.57071720143696</v>
      </c>
      <c r="D1495" s="82">
        <f t="shared" si="47"/>
        <v>1</v>
      </c>
      <c r="E1495" s="83">
        <f t="shared" si="48"/>
        <v>111.00000000000001</v>
      </c>
      <c r="F1495" s="82"/>
      <c r="G1495" s="83"/>
      <c r="H1495" s="84"/>
      <c r="I1495" s="83"/>
      <c r="N1495" s="82"/>
      <c r="O1495" s="82"/>
      <c r="P1495" s="82"/>
      <c r="Q1495" s="82"/>
      <c r="R1495" s="82"/>
      <c r="Y1495" s="82"/>
      <c r="Z1495" s="82"/>
      <c r="AF1495" s="82"/>
    </row>
    <row r="1496" spans="1:32">
      <c r="A1496" s="82">
        <v>0.37025000000000002</v>
      </c>
      <c r="B1496" s="130">
        <v>15</v>
      </c>
      <c r="C1496" s="126">
        <v>120.61336768491242</v>
      </c>
      <c r="D1496" s="82">
        <f t="shared" si="47"/>
        <v>0</v>
      </c>
      <c r="E1496" s="83" t="str">
        <f t="shared" si="48"/>
        <v>..</v>
      </c>
      <c r="F1496" s="82"/>
      <c r="G1496" s="83"/>
      <c r="H1496" s="84"/>
      <c r="I1496" s="83"/>
      <c r="N1496" s="82"/>
      <c r="O1496" s="82"/>
      <c r="P1496" s="82"/>
      <c r="Q1496" s="82"/>
      <c r="R1496" s="82"/>
      <c r="Y1496" s="82"/>
      <c r="Z1496" s="82"/>
      <c r="AF1496" s="82"/>
    </row>
    <row r="1497" spans="1:32">
      <c r="A1497" s="82">
        <v>0.3705</v>
      </c>
      <c r="B1497" s="130">
        <v>15</v>
      </c>
      <c r="C1497" s="126">
        <v>109.92768423976869</v>
      </c>
      <c r="D1497" s="82">
        <f t="shared" si="47"/>
        <v>0</v>
      </c>
      <c r="E1497" s="83" t="str">
        <f t="shared" si="48"/>
        <v>..</v>
      </c>
      <c r="F1497" s="82"/>
      <c r="G1497" s="83"/>
      <c r="H1497" s="84"/>
      <c r="I1497" s="83"/>
      <c r="N1497" s="82"/>
      <c r="O1497" s="82"/>
      <c r="P1497" s="82"/>
      <c r="Q1497" s="82"/>
      <c r="R1497" s="82"/>
      <c r="Y1497" s="82"/>
      <c r="Z1497" s="82"/>
      <c r="AF1497" s="82"/>
    </row>
    <row r="1498" spans="1:32">
      <c r="A1498" s="82">
        <v>0.37075000000000002</v>
      </c>
      <c r="B1498" s="130">
        <v>30</v>
      </c>
      <c r="C1498" s="126">
        <v>123.37065373643327</v>
      </c>
      <c r="D1498" s="82">
        <f t="shared" si="47"/>
        <v>1</v>
      </c>
      <c r="E1498" s="83">
        <f t="shared" si="48"/>
        <v>111.00000000000001</v>
      </c>
      <c r="F1498" s="82"/>
      <c r="G1498" s="83"/>
      <c r="H1498" s="84"/>
      <c r="I1498" s="83"/>
      <c r="N1498" s="82"/>
      <c r="O1498" s="82"/>
      <c r="P1498" s="82"/>
      <c r="Q1498" s="82"/>
      <c r="R1498" s="82"/>
      <c r="Y1498" s="82"/>
      <c r="Z1498" s="82"/>
      <c r="AF1498" s="82"/>
    </row>
    <row r="1499" spans="1:32">
      <c r="A1499" s="82">
        <v>0.371</v>
      </c>
      <c r="B1499" s="130">
        <v>30</v>
      </c>
      <c r="C1499" s="126">
        <v>118.79288087855559</v>
      </c>
      <c r="D1499" s="82">
        <f t="shared" si="47"/>
        <v>1</v>
      </c>
      <c r="E1499" s="83">
        <f t="shared" si="48"/>
        <v>111.00000000000001</v>
      </c>
      <c r="F1499" s="82"/>
      <c r="G1499" s="83"/>
      <c r="H1499" s="84"/>
      <c r="I1499" s="83"/>
      <c r="N1499" s="82"/>
      <c r="O1499" s="82"/>
      <c r="P1499" s="82"/>
      <c r="Q1499" s="82"/>
      <c r="R1499" s="82"/>
      <c r="Y1499" s="82"/>
      <c r="Z1499" s="82"/>
      <c r="AF1499" s="82"/>
    </row>
    <row r="1500" spans="1:32">
      <c r="A1500" s="82">
        <v>0.37125000000000002</v>
      </c>
      <c r="B1500" s="130">
        <v>15</v>
      </c>
      <c r="C1500" s="126">
        <v>99.200041621040626</v>
      </c>
      <c r="D1500" s="82">
        <f t="shared" si="47"/>
        <v>0</v>
      </c>
      <c r="E1500" s="83" t="str">
        <f t="shared" si="48"/>
        <v>..</v>
      </c>
      <c r="F1500" s="82"/>
      <c r="G1500" s="83"/>
      <c r="H1500" s="84"/>
      <c r="I1500" s="83"/>
      <c r="N1500" s="82"/>
      <c r="O1500" s="82"/>
      <c r="P1500" s="82"/>
      <c r="Q1500" s="82"/>
      <c r="R1500" s="82"/>
      <c r="Y1500" s="82"/>
      <c r="Z1500" s="82"/>
      <c r="AF1500" s="82"/>
    </row>
    <row r="1501" spans="1:32">
      <c r="A1501" s="82">
        <v>0.3715</v>
      </c>
      <c r="B1501" s="130">
        <v>15</v>
      </c>
      <c r="C1501" s="126">
        <v>112.33564040406705</v>
      </c>
      <c r="D1501" s="82">
        <f t="shared" si="47"/>
        <v>0</v>
      </c>
      <c r="E1501" s="83" t="str">
        <f t="shared" si="48"/>
        <v>..</v>
      </c>
      <c r="F1501" s="82"/>
      <c r="G1501" s="83"/>
      <c r="H1501" s="84"/>
      <c r="I1501" s="83"/>
      <c r="N1501" s="82"/>
      <c r="O1501" s="82"/>
      <c r="P1501" s="82"/>
      <c r="Q1501" s="82"/>
      <c r="R1501" s="82"/>
      <c r="Y1501" s="82"/>
      <c r="Z1501" s="82"/>
      <c r="AF1501" s="82"/>
    </row>
    <row r="1502" spans="1:32">
      <c r="A1502" s="82">
        <v>0.37175000000000002</v>
      </c>
      <c r="B1502" s="130">
        <v>15</v>
      </c>
      <c r="C1502" s="126">
        <v>99.716735060086123</v>
      </c>
      <c r="D1502" s="82">
        <f t="shared" si="47"/>
        <v>0</v>
      </c>
      <c r="E1502" s="83" t="str">
        <f t="shared" si="48"/>
        <v>..</v>
      </c>
      <c r="F1502" s="82"/>
      <c r="G1502" s="83"/>
      <c r="H1502" s="84"/>
      <c r="I1502" s="83"/>
      <c r="N1502" s="82"/>
      <c r="O1502" s="82"/>
      <c r="P1502" s="82"/>
      <c r="Q1502" s="82"/>
      <c r="R1502" s="82"/>
      <c r="Y1502" s="82"/>
      <c r="Z1502" s="82"/>
      <c r="AF1502" s="82"/>
    </row>
    <row r="1503" spans="1:32">
      <c r="A1503" s="82">
        <v>0.372</v>
      </c>
      <c r="B1503" s="130">
        <v>30</v>
      </c>
      <c r="C1503" s="126">
        <v>83.489075115435369</v>
      </c>
      <c r="D1503" s="82">
        <f t="shared" si="47"/>
        <v>1</v>
      </c>
      <c r="E1503" s="83">
        <f t="shared" si="48"/>
        <v>82.270386101583128</v>
      </c>
      <c r="F1503" s="82"/>
      <c r="G1503" s="83"/>
      <c r="H1503" s="84"/>
      <c r="I1503" s="83"/>
      <c r="N1503" s="82"/>
      <c r="O1503" s="82"/>
      <c r="P1503" s="82"/>
      <c r="Q1503" s="82"/>
      <c r="R1503" s="82"/>
      <c r="Y1503" s="82"/>
      <c r="Z1503" s="82"/>
      <c r="AF1503" s="82"/>
    </row>
    <row r="1504" spans="1:32">
      <c r="A1504" s="82">
        <v>0.37225000000000003</v>
      </c>
      <c r="B1504" s="130">
        <v>15</v>
      </c>
      <c r="C1504" s="126">
        <v>121.25581244500241</v>
      </c>
      <c r="D1504" s="82">
        <f t="shared" si="47"/>
        <v>0</v>
      </c>
      <c r="E1504" s="83" t="str">
        <f t="shared" si="48"/>
        <v>..</v>
      </c>
      <c r="F1504" s="82"/>
      <c r="G1504" s="83"/>
      <c r="H1504" s="84"/>
      <c r="I1504" s="83"/>
      <c r="N1504" s="82"/>
      <c r="O1504" s="82"/>
      <c r="P1504" s="82"/>
      <c r="Q1504" s="82"/>
      <c r="R1504" s="82"/>
      <c r="Y1504" s="82"/>
      <c r="Z1504" s="82"/>
      <c r="AF1504" s="82"/>
    </row>
    <row r="1505" spans="1:32">
      <c r="A1505" s="82">
        <v>0.3725</v>
      </c>
      <c r="B1505" s="130">
        <v>15</v>
      </c>
      <c r="C1505" s="126">
        <v>119.15823394848461</v>
      </c>
      <c r="D1505" s="82">
        <f t="shared" si="47"/>
        <v>0</v>
      </c>
      <c r="E1505" s="83" t="str">
        <f t="shared" si="48"/>
        <v>..</v>
      </c>
      <c r="F1505" s="82"/>
      <c r="G1505" s="83"/>
      <c r="H1505" s="84"/>
      <c r="I1505" s="83"/>
      <c r="N1505" s="82"/>
      <c r="O1505" s="82"/>
      <c r="P1505" s="82"/>
      <c r="Q1505" s="82"/>
      <c r="R1505" s="82"/>
      <c r="Y1505" s="82"/>
      <c r="Z1505" s="82"/>
      <c r="AF1505" s="82"/>
    </row>
    <row r="1506" spans="1:32">
      <c r="A1506" s="82">
        <v>0.37275000000000003</v>
      </c>
      <c r="B1506" s="130">
        <v>30</v>
      </c>
      <c r="C1506" s="126">
        <v>110.01668440580555</v>
      </c>
      <c r="D1506" s="82">
        <f t="shared" si="47"/>
        <v>1</v>
      </c>
      <c r="E1506" s="83">
        <f t="shared" si="48"/>
        <v>111.00000000000001</v>
      </c>
      <c r="F1506" s="82"/>
      <c r="G1506" s="83"/>
      <c r="H1506" s="84"/>
      <c r="I1506" s="83"/>
      <c r="N1506" s="82"/>
      <c r="O1506" s="82"/>
      <c r="P1506" s="82"/>
      <c r="Q1506" s="82"/>
      <c r="R1506" s="82"/>
      <c r="Y1506" s="82"/>
      <c r="Z1506" s="82"/>
      <c r="AF1506" s="82"/>
    </row>
    <row r="1507" spans="1:32">
      <c r="A1507" s="82">
        <v>0.373</v>
      </c>
      <c r="B1507" s="130">
        <v>15</v>
      </c>
      <c r="C1507" s="126">
        <v>124.31677397431199</v>
      </c>
      <c r="D1507" s="82">
        <f t="shared" si="47"/>
        <v>0</v>
      </c>
      <c r="E1507" s="83" t="str">
        <f t="shared" si="48"/>
        <v>..</v>
      </c>
      <c r="F1507" s="82"/>
      <c r="G1507" s="83"/>
      <c r="H1507" s="84"/>
      <c r="I1507" s="83"/>
      <c r="N1507" s="82"/>
      <c r="O1507" s="82"/>
      <c r="P1507" s="82"/>
      <c r="Q1507" s="82"/>
      <c r="R1507" s="82"/>
      <c r="Y1507" s="82"/>
      <c r="Z1507" s="82"/>
      <c r="AF1507" s="82"/>
    </row>
    <row r="1508" spans="1:32">
      <c r="A1508" s="82">
        <v>0.37325000000000003</v>
      </c>
      <c r="B1508" s="130">
        <v>30</v>
      </c>
      <c r="C1508" s="126">
        <v>97.977909942146624</v>
      </c>
      <c r="D1508" s="82">
        <f t="shared" si="47"/>
        <v>1</v>
      </c>
      <c r="E1508" s="83">
        <f t="shared" si="48"/>
        <v>95.020560749089029</v>
      </c>
      <c r="F1508" s="82"/>
      <c r="G1508" s="83"/>
      <c r="H1508" s="84"/>
      <c r="I1508" s="83"/>
      <c r="N1508" s="82"/>
      <c r="O1508" s="82"/>
      <c r="P1508" s="82"/>
      <c r="Q1508" s="82"/>
      <c r="R1508" s="82"/>
      <c r="Y1508" s="82"/>
      <c r="Z1508" s="82"/>
      <c r="AF1508" s="82"/>
    </row>
    <row r="1509" spans="1:32">
      <c r="A1509" s="82">
        <v>0.3735</v>
      </c>
      <c r="B1509" s="130">
        <v>15</v>
      </c>
      <c r="C1509" s="126">
        <v>109.36838525456889</v>
      </c>
      <c r="D1509" s="82">
        <f t="shared" si="47"/>
        <v>0</v>
      </c>
      <c r="E1509" s="83" t="str">
        <f t="shared" si="48"/>
        <v>..</v>
      </c>
      <c r="F1509" s="82"/>
      <c r="G1509" s="83"/>
      <c r="H1509" s="84"/>
      <c r="I1509" s="83"/>
      <c r="N1509" s="82"/>
      <c r="O1509" s="82"/>
      <c r="P1509" s="82"/>
      <c r="Q1509" s="82"/>
      <c r="R1509" s="82"/>
      <c r="Y1509" s="82"/>
      <c r="Z1509" s="82"/>
      <c r="AF1509" s="82"/>
    </row>
    <row r="1510" spans="1:32">
      <c r="A1510" s="82">
        <v>0.37375000000000003</v>
      </c>
      <c r="B1510" s="130">
        <v>15</v>
      </c>
      <c r="C1510" s="126">
        <v>112.4377622861752</v>
      </c>
      <c r="D1510" s="82">
        <f t="shared" si="47"/>
        <v>0</v>
      </c>
      <c r="E1510" s="83" t="str">
        <f t="shared" si="48"/>
        <v>..</v>
      </c>
      <c r="F1510" s="82"/>
      <c r="G1510" s="83"/>
      <c r="H1510" s="84"/>
      <c r="I1510" s="83"/>
      <c r="N1510" s="82"/>
      <c r="O1510" s="82"/>
      <c r="P1510" s="82"/>
      <c r="Q1510" s="82"/>
      <c r="R1510" s="82"/>
      <c r="Y1510" s="82"/>
      <c r="Z1510" s="82"/>
      <c r="AF1510" s="82"/>
    </row>
    <row r="1511" spans="1:32">
      <c r="A1511" s="82">
        <v>0.374</v>
      </c>
      <c r="B1511" s="130">
        <v>30</v>
      </c>
      <c r="C1511" s="126">
        <v>85.124560055713502</v>
      </c>
      <c r="D1511" s="82">
        <f t="shared" si="47"/>
        <v>1</v>
      </c>
      <c r="E1511" s="83">
        <f t="shared" si="48"/>
        <v>83.709612849027877</v>
      </c>
      <c r="F1511" s="82"/>
      <c r="G1511" s="83"/>
      <c r="H1511" s="84"/>
      <c r="I1511" s="83"/>
      <c r="N1511" s="82"/>
      <c r="O1511" s="82"/>
      <c r="P1511" s="82"/>
      <c r="Q1511" s="82"/>
      <c r="R1511" s="82"/>
      <c r="Y1511" s="82"/>
      <c r="Z1511" s="82"/>
      <c r="AF1511" s="82"/>
    </row>
    <row r="1512" spans="1:32">
      <c r="A1512" s="82">
        <v>0.37425000000000003</v>
      </c>
      <c r="B1512" s="130">
        <v>15</v>
      </c>
      <c r="C1512" s="126">
        <v>112.08154746800278</v>
      </c>
      <c r="D1512" s="82">
        <f t="shared" si="47"/>
        <v>0</v>
      </c>
      <c r="E1512" s="83" t="str">
        <f t="shared" si="48"/>
        <v>..</v>
      </c>
      <c r="F1512" s="82"/>
      <c r="G1512" s="83"/>
      <c r="H1512" s="84"/>
      <c r="I1512" s="83"/>
      <c r="N1512" s="82"/>
      <c r="O1512" s="82"/>
      <c r="P1512" s="82"/>
      <c r="Q1512" s="82"/>
      <c r="R1512" s="82"/>
      <c r="Y1512" s="82"/>
      <c r="Z1512" s="82"/>
      <c r="AF1512" s="82"/>
    </row>
    <row r="1513" spans="1:32">
      <c r="A1513" s="82">
        <v>0.3745</v>
      </c>
      <c r="B1513" s="130">
        <v>15</v>
      </c>
      <c r="C1513" s="126">
        <v>108.9391752487267</v>
      </c>
      <c r="D1513" s="82">
        <f t="shared" si="47"/>
        <v>0</v>
      </c>
      <c r="E1513" s="83" t="str">
        <f t="shared" si="48"/>
        <v>..</v>
      </c>
      <c r="F1513" s="82"/>
      <c r="G1513" s="83"/>
      <c r="H1513" s="84"/>
      <c r="I1513" s="83"/>
      <c r="N1513" s="82"/>
      <c r="O1513" s="82"/>
      <c r="P1513" s="82"/>
      <c r="Q1513" s="82"/>
      <c r="R1513" s="82"/>
      <c r="Y1513" s="82"/>
      <c r="Z1513" s="82"/>
      <c r="AF1513" s="82"/>
    </row>
    <row r="1514" spans="1:32">
      <c r="A1514" s="82">
        <v>0.37475000000000003</v>
      </c>
      <c r="B1514" s="130">
        <v>15</v>
      </c>
      <c r="C1514" s="126">
        <v>96.972104496808001</v>
      </c>
      <c r="D1514" s="82">
        <f t="shared" si="47"/>
        <v>0</v>
      </c>
      <c r="E1514" s="83" t="str">
        <f t="shared" si="48"/>
        <v>..</v>
      </c>
      <c r="F1514" s="82"/>
      <c r="G1514" s="83"/>
      <c r="H1514" s="84"/>
      <c r="I1514" s="83"/>
      <c r="N1514" s="82"/>
      <c r="O1514" s="82"/>
      <c r="P1514" s="82"/>
      <c r="Q1514" s="82"/>
      <c r="R1514" s="82"/>
      <c r="Y1514" s="82"/>
      <c r="Z1514" s="82"/>
      <c r="AF1514" s="82"/>
    </row>
    <row r="1515" spans="1:32">
      <c r="A1515" s="82">
        <v>0.375</v>
      </c>
      <c r="B1515" s="130">
        <v>30</v>
      </c>
      <c r="C1515" s="126">
        <v>117.49925987833244</v>
      </c>
      <c r="D1515" s="82">
        <f t="shared" si="47"/>
        <v>1</v>
      </c>
      <c r="E1515" s="83">
        <f t="shared" si="48"/>
        <v>111.00000000000001</v>
      </c>
      <c r="F1515" s="82"/>
      <c r="G1515" s="83"/>
      <c r="H1515" s="84"/>
      <c r="I1515" s="83"/>
      <c r="N1515" s="82"/>
      <c r="O1515" s="82"/>
      <c r="P1515" s="82"/>
      <c r="Q1515" s="82"/>
      <c r="R1515" s="82"/>
      <c r="Y1515" s="82"/>
      <c r="Z1515" s="82"/>
      <c r="AF1515" s="82"/>
    </row>
    <row r="1516" spans="1:32">
      <c r="A1516" s="82">
        <v>0.37524999999999997</v>
      </c>
      <c r="B1516" s="130">
        <v>30</v>
      </c>
      <c r="C1516" s="126">
        <v>115.99163628584253</v>
      </c>
      <c r="D1516" s="82">
        <f t="shared" si="47"/>
        <v>1</v>
      </c>
      <c r="E1516" s="83">
        <f t="shared" si="48"/>
        <v>111.00000000000001</v>
      </c>
      <c r="F1516" s="82"/>
      <c r="G1516" s="83"/>
      <c r="H1516" s="84"/>
      <c r="I1516" s="83"/>
      <c r="N1516" s="82"/>
      <c r="O1516" s="82"/>
      <c r="P1516" s="82"/>
      <c r="Q1516" s="82"/>
      <c r="R1516" s="82"/>
      <c r="Y1516" s="82"/>
      <c r="Z1516" s="82"/>
      <c r="AF1516" s="82"/>
    </row>
    <row r="1517" spans="1:32">
      <c r="A1517" s="82">
        <v>0.3755</v>
      </c>
      <c r="B1517" s="130">
        <v>15</v>
      </c>
      <c r="C1517" s="126">
        <v>121.77031327915986</v>
      </c>
      <c r="D1517" s="82">
        <f t="shared" si="47"/>
        <v>0</v>
      </c>
      <c r="E1517" s="83" t="str">
        <f t="shared" si="48"/>
        <v>..</v>
      </c>
      <c r="F1517" s="82"/>
      <c r="G1517" s="83"/>
      <c r="H1517" s="84"/>
      <c r="I1517" s="83"/>
      <c r="N1517" s="82"/>
      <c r="O1517" s="82"/>
      <c r="P1517" s="82"/>
      <c r="Q1517" s="82"/>
      <c r="R1517" s="82"/>
      <c r="Y1517" s="82"/>
      <c r="Z1517" s="82"/>
      <c r="AF1517" s="82"/>
    </row>
    <row r="1518" spans="1:32">
      <c r="A1518" s="82">
        <v>0.37574999999999997</v>
      </c>
      <c r="B1518" s="130">
        <v>15</v>
      </c>
      <c r="C1518" s="126">
        <v>97.42851060463758</v>
      </c>
      <c r="D1518" s="82">
        <f t="shared" si="47"/>
        <v>0</v>
      </c>
      <c r="E1518" s="83" t="str">
        <f t="shared" si="48"/>
        <v>..</v>
      </c>
      <c r="F1518" s="82"/>
      <c r="G1518" s="83"/>
      <c r="H1518" s="84"/>
      <c r="I1518" s="83"/>
      <c r="N1518" s="82"/>
      <c r="O1518" s="82"/>
      <c r="P1518" s="82"/>
      <c r="Q1518" s="82"/>
      <c r="R1518" s="82"/>
      <c r="Y1518" s="82"/>
      <c r="Z1518" s="82"/>
      <c r="AF1518" s="82"/>
    </row>
    <row r="1519" spans="1:32">
      <c r="A1519" s="82">
        <v>0.376</v>
      </c>
      <c r="B1519" s="130">
        <v>30</v>
      </c>
      <c r="C1519" s="126">
        <v>108.51663908318619</v>
      </c>
      <c r="D1519" s="82">
        <f t="shared" si="47"/>
        <v>1</v>
      </c>
      <c r="E1519" s="83">
        <f t="shared" si="48"/>
        <v>111.00000000000001</v>
      </c>
      <c r="F1519" s="82"/>
      <c r="G1519" s="83"/>
      <c r="H1519" s="84"/>
      <c r="I1519" s="83"/>
      <c r="N1519" s="82"/>
      <c r="O1519" s="82"/>
      <c r="P1519" s="82"/>
      <c r="Q1519" s="82"/>
      <c r="R1519" s="82"/>
      <c r="Y1519" s="82"/>
      <c r="Z1519" s="82"/>
      <c r="AF1519" s="82"/>
    </row>
    <row r="1520" spans="1:32">
      <c r="A1520" s="82">
        <v>0.37624999999999997</v>
      </c>
      <c r="B1520" s="130">
        <v>30</v>
      </c>
      <c r="C1520" s="126">
        <v>100.76149572343152</v>
      </c>
      <c r="D1520" s="82">
        <f t="shared" si="47"/>
        <v>1</v>
      </c>
      <c r="E1520" s="83">
        <f t="shared" si="48"/>
        <v>97.470116236619745</v>
      </c>
      <c r="F1520" s="82"/>
      <c r="G1520" s="83"/>
      <c r="H1520" s="84"/>
      <c r="I1520" s="83"/>
      <c r="N1520" s="82"/>
      <c r="O1520" s="82"/>
      <c r="P1520" s="82"/>
      <c r="Q1520" s="82"/>
      <c r="R1520" s="82"/>
      <c r="Y1520" s="82"/>
      <c r="Z1520" s="82"/>
      <c r="AF1520" s="82"/>
    </row>
    <row r="1521" spans="1:32">
      <c r="A1521" s="82">
        <v>0.3765</v>
      </c>
      <c r="B1521" s="130">
        <v>30</v>
      </c>
      <c r="C1521" s="126">
        <v>123.90287940000765</v>
      </c>
      <c r="D1521" s="82">
        <f t="shared" si="47"/>
        <v>1</v>
      </c>
      <c r="E1521" s="83">
        <f t="shared" si="48"/>
        <v>111.00000000000001</v>
      </c>
      <c r="F1521" s="82"/>
      <c r="G1521" s="83"/>
      <c r="H1521" s="84"/>
      <c r="I1521" s="83"/>
      <c r="N1521" s="82"/>
      <c r="O1521" s="82"/>
      <c r="P1521" s="82"/>
      <c r="Q1521" s="82"/>
      <c r="R1521" s="82"/>
      <c r="Y1521" s="82"/>
      <c r="Z1521" s="82"/>
      <c r="AF1521" s="82"/>
    </row>
    <row r="1522" spans="1:32">
      <c r="A1522" s="82">
        <v>0.37674999999999997</v>
      </c>
      <c r="B1522" s="130">
        <v>15</v>
      </c>
      <c r="C1522" s="126">
        <v>98.512100570730951</v>
      </c>
      <c r="D1522" s="82">
        <f t="shared" si="47"/>
        <v>0</v>
      </c>
      <c r="E1522" s="83" t="str">
        <f t="shared" si="48"/>
        <v>..</v>
      </c>
      <c r="F1522" s="82"/>
      <c r="G1522" s="83"/>
      <c r="H1522" s="84"/>
      <c r="I1522" s="83"/>
      <c r="N1522" s="82"/>
      <c r="O1522" s="82"/>
      <c r="P1522" s="82"/>
      <c r="Q1522" s="82"/>
      <c r="R1522" s="82"/>
      <c r="Y1522" s="82"/>
      <c r="Z1522" s="82"/>
      <c r="AF1522" s="82"/>
    </row>
    <row r="1523" spans="1:32">
      <c r="A1523" s="82">
        <v>0.377</v>
      </c>
      <c r="B1523" s="130">
        <v>15</v>
      </c>
      <c r="C1523" s="126">
        <v>109.40025439800229</v>
      </c>
      <c r="D1523" s="82">
        <f t="shared" si="47"/>
        <v>0</v>
      </c>
      <c r="E1523" s="83" t="str">
        <f t="shared" si="48"/>
        <v>..</v>
      </c>
      <c r="F1523" s="82"/>
      <c r="G1523" s="83"/>
      <c r="H1523" s="84"/>
      <c r="I1523" s="83"/>
      <c r="N1523" s="82"/>
      <c r="O1523" s="82"/>
      <c r="P1523" s="82"/>
      <c r="Q1523" s="82"/>
      <c r="R1523" s="82"/>
      <c r="Y1523" s="82"/>
      <c r="Z1523" s="82"/>
      <c r="AF1523" s="82"/>
    </row>
    <row r="1524" spans="1:32">
      <c r="A1524" s="82">
        <v>0.37724999999999997</v>
      </c>
      <c r="B1524" s="130">
        <v>30</v>
      </c>
      <c r="C1524" s="126">
        <v>91.457050230084405</v>
      </c>
      <c r="D1524" s="82">
        <f t="shared" si="47"/>
        <v>1</v>
      </c>
      <c r="E1524" s="83">
        <f t="shared" si="48"/>
        <v>89.282204202474276</v>
      </c>
      <c r="F1524" s="82"/>
      <c r="G1524" s="83"/>
      <c r="H1524" s="84"/>
      <c r="I1524" s="83"/>
      <c r="N1524" s="82"/>
      <c r="O1524" s="82"/>
      <c r="P1524" s="82"/>
      <c r="Q1524" s="82"/>
      <c r="R1524" s="82"/>
      <c r="Y1524" s="82"/>
      <c r="Z1524" s="82"/>
      <c r="AF1524" s="82"/>
    </row>
    <row r="1525" spans="1:32">
      <c r="A1525" s="82">
        <v>0.3775</v>
      </c>
      <c r="B1525" s="130">
        <v>30</v>
      </c>
      <c r="C1525" s="126">
        <v>87.165798708334421</v>
      </c>
      <c r="D1525" s="82">
        <f t="shared" si="47"/>
        <v>1</v>
      </c>
      <c r="E1525" s="83">
        <f t="shared" si="48"/>
        <v>85.505902863334285</v>
      </c>
      <c r="F1525" s="82"/>
      <c r="G1525" s="83"/>
      <c r="H1525" s="84"/>
      <c r="I1525" s="83"/>
      <c r="N1525" s="82"/>
      <c r="O1525" s="82"/>
      <c r="P1525" s="82"/>
      <c r="Q1525" s="82"/>
      <c r="R1525" s="82"/>
      <c r="Y1525" s="82"/>
      <c r="Z1525" s="82"/>
      <c r="AF1525" s="82"/>
    </row>
    <row r="1526" spans="1:32">
      <c r="A1526" s="82">
        <v>0.37774999999999997</v>
      </c>
      <c r="B1526" s="130">
        <v>30</v>
      </c>
      <c r="C1526" s="126">
        <v>133.07852698053784</v>
      </c>
      <c r="D1526" s="82">
        <f t="shared" si="47"/>
        <v>1</v>
      </c>
      <c r="E1526" s="83">
        <f t="shared" si="48"/>
        <v>111.00000000000001</v>
      </c>
      <c r="F1526" s="82"/>
      <c r="G1526" s="83"/>
      <c r="H1526" s="84"/>
      <c r="I1526" s="83"/>
      <c r="N1526" s="82"/>
      <c r="O1526" s="82"/>
      <c r="P1526" s="82"/>
      <c r="Q1526" s="82"/>
      <c r="R1526" s="82"/>
      <c r="Y1526" s="82"/>
      <c r="Z1526" s="82"/>
      <c r="AF1526" s="82"/>
    </row>
    <row r="1527" spans="1:32">
      <c r="A1527" s="82">
        <v>0.378</v>
      </c>
      <c r="B1527" s="130">
        <v>15</v>
      </c>
      <c r="C1527" s="126">
        <v>115.0248185515388</v>
      </c>
      <c r="D1527" s="82">
        <f t="shared" si="47"/>
        <v>0</v>
      </c>
      <c r="E1527" s="83" t="str">
        <f t="shared" si="48"/>
        <v>..</v>
      </c>
      <c r="F1527" s="82"/>
      <c r="G1527" s="83"/>
      <c r="H1527" s="84"/>
      <c r="I1527" s="83"/>
      <c r="N1527" s="82"/>
      <c r="O1527" s="82"/>
      <c r="P1527" s="82"/>
      <c r="Q1527" s="82"/>
      <c r="R1527" s="82"/>
      <c r="Y1527" s="82"/>
      <c r="Z1527" s="82"/>
      <c r="AF1527" s="82"/>
    </row>
    <row r="1528" spans="1:32">
      <c r="A1528" s="82">
        <v>0.37824999999999998</v>
      </c>
      <c r="B1528" s="130">
        <v>15</v>
      </c>
      <c r="C1528" s="126">
        <v>123.20714540371159</v>
      </c>
      <c r="D1528" s="82">
        <f t="shared" si="47"/>
        <v>0</v>
      </c>
      <c r="E1528" s="83" t="str">
        <f t="shared" si="48"/>
        <v>..</v>
      </c>
      <c r="F1528" s="82"/>
      <c r="G1528" s="83"/>
      <c r="H1528" s="84"/>
      <c r="I1528" s="83"/>
      <c r="N1528" s="82"/>
      <c r="O1528" s="82"/>
      <c r="P1528" s="82"/>
      <c r="Q1528" s="82"/>
      <c r="R1528" s="82"/>
      <c r="Y1528" s="82"/>
      <c r="Z1528" s="82"/>
      <c r="AF1528" s="82"/>
    </row>
    <row r="1529" spans="1:32">
      <c r="A1529" s="82">
        <v>0.3785</v>
      </c>
      <c r="B1529" s="130">
        <v>30</v>
      </c>
      <c r="C1529" s="126">
        <v>130.11635135845472</v>
      </c>
      <c r="D1529" s="82">
        <f t="shared" si="47"/>
        <v>1</v>
      </c>
      <c r="E1529" s="83">
        <f t="shared" si="48"/>
        <v>111.00000000000001</v>
      </c>
      <c r="F1529" s="82"/>
      <c r="G1529" s="83"/>
      <c r="H1529" s="84"/>
      <c r="I1529" s="83"/>
      <c r="N1529" s="82"/>
      <c r="O1529" s="82"/>
      <c r="P1529" s="82"/>
      <c r="Q1529" s="82"/>
      <c r="R1529" s="82"/>
      <c r="Y1529" s="82"/>
      <c r="Z1529" s="82"/>
      <c r="AF1529" s="82"/>
    </row>
    <row r="1530" spans="1:32">
      <c r="A1530" s="82">
        <v>0.37874999999999998</v>
      </c>
      <c r="B1530" s="130">
        <v>30</v>
      </c>
      <c r="C1530" s="126">
        <v>117.09242728113892</v>
      </c>
      <c r="D1530" s="82">
        <f t="shared" si="47"/>
        <v>1</v>
      </c>
      <c r="E1530" s="83">
        <f t="shared" si="48"/>
        <v>111.00000000000001</v>
      </c>
      <c r="F1530" s="82"/>
      <c r="G1530" s="83"/>
      <c r="H1530" s="84"/>
      <c r="I1530" s="83"/>
      <c r="N1530" s="82"/>
      <c r="O1530" s="82"/>
      <c r="P1530" s="82"/>
      <c r="Q1530" s="82"/>
      <c r="R1530" s="82"/>
      <c r="Y1530" s="82"/>
      <c r="Z1530" s="82"/>
      <c r="AF1530" s="82"/>
    </row>
    <row r="1531" spans="1:32">
      <c r="A1531" s="82">
        <v>0.379</v>
      </c>
      <c r="B1531" s="130">
        <v>15</v>
      </c>
      <c r="C1531" s="126">
        <v>110.73318142618166</v>
      </c>
      <c r="D1531" s="82">
        <f t="shared" si="47"/>
        <v>0</v>
      </c>
      <c r="E1531" s="83" t="str">
        <f t="shared" si="48"/>
        <v>..</v>
      </c>
      <c r="F1531" s="82"/>
      <c r="G1531" s="83"/>
      <c r="H1531" s="84"/>
      <c r="I1531" s="83"/>
      <c r="N1531" s="82"/>
      <c r="O1531" s="82"/>
      <c r="P1531" s="82"/>
      <c r="Q1531" s="82"/>
      <c r="R1531" s="82"/>
      <c r="Y1531" s="82"/>
      <c r="Z1531" s="82"/>
      <c r="AF1531" s="82"/>
    </row>
    <row r="1532" spans="1:32">
      <c r="A1532" s="82">
        <v>0.37924999999999998</v>
      </c>
      <c r="B1532" s="130">
        <v>30</v>
      </c>
      <c r="C1532" s="126">
        <v>98.896465701600846</v>
      </c>
      <c r="D1532" s="82">
        <f t="shared" si="47"/>
        <v>1</v>
      </c>
      <c r="E1532" s="83">
        <f t="shared" si="48"/>
        <v>95.828889817408751</v>
      </c>
      <c r="F1532" s="82"/>
      <c r="G1532" s="83"/>
      <c r="H1532" s="84"/>
      <c r="I1532" s="83"/>
      <c r="N1532" s="82"/>
      <c r="O1532" s="82"/>
      <c r="P1532" s="82"/>
      <c r="Q1532" s="82"/>
      <c r="R1532" s="82"/>
      <c r="Y1532" s="82"/>
      <c r="Z1532" s="82"/>
      <c r="AF1532" s="82"/>
    </row>
    <row r="1533" spans="1:32">
      <c r="A1533" s="82">
        <v>0.3795</v>
      </c>
      <c r="B1533" s="130">
        <v>15</v>
      </c>
      <c r="C1533" s="126">
        <v>99.707550188459848</v>
      </c>
      <c r="D1533" s="82">
        <f t="shared" si="47"/>
        <v>0</v>
      </c>
      <c r="E1533" s="83" t="str">
        <f t="shared" si="48"/>
        <v>..</v>
      </c>
      <c r="F1533" s="82"/>
      <c r="G1533" s="83"/>
      <c r="H1533" s="84"/>
      <c r="I1533" s="83"/>
      <c r="N1533" s="82"/>
      <c r="O1533" s="82"/>
      <c r="P1533" s="82"/>
      <c r="Q1533" s="82"/>
      <c r="R1533" s="82"/>
      <c r="Y1533" s="82"/>
      <c r="Z1533" s="82"/>
      <c r="AF1533" s="82"/>
    </row>
    <row r="1534" spans="1:32">
      <c r="A1534" s="82">
        <v>0.37974999999999998</v>
      </c>
      <c r="B1534" s="130">
        <v>15</v>
      </c>
      <c r="C1534" s="126">
        <v>122.00698281422306</v>
      </c>
      <c r="D1534" s="82">
        <f t="shared" si="47"/>
        <v>0</v>
      </c>
      <c r="E1534" s="83" t="str">
        <f t="shared" si="48"/>
        <v>..</v>
      </c>
      <c r="F1534" s="82"/>
      <c r="G1534" s="83"/>
      <c r="H1534" s="84"/>
      <c r="I1534" s="83"/>
      <c r="N1534" s="82"/>
      <c r="O1534" s="82"/>
      <c r="P1534" s="82"/>
      <c r="Q1534" s="82"/>
      <c r="R1534" s="82"/>
      <c r="Y1534" s="82"/>
      <c r="Z1534" s="82"/>
      <c r="AF1534" s="82"/>
    </row>
    <row r="1535" spans="1:32">
      <c r="A1535" s="82">
        <v>0.38</v>
      </c>
      <c r="B1535" s="130">
        <v>15</v>
      </c>
      <c r="C1535" s="126">
        <v>98.821267179012523</v>
      </c>
      <c r="D1535" s="82">
        <f t="shared" si="47"/>
        <v>0</v>
      </c>
      <c r="E1535" s="83" t="str">
        <f t="shared" si="48"/>
        <v>..</v>
      </c>
      <c r="F1535" s="82"/>
      <c r="G1535" s="83"/>
      <c r="H1535" s="84"/>
      <c r="I1535" s="83"/>
      <c r="N1535" s="82"/>
      <c r="O1535" s="82"/>
      <c r="P1535" s="82"/>
      <c r="Q1535" s="82"/>
      <c r="R1535" s="82"/>
      <c r="Y1535" s="82"/>
      <c r="Z1535" s="82"/>
      <c r="AF1535" s="82"/>
    </row>
    <row r="1536" spans="1:32">
      <c r="A1536" s="82">
        <v>0.38024999999999998</v>
      </c>
      <c r="B1536" s="130">
        <v>30</v>
      </c>
      <c r="C1536" s="126">
        <v>108.36297641191747</v>
      </c>
      <c r="D1536" s="82">
        <f t="shared" si="47"/>
        <v>1</v>
      </c>
      <c r="E1536" s="83">
        <f t="shared" si="48"/>
        <v>111.00000000000001</v>
      </c>
      <c r="F1536" s="82"/>
      <c r="G1536" s="83"/>
      <c r="H1536" s="84"/>
      <c r="I1536" s="83"/>
      <c r="N1536" s="82"/>
      <c r="O1536" s="82"/>
      <c r="P1536" s="82"/>
      <c r="Q1536" s="82"/>
      <c r="R1536" s="82"/>
      <c r="Y1536" s="82"/>
      <c r="Z1536" s="82"/>
      <c r="AF1536" s="82"/>
    </row>
    <row r="1537" spans="1:32">
      <c r="A1537" s="82">
        <v>0.3805</v>
      </c>
      <c r="B1537" s="130">
        <v>30</v>
      </c>
      <c r="C1537" s="126">
        <v>101.90900822963557</v>
      </c>
      <c r="D1537" s="82">
        <f t="shared" si="47"/>
        <v>1</v>
      </c>
      <c r="E1537" s="83">
        <f t="shared" si="48"/>
        <v>111.00000000000001</v>
      </c>
      <c r="F1537" s="82"/>
      <c r="G1537" s="83"/>
      <c r="H1537" s="84"/>
      <c r="I1537" s="83"/>
      <c r="N1537" s="82"/>
      <c r="O1537" s="82"/>
      <c r="P1537" s="82"/>
      <c r="Q1537" s="82"/>
      <c r="R1537" s="82"/>
      <c r="Y1537" s="82"/>
      <c r="Z1537" s="82"/>
      <c r="AF1537" s="82"/>
    </row>
    <row r="1538" spans="1:32">
      <c r="A1538" s="82">
        <v>0.38074999999999998</v>
      </c>
      <c r="B1538" s="130">
        <v>15</v>
      </c>
      <c r="C1538" s="126">
        <v>104.66216947280407</v>
      </c>
      <c r="D1538" s="82">
        <f t="shared" si="47"/>
        <v>0</v>
      </c>
      <c r="E1538" s="83" t="str">
        <f t="shared" si="48"/>
        <v>..</v>
      </c>
      <c r="F1538" s="82"/>
      <c r="G1538" s="83"/>
      <c r="H1538" s="84"/>
      <c r="I1538" s="83"/>
      <c r="N1538" s="82"/>
      <c r="O1538" s="82"/>
      <c r="P1538" s="82"/>
      <c r="Q1538" s="82"/>
      <c r="R1538" s="82"/>
      <c r="Y1538" s="82"/>
      <c r="Z1538" s="82"/>
      <c r="AF1538" s="82"/>
    </row>
    <row r="1539" spans="1:32">
      <c r="A1539" s="82">
        <v>0.38100000000000001</v>
      </c>
      <c r="B1539" s="130">
        <v>15</v>
      </c>
      <c r="C1539" s="126">
        <v>102.17695415733553</v>
      </c>
      <c r="D1539" s="82">
        <f t="shared" si="47"/>
        <v>0</v>
      </c>
      <c r="E1539" s="83" t="str">
        <f t="shared" si="48"/>
        <v>..</v>
      </c>
      <c r="F1539" s="82"/>
      <c r="G1539" s="83"/>
      <c r="H1539" s="84"/>
      <c r="I1539" s="83"/>
      <c r="N1539" s="82"/>
      <c r="O1539" s="82"/>
      <c r="P1539" s="82"/>
      <c r="Q1539" s="82"/>
      <c r="R1539" s="82"/>
      <c r="Y1539" s="82"/>
      <c r="Z1539" s="82"/>
      <c r="AF1539" s="82"/>
    </row>
    <row r="1540" spans="1:32">
      <c r="A1540" s="82">
        <v>0.38124999999999998</v>
      </c>
      <c r="B1540" s="130">
        <v>15</v>
      </c>
      <c r="C1540" s="126">
        <v>109.21206382428889</v>
      </c>
      <c r="D1540" s="82">
        <f t="shared" si="47"/>
        <v>0</v>
      </c>
      <c r="E1540" s="83" t="str">
        <f t="shared" si="48"/>
        <v>..</v>
      </c>
      <c r="F1540" s="82"/>
      <c r="G1540" s="83"/>
      <c r="H1540" s="84"/>
      <c r="I1540" s="83"/>
      <c r="N1540" s="82"/>
      <c r="O1540" s="82"/>
      <c r="P1540" s="82"/>
      <c r="Q1540" s="82"/>
      <c r="R1540" s="82"/>
      <c r="Y1540" s="82"/>
      <c r="Z1540" s="82"/>
      <c r="AF1540" s="82"/>
    </row>
    <row r="1541" spans="1:32">
      <c r="A1541" s="82">
        <v>0.38150000000000001</v>
      </c>
      <c r="B1541" s="130">
        <v>15</v>
      </c>
      <c r="C1541" s="126">
        <v>116.01505398724099</v>
      </c>
      <c r="D1541" s="82">
        <f t="shared" si="47"/>
        <v>0</v>
      </c>
      <c r="E1541" s="83" t="str">
        <f t="shared" si="48"/>
        <v>..</v>
      </c>
      <c r="F1541" s="82"/>
      <c r="G1541" s="83"/>
      <c r="H1541" s="84"/>
      <c r="I1541" s="83"/>
      <c r="N1541" s="82"/>
      <c r="O1541" s="82"/>
      <c r="P1541" s="82"/>
      <c r="Q1541" s="82"/>
      <c r="R1541" s="82"/>
      <c r="Y1541" s="82"/>
      <c r="Z1541" s="82"/>
      <c r="AF1541" s="82"/>
    </row>
    <row r="1542" spans="1:32">
      <c r="A1542" s="82">
        <v>0.38174999999999998</v>
      </c>
      <c r="B1542" s="130">
        <v>30</v>
      </c>
      <c r="C1542" s="126">
        <v>126.8861259025845</v>
      </c>
      <c r="D1542" s="82">
        <f t="shared" si="47"/>
        <v>1</v>
      </c>
      <c r="E1542" s="83">
        <f t="shared" si="48"/>
        <v>111.00000000000001</v>
      </c>
      <c r="F1542" s="82"/>
      <c r="G1542" s="83"/>
      <c r="H1542" s="84"/>
      <c r="I1542" s="83"/>
      <c r="N1542" s="82"/>
      <c r="O1542" s="82"/>
      <c r="P1542" s="82"/>
      <c r="Q1542" s="82"/>
      <c r="R1542" s="82"/>
      <c r="Y1542" s="82"/>
      <c r="Z1542" s="82"/>
      <c r="AF1542" s="82"/>
    </row>
    <row r="1543" spans="1:32">
      <c r="A1543" s="82">
        <v>0.38200000000000001</v>
      </c>
      <c r="B1543" s="130">
        <v>15</v>
      </c>
      <c r="C1543" s="126">
        <v>104.71816966870898</v>
      </c>
      <c r="D1543" s="82">
        <f t="shared" si="47"/>
        <v>0</v>
      </c>
      <c r="E1543" s="83" t="str">
        <f t="shared" si="48"/>
        <v>..</v>
      </c>
      <c r="F1543" s="82"/>
      <c r="G1543" s="83"/>
      <c r="H1543" s="84"/>
      <c r="I1543" s="83"/>
      <c r="N1543" s="82"/>
      <c r="O1543" s="82"/>
      <c r="P1543" s="82"/>
      <c r="Q1543" s="82"/>
      <c r="R1543" s="82"/>
      <c r="Y1543" s="82"/>
      <c r="Z1543" s="82"/>
      <c r="AF1543" s="82"/>
    </row>
    <row r="1544" spans="1:32">
      <c r="A1544" s="82">
        <v>0.38224999999999998</v>
      </c>
      <c r="B1544" s="130">
        <v>15</v>
      </c>
      <c r="C1544" s="126">
        <v>124.46013048611601</v>
      </c>
      <c r="D1544" s="82">
        <f t="shared" si="47"/>
        <v>0</v>
      </c>
      <c r="E1544" s="83" t="str">
        <f t="shared" si="48"/>
        <v>..</v>
      </c>
      <c r="F1544" s="82"/>
      <c r="G1544" s="83"/>
      <c r="H1544" s="84"/>
      <c r="I1544" s="83"/>
      <c r="N1544" s="82"/>
      <c r="O1544" s="82"/>
      <c r="P1544" s="82"/>
      <c r="Q1544" s="82"/>
      <c r="R1544" s="82"/>
      <c r="Y1544" s="82"/>
      <c r="Z1544" s="82"/>
      <c r="AF1544" s="82"/>
    </row>
    <row r="1545" spans="1:32">
      <c r="A1545" s="82">
        <v>0.38250000000000001</v>
      </c>
      <c r="B1545" s="130">
        <v>15</v>
      </c>
      <c r="C1545" s="126">
        <v>123.72813805908422</v>
      </c>
      <c r="D1545" s="82">
        <f t="shared" si="47"/>
        <v>0</v>
      </c>
      <c r="E1545" s="83" t="str">
        <f t="shared" si="48"/>
        <v>..</v>
      </c>
      <c r="F1545" s="82"/>
      <c r="G1545" s="83"/>
      <c r="H1545" s="84"/>
      <c r="I1545" s="83"/>
      <c r="N1545" s="82"/>
      <c r="O1545" s="82"/>
      <c r="P1545" s="82"/>
      <c r="Q1545" s="82"/>
      <c r="R1545" s="82"/>
      <c r="Y1545" s="82"/>
      <c r="Z1545" s="82"/>
      <c r="AF1545" s="82"/>
    </row>
    <row r="1546" spans="1:32">
      <c r="A1546" s="82">
        <v>0.38274999999999998</v>
      </c>
      <c r="B1546" s="130">
        <v>15</v>
      </c>
      <c r="C1546" s="126">
        <v>113.03512401448965</v>
      </c>
      <c r="D1546" s="82">
        <f t="shared" si="47"/>
        <v>0</v>
      </c>
      <c r="E1546" s="83" t="str">
        <f t="shared" si="48"/>
        <v>..</v>
      </c>
      <c r="F1546" s="82"/>
      <c r="G1546" s="83"/>
      <c r="H1546" s="84"/>
      <c r="I1546" s="83"/>
      <c r="N1546" s="82"/>
      <c r="O1546" s="82"/>
      <c r="P1546" s="82"/>
      <c r="Q1546" s="82"/>
      <c r="R1546" s="82"/>
      <c r="Y1546" s="82"/>
      <c r="Z1546" s="82"/>
      <c r="AF1546" s="82"/>
    </row>
    <row r="1547" spans="1:32">
      <c r="A1547" s="82">
        <v>0.38300000000000001</v>
      </c>
      <c r="B1547" s="130">
        <v>15</v>
      </c>
      <c r="C1547" s="126">
        <v>114.28628758834586</v>
      </c>
      <c r="D1547" s="82">
        <f t="shared" si="47"/>
        <v>0</v>
      </c>
      <c r="E1547" s="83" t="str">
        <f t="shared" si="48"/>
        <v>..</v>
      </c>
      <c r="F1547" s="82"/>
      <c r="G1547" s="83"/>
      <c r="H1547" s="84"/>
      <c r="I1547" s="83"/>
      <c r="N1547" s="82"/>
      <c r="O1547" s="82"/>
      <c r="P1547" s="82"/>
      <c r="Q1547" s="82"/>
      <c r="R1547" s="82"/>
      <c r="Y1547" s="82"/>
      <c r="Z1547" s="82"/>
      <c r="AF1547" s="82"/>
    </row>
    <row r="1548" spans="1:32">
      <c r="A1548" s="82">
        <v>0.38324999999999998</v>
      </c>
      <c r="B1548" s="130">
        <v>30</v>
      </c>
      <c r="C1548" s="126">
        <v>102.61756757493967</v>
      </c>
      <c r="D1548" s="82">
        <f t="shared" si="47"/>
        <v>1</v>
      </c>
      <c r="E1548" s="83">
        <f t="shared" si="48"/>
        <v>111.00000000000001</v>
      </c>
      <c r="F1548" s="82"/>
      <c r="G1548" s="83"/>
      <c r="H1548" s="84"/>
      <c r="I1548" s="83"/>
      <c r="N1548" s="82"/>
      <c r="O1548" s="82"/>
      <c r="P1548" s="82"/>
      <c r="Q1548" s="82"/>
      <c r="R1548" s="82"/>
      <c r="Y1548" s="82"/>
      <c r="Z1548" s="82"/>
      <c r="AF1548" s="82"/>
    </row>
    <row r="1549" spans="1:32">
      <c r="A1549" s="82">
        <v>0.38350000000000001</v>
      </c>
      <c r="B1549" s="130">
        <v>30</v>
      </c>
      <c r="C1549" s="126">
        <v>108.7959044326122</v>
      </c>
      <c r="D1549" s="82">
        <f t="shared" si="47"/>
        <v>1</v>
      </c>
      <c r="E1549" s="83">
        <f t="shared" si="48"/>
        <v>111.00000000000001</v>
      </c>
      <c r="F1549" s="82"/>
      <c r="G1549" s="83"/>
      <c r="H1549" s="84"/>
      <c r="I1549" s="83"/>
      <c r="N1549" s="82"/>
      <c r="O1549" s="82"/>
      <c r="P1549" s="82"/>
      <c r="Q1549" s="82"/>
      <c r="R1549" s="82"/>
      <c r="Y1549" s="82"/>
      <c r="Z1549" s="82"/>
      <c r="AF1549" s="82"/>
    </row>
    <row r="1550" spans="1:32">
      <c r="A1550" s="82">
        <v>0.38374999999999998</v>
      </c>
      <c r="B1550" s="130">
        <v>30</v>
      </c>
      <c r="C1550" s="126">
        <v>131.55233320315341</v>
      </c>
      <c r="D1550" s="82">
        <f t="shared" si="47"/>
        <v>1</v>
      </c>
      <c r="E1550" s="83">
        <f t="shared" si="48"/>
        <v>111.00000000000001</v>
      </c>
      <c r="F1550" s="82"/>
      <c r="G1550" s="83"/>
      <c r="H1550" s="84"/>
      <c r="I1550" s="83"/>
      <c r="N1550" s="82"/>
      <c r="O1550" s="82"/>
      <c r="P1550" s="82"/>
      <c r="Q1550" s="82"/>
      <c r="R1550" s="82"/>
      <c r="Y1550" s="82"/>
      <c r="Z1550" s="82"/>
      <c r="AF1550" s="82"/>
    </row>
    <row r="1551" spans="1:32">
      <c r="A1551" s="82">
        <v>0.38400000000000001</v>
      </c>
      <c r="B1551" s="130">
        <v>15</v>
      </c>
      <c r="C1551" s="126">
        <v>107.31453536405809</v>
      </c>
      <c r="D1551" s="82">
        <f t="shared" si="47"/>
        <v>0</v>
      </c>
      <c r="E1551" s="83" t="str">
        <f t="shared" si="48"/>
        <v>..</v>
      </c>
      <c r="F1551" s="82"/>
      <c r="G1551" s="83"/>
      <c r="H1551" s="84"/>
      <c r="I1551" s="83"/>
      <c r="N1551" s="82"/>
      <c r="O1551" s="82"/>
      <c r="P1551" s="82"/>
      <c r="Q1551" s="82"/>
      <c r="R1551" s="82"/>
      <c r="Y1551" s="82"/>
      <c r="Z1551" s="82"/>
      <c r="AF1551" s="82"/>
    </row>
    <row r="1552" spans="1:32">
      <c r="A1552" s="82">
        <v>0.38424999999999998</v>
      </c>
      <c r="B1552" s="130">
        <v>30</v>
      </c>
      <c r="C1552" s="126">
        <v>103.85928486736489</v>
      </c>
      <c r="D1552" s="82">
        <f t="shared" ref="D1552:D1615" si="49">IF(VLOOKUP(B1552,$B$10:$G$11,6)&gt;=0,1,0)</f>
        <v>1</v>
      </c>
      <c r="E1552" s="83">
        <f t="shared" ref="E1552:E1615" si="50">IF(D1552=0,"..", IF(C1552+$C$6&gt;=$G$2,$G$2,(C1552+$C$6)*(1-$C$4)))</f>
        <v>111.00000000000001</v>
      </c>
      <c r="F1552" s="82"/>
      <c r="G1552" s="83"/>
      <c r="H1552" s="84"/>
      <c r="I1552" s="83"/>
      <c r="N1552" s="82"/>
      <c r="O1552" s="82"/>
      <c r="P1552" s="82"/>
      <c r="Q1552" s="82"/>
      <c r="R1552" s="82"/>
      <c r="Y1552" s="82"/>
      <c r="Z1552" s="82"/>
      <c r="AF1552" s="82"/>
    </row>
    <row r="1553" spans="1:32">
      <c r="A1553" s="82">
        <v>0.38450000000000001</v>
      </c>
      <c r="B1553" s="130">
        <v>15</v>
      </c>
      <c r="C1553" s="126">
        <v>111.65738698830445</v>
      </c>
      <c r="D1553" s="82">
        <f t="shared" si="49"/>
        <v>0</v>
      </c>
      <c r="E1553" s="83" t="str">
        <f t="shared" si="50"/>
        <v>..</v>
      </c>
      <c r="F1553" s="82"/>
      <c r="G1553" s="83"/>
      <c r="H1553" s="84"/>
      <c r="I1553" s="83"/>
      <c r="N1553" s="82"/>
      <c r="O1553" s="82"/>
      <c r="P1553" s="82"/>
      <c r="Q1553" s="82"/>
      <c r="R1553" s="82"/>
      <c r="Y1553" s="82"/>
      <c r="Z1553" s="82"/>
      <c r="AF1553" s="82"/>
    </row>
    <row r="1554" spans="1:32">
      <c r="A1554" s="82">
        <v>0.38474999999999998</v>
      </c>
      <c r="B1554" s="130">
        <v>15</v>
      </c>
      <c r="C1554" s="126">
        <v>121.15514618519822</v>
      </c>
      <c r="D1554" s="82">
        <f t="shared" si="49"/>
        <v>0</v>
      </c>
      <c r="E1554" s="83" t="str">
        <f t="shared" si="50"/>
        <v>..</v>
      </c>
      <c r="F1554" s="82"/>
      <c r="G1554" s="83"/>
      <c r="H1554" s="84"/>
      <c r="I1554" s="83"/>
      <c r="N1554" s="82"/>
      <c r="O1554" s="82"/>
      <c r="P1554" s="82"/>
      <c r="Q1554" s="82"/>
      <c r="R1554" s="82"/>
      <c r="Y1554" s="82"/>
      <c r="Z1554" s="82"/>
      <c r="AF1554" s="82"/>
    </row>
    <row r="1555" spans="1:32">
      <c r="A1555" s="82">
        <v>0.38500000000000001</v>
      </c>
      <c r="B1555" s="130">
        <v>30</v>
      </c>
      <c r="C1555" s="126">
        <v>91.730294551779366</v>
      </c>
      <c r="D1555" s="82">
        <f t="shared" si="49"/>
        <v>1</v>
      </c>
      <c r="E1555" s="83">
        <f t="shared" si="50"/>
        <v>89.522659205565844</v>
      </c>
      <c r="F1555" s="82"/>
      <c r="G1555" s="83"/>
      <c r="H1555" s="84"/>
      <c r="I1555" s="83"/>
      <c r="N1555" s="82"/>
      <c r="O1555" s="82"/>
      <c r="P1555" s="82"/>
      <c r="Q1555" s="82"/>
      <c r="R1555" s="82"/>
      <c r="Y1555" s="82"/>
      <c r="Z1555" s="82"/>
      <c r="AF1555" s="82"/>
    </row>
    <row r="1556" spans="1:32">
      <c r="A1556" s="82">
        <v>0.38524999999999998</v>
      </c>
      <c r="B1556" s="130">
        <v>15</v>
      </c>
      <c r="C1556" s="126">
        <v>117.78854532428576</v>
      </c>
      <c r="D1556" s="82">
        <f t="shared" si="49"/>
        <v>0</v>
      </c>
      <c r="E1556" s="83" t="str">
        <f t="shared" si="50"/>
        <v>..</v>
      </c>
      <c r="F1556" s="82"/>
      <c r="G1556" s="83"/>
      <c r="H1556" s="84"/>
      <c r="I1556" s="83"/>
      <c r="N1556" s="82"/>
      <c r="O1556" s="82"/>
      <c r="P1556" s="82"/>
      <c r="Q1556" s="82"/>
      <c r="R1556" s="82"/>
      <c r="Y1556" s="82"/>
      <c r="Z1556" s="82"/>
      <c r="AF1556" s="82"/>
    </row>
    <row r="1557" spans="1:32">
      <c r="A1557" s="82">
        <v>0.38550000000000001</v>
      </c>
      <c r="B1557" s="130">
        <v>15</v>
      </c>
      <c r="C1557" s="126">
        <v>104.09234412084815</v>
      </c>
      <c r="D1557" s="82">
        <f t="shared" si="49"/>
        <v>0</v>
      </c>
      <c r="E1557" s="83" t="str">
        <f t="shared" si="50"/>
        <v>..</v>
      </c>
      <c r="F1557" s="82"/>
      <c r="G1557" s="83"/>
      <c r="H1557" s="84"/>
      <c r="I1557" s="83"/>
      <c r="N1557" s="82"/>
      <c r="O1557" s="82"/>
      <c r="P1557" s="82"/>
      <c r="Q1557" s="82"/>
      <c r="R1557" s="82"/>
      <c r="Y1557" s="82"/>
      <c r="Z1557" s="82"/>
      <c r="AF1557" s="82"/>
    </row>
    <row r="1558" spans="1:32">
      <c r="A1558" s="82">
        <v>0.38574999999999998</v>
      </c>
      <c r="B1558" s="130">
        <v>30</v>
      </c>
      <c r="C1558" s="126">
        <v>98.069515426302743</v>
      </c>
      <c r="D1558" s="82">
        <f t="shared" si="49"/>
        <v>1</v>
      </c>
      <c r="E1558" s="83">
        <f t="shared" si="50"/>
        <v>95.101173575146419</v>
      </c>
      <c r="F1558" s="82"/>
      <c r="G1558" s="83"/>
      <c r="H1558" s="84"/>
      <c r="I1558" s="83"/>
      <c r="N1558" s="82"/>
      <c r="O1558" s="82"/>
      <c r="P1558" s="82"/>
      <c r="Q1558" s="82"/>
      <c r="R1558" s="82"/>
      <c r="Y1558" s="82"/>
      <c r="Z1558" s="82"/>
      <c r="AF1558" s="82"/>
    </row>
    <row r="1559" spans="1:32">
      <c r="A1559" s="82">
        <v>0.38600000000000001</v>
      </c>
      <c r="B1559" s="130">
        <v>30</v>
      </c>
      <c r="C1559" s="126">
        <v>131.7803072324065</v>
      </c>
      <c r="D1559" s="82">
        <f t="shared" si="49"/>
        <v>1</v>
      </c>
      <c r="E1559" s="83">
        <f t="shared" si="50"/>
        <v>111.00000000000001</v>
      </c>
      <c r="F1559" s="82"/>
      <c r="G1559" s="83"/>
      <c r="H1559" s="84"/>
      <c r="I1559" s="83"/>
      <c r="N1559" s="82"/>
      <c r="O1559" s="82"/>
      <c r="P1559" s="82"/>
      <c r="Q1559" s="82"/>
      <c r="R1559" s="82"/>
      <c r="Y1559" s="82"/>
      <c r="Z1559" s="82"/>
      <c r="AF1559" s="82"/>
    </row>
    <row r="1560" spans="1:32">
      <c r="A1560" s="82">
        <v>0.38624999999999998</v>
      </c>
      <c r="B1560" s="130">
        <v>15</v>
      </c>
      <c r="C1560" s="126">
        <v>119.20601412967542</v>
      </c>
      <c r="D1560" s="82">
        <f t="shared" si="49"/>
        <v>0</v>
      </c>
      <c r="E1560" s="83" t="str">
        <f t="shared" si="50"/>
        <v>..</v>
      </c>
      <c r="F1560" s="82"/>
      <c r="G1560" s="83"/>
      <c r="H1560" s="84"/>
      <c r="I1560" s="83"/>
      <c r="N1560" s="82"/>
      <c r="O1560" s="82"/>
      <c r="P1560" s="82"/>
      <c r="Q1560" s="82"/>
      <c r="R1560" s="82"/>
      <c r="Y1560" s="82"/>
      <c r="Z1560" s="82"/>
      <c r="AF1560" s="82"/>
    </row>
    <row r="1561" spans="1:32">
      <c r="A1561" s="82">
        <v>0.38650000000000001</v>
      </c>
      <c r="B1561" s="130">
        <v>15</v>
      </c>
      <c r="C1561" s="126">
        <v>95.648503883782581</v>
      </c>
      <c r="D1561" s="82">
        <f t="shared" si="49"/>
        <v>0</v>
      </c>
      <c r="E1561" s="83" t="str">
        <f t="shared" si="50"/>
        <v>..</v>
      </c>
      <c r="F1561" s="82"/>
      <c r="G1561" s="83"/>
      <c r="H1561" s="84"/>
      <c r="I1561" s="83"/>
      <c r="N1561" s="82"/>
      <c r="O1561" s="82"/>
      <c r="P1561" s="82"/>
      <c r="Q1561" s="82"/>
      <c r="R1561" s="82"/>
      <c r="Y1561" s="82"/>
      <c r="Z1561" s="82"/>
      <c r="AF1561" s="82"/>
    </row>
    <row r="1562" spans="1:32">
      <c r="A1562" s="82">
        <v>0.38674999999999998</v>
      </c>
      <c r="B1562" s="130">
        <v>15</v>
      </c>
      <c r="C1562" s="126">
        <v>113.1270775673964</v>
      </c>
      <c r="D1562" s="82">
        <f t="shared" si="49"/>
        <v>0</v>
      </c>
      <c r="E1562" s="83" t="str">
        <f t="shared" si="50"/>
        <v>..</v>
      </c>
      <c r="F1562" s="82"/>
      <c r="G1562" s="83"/>
      <c r="H1562" s="84"/>
      <c r="I1562" s="83"/>
      <c r="N1562" s="82"/>
      <c r="O1562" s="82"/>
      <c r="P1562" s="82"/>
      <c r="Q1562" s="82"/>
      <c r="R1562" s="82"/>
      <c r="Y1562" s="82"/>
      <c r="Z1562" s="82"/>
      <c r="AF1562" s="82"/>
    </row>
    <row r="1563" spans="1:32">
      <c r="A1563" s="82">
        <v>0.38700000000000001</v>
      </c>
      <c r="B1563" s="130">
        <v>30</v>
      </c>
      <c r="C1563" s="126">
        <v>92.154083554954511</v>
      </c>
      <c r="D1563" s="82">
        <f t="shared" si="49"/>
        <v>1</v>
      </c>
      <c r="E1563" s="83">
        <f t="shared" si="50"/>
        <v>89.895593528359967</v>
      </c>
      <c r="F1563" s="82"/>
      <c r="G1563" s="83"/>
      <c r="H1563" s="84"/>
      <c r="I1563" s="83"/>
      <c r="N1563" s="82"/>
      <c r="O1563" s="82"/>
      <c r="P1563" s="82"/>
      <c r="Q1563" s="82"/>
      <c r="R1563" s="82"/>
      <c r="Y1563" s="82"/>
      <c r="Z1563" s="82"/>
      <c r="AF1563" s="82"/>
    </row>
    <row r="1564" spans="1:32">
      <c r="A1564" s="82">
        <v>0.38724999999999998</v>
      </c>
      <c r="B1564" s="130">
        <v>30</v>
      </c>
      <c r="C1564" s="126">
        <v>113.79433823620478</v>
      </c>
      <c r="D1564" s="82">
        <f t="shared" si="49"/>
        <v>1</v>
      </c>
      <c r="E1564" s="83">
        <f t="shared" si="50"/>
        <v>111.00000000000001</v>
      </c>
      <c r="F1564" s="82"/>
      <c r="G1564" s="83"/>
      <c r="H1564" s="84"/>
      <c r="I1564" s="83"/>
      <c r="N1564" s="82"/>
      <c r="O1564" s="82"/>
      <c r="P1564" s="82"/>
      <c r="Q1564" s="82"/>
      <c r="R1564" s="82"/>
      <c r="Y1564" s="82"/>
      <c r="Z1564" s="82"/>
      <c r="AF1564" s="82"/>
    </row>
    <row r="1565" spans="1:32">
      <c r="A1565" s="82">
        <v>0.38750000000000001</v>
      </c>
      <c r="B1565" s="130">
        <v>15</v>
      </c>
      <c r="C1565" s="126">
        <v>104.0790464502596</v>
      </c>
      <c r="D1565" s="82">
        <f t="shared" si="49"/>
        <v>0</v>
      </c>
      <c r="E1565" s="83" t="str">
        <f t="shared" si="50"/>
        <v>..</v>
      </c>
      <c r="F1565" s="82"/>
      <c r="G1565" s="83"/>
      <c r="H1565" s="84"/>
      <c r="I1565" s="83"/>
      <c r="N1565" s="82"/>
      <c r="O1565" s="82"/>
      <c r="P1565" s="82"/>
      <c r="Q1565" s="82"/>
      <c r="R1565" s="82"/>
      <c r="Y1565" s="82"/>
      <c r="Z1565" s="82"/>
      <c r="AF1565" s="82"/>
    </row>
    <row r="1566" spans="1:32">
      <c r="A1566" s="82">
        <v>0.38774999999999998</v>
      </c>
      <c r="B1566" s="130">
        <v>15</v>
      </c>
      <c r="C1566" s="126">
        <v>107.99754052793662</v>
      </c>
      <c r="D1566" s="82">
        <f t="shared" si="49"/>
        <v>0</v>
      </c>
      <c r="E1566" s="83" t="str">
        <f t="shared" si="50"/>
        <v>..</v>
      </c>
      <c r="F1566" s="82"/>
      <c r="G1566" s="83"/>
      <c r="H1566" s="84"/>
      <c r="I1566" s="83"/>
      <c r="N1566" s="82"/>
      <c r="O1566" s="82"/>
      <c r="P1566" s="82"/>
      <c r="Q1566" s="82"/>
      <c r="R1566" s="82"/>
      <c r="Y1566" s="82"/>
      <c r="Z1566" s="82"/>
      <c r="AF1566" s="82"/>
    </row>
    <row r="1567" spans="1:32">
      <c r="A1567" s="82">
        <v>0.38800000000000001</v>
      </c>
      <c r="B1567" s="130">
        <v>15</v>
      </c>
      <c r="C1567" s="126">
        <v>111.37070230405257</v>
      </c>
      <c r="D1567" s="82">
        <f t="shared" si="49"/>
        <v>0</v>
      </c>
      <c r="E1567" s="83" t="str">
        <f t="shared" si="50"/>
        <v>..</v>
      </c>
      <c r="F1567" s="82"/>
      <c r="G1567" s="83"/>
      <c r="H1567" s="84"/>
      <c r="I1567" s="83"/>
      <c r="N1567" s="82"/>
      <c r="O1567" s="82"/>
      <c r="P1567" s="82"/>
      <c r="Q1567" s="82"/>
      <c r="R1567" s="82"/>
      <c r="Y1567" s="82"/>
      <c r="Z1567" s="82"/>
      <c r="AF1567" s="82"/>
    </row>
    <row r="1568" spans="1:32">
      <c r="A1568" s="82">
        <v>0.38824999999999998</v>
      </c>
      <c r="B1568" s="130">
        <v>15</v>
      </c>
      <c r="C1568" s="126">
        <v>96.490748119801239</v>
      </c>
      <c r="D1568" s="82">
        <f t="shared" si="49"/>
        <v>0</v>
      </c>
      <c r="E1568" s="83" t="str">
        <f t="shared" si="50"/>
        <v>..</v>
      </c>
      <c r="F1568" s="82"/>
      <c r="G1568" s="83"/>
      <c r="H1568" s="84"/>
      <c r="I1568" s="83"/>
      <c r="N1568" s="82"/>
      <c r="O1568" s="82"/>
      <c r="P1568" s="82"/>
      <c r="Q1568" s="82"/>
      <c r="R1568" s="82"/>
      <c r="Y1568" s="82"/>
      <c r="Z1568" s="82"/>
      <c r="AF1568" s="82"/>
    </row>
    <row r="1569" spans="1:32">
      <c r="A1569" s="82">
        <v>0.38850000000000001</v>
      </c>
      <c r="B1569" s="130">
        <v>15</v>
      </c>
      <c r="C1569" s="126">
        <v>100.31438912886446</v>
      </c>
      <c r="D1569" s="82">
        <f t="shared" si="49"/>
        <v>0</v>
      </c>
      <c r="E1569" s="83" t="str">
        <f t="shared" si="50"/>
        <v>..</v>
      </c>
      <c r="F1569" s="82"/>
      <c r="G1569" s="83"/>
      <c r="H1569" s="84"/>
      <c r="I1569" s="83"/>
      <c r="N1569" s="82"/>
      <c r="O1569" s="82"/>
      <c r="P1569" s="82"/>
      <c r="Q1569" s="82"/>
      <c r="R1569" s="82"/>
      <c r="Y1569" s="82"/>
      <c r="Z1569" s="82"/>
      <c r="AF1569" s="82"/>
    </row>
    <row r="1570" spans="1:32">
      <c r="A1570" s="82">
        <v>0.38874999999999998</v>
      </c>
      <c r="B1570" s="130">
        <v>15</v>
      </c>
      <c r="C1570" s="126">
        <v>115.93892721230601</v>
      </c>
      <c r="D1570" s="82">
        <f t="shared" si="49"/>
        <v>0</v>
      </c>
      <c r="E1570" s="83" t="str">
        <f t="shared" si="50"/>
        <v>..</v>
      </c>
      <c r="F1570" s="82"/>
      <c r="G1570" s="83"/>
      <c r="H1570" s="84"/>
      <c r="I1570" s="83"/>
      <c r="N1570" s="82"/>
      <c r="O1570" s="82"/>
      <c r="P1570" s="82"/>
      <c r="Q1570" s="82"/>
      <c r="R1570" s="82"/>
      <c r="Y1570" s="82"/>
      <c r="Z1570" s="82"/>
      <c r="AF1570" s="82"/>
    </row>
    <row r="1571" spans="1:32">
      <c r="A1571" s="82">
        <v>0.38900000000000001</v>
      </c>
      <c r="B1571" s="130">
        <v>15</v>
      </c>
      <c r="C1571" s="126">
        <v>106.63239496708108</v>
      </c>
      <c r="D1571" s="82">
        <f t="shared" si="49"/>
        <v>0</v>
      </c>
      <c r="E1571" s="83" t="str">
        <f t="shared" si="50"/>
        <v>..</v>
      </c>
      <c r="F1571" s="82"/>
      <c r="G1571" s="83"/>
      <c r="H1571" s="84"/>
      <c r="I1571" s="83"/>
      <c r="N1571" s="82"/>
      <c r="O1571" s="82"/>
      <c r="P1571" s="82"/>
      <c r="Q1571" s="82"/>
      <c r="R1571" s="82"/>
      <c r="Y1571" s="82"/>
      <c r="Z1571" s="82"/>
      <c r="AF1571" s="82"/>
    </row>
    <row r="1572" spans="1:32">
      <c r="A1572" s="82">
        <v>0.38924999999999998</v>
      </c>
      <c r="B1572" s="130">
        <v>15</v>
      </c>
      <c r="C1572" s="126">
        <v>106.74014115322066</v>
      </c>
      <c r="D1572" s="82">
        <f t="shared" si="49"/>
        <v>0</v>
      </c>
      <c r="E1572" s="83" t="str">
        <f t="shared" si="50"/>
        <v>..</v>
      </c>
      <c r="F1572" s="82"/>
      <c r="G1572" s="83"/>
      <c r="H1572" s="84"/>
      <c r="I1572" s="83"/>
      <c r="N1572" s="82"/>
      <c r="O1572" s="82"/>
      <c r="P1572" s="82"/>
      <c r="Q1572" s="82"/>
      <c r="R1572" s="82"/>
      <c r="Y1572" s="82"/>
      <c r="Z1572" s="82"/>
      <c r="AF1572" s="82"/>
    </row>
    <row r="1573" spans="1:32">
      <c r="A1573" s="82">
        <v>0.38950000000000001</v>
      </c>
      <c r="B1573" s="130">
        <v>30</v>
      </c>
      <c r="C1573" s="126">
        <v>120.28330274341198</v>
      </c>
      <c r="D1573" s="82">
        <f t="shared" si="49"/>
        <v>1</v>
      </c>
      <c r="E1573" s="83">
        <f t="shared" si="50"/>
        <v>111.00000000000001</v>
      </c>
      <c r="F1573" s="82"/>
      <c r="G1573" s="83"/>
      <c r="H1573" s="84"/>
      <c r="I1573" s="83"/>
      <c r="N1573" s="82"/>
      <c r="O1573" s="82"/>
      <c r="P1573" s="82"/>
      <c r="Q1573" s="82"/>
      <c r="R1573" s="82"/>
      <c r="Y1573" s="82"/>
      <c r="Z1573" s="82"/>
      <c r="AF1573" s="82"/>
    </row>
    <row r="1574" spans="1:32">
      <c r="A1574" s="82">
        <v>0.38974999999999999</v>
      </c>
      <c r="B1574" s="130">
        <v>30</v>
      </c>
      <c r="C1574" s="126">
        <v>102.14130498474842</v>
      </c>
      <c r="D1574" s="82">
        <f t="shared" si="49"/>
        <v>1</v>
      </c>
      <c r="E1574" s="83">
        <f t="shared" si="50"/>
        <v>111.00000000000001</v>
      </c>
      <c r="F1574" s="82"/>
      <c r="G1574" s="83"/>
      <c r="H1574" s="84"/>
      <c r="I1574" s="83"/>
      <c r="N1574" s="82"/>
      <c r="O1574" s="82"/>
      <c r="P1574" s="82"/>
      <c r="Q1574" s="82"/>
      <c r="R1574" s="82"/>
      <c r="Y1574" s="82"/>
      <c r="Z1574" s="82"/>
      <c r="AF1574" s="82"/>
    </row>
    <row r="1575" spans="1:32">
      <c r="A1575" s="82">
        <v>0.39</v>
      </c>
      <c r="B1575" s="130">
        <v>30</v>
      </c>
      <c r="C1575" s="126">
        <v>117.33463046074367</v>
      </c>
      <c r="D1575" s="82">
        <f t="shared" si="49"/>
        <v>1</v>
      </c>
      <c r="E1575" s="83">
        <f t="shared" si="50"/>
        <v>111.00000000000001</v>
      </c>
      <c r="F1575" s="82"/>
      <c r="G1575" s="83"/>
      <c r="H1575" s="84"/>
      <c r="I1575" s="83"/>
      <c r="N1575" s="82"/>
      <c r="O1575" s="82"/>
      <c r="P1575" s="82"/>
      <c r="Q1575" s="82"/>
      <c r="R1575" s="82"/>
      <c r="Y1575" s="82"/>
      <c r="Z1575" s="82"/>
      <c r="AF1575" s="82"/>
    </row>
    <row r="1576" spans="1:32">
      <c r="A1576" s="82">
        <v>0.39024999999999999</v>
      </c>
      <c r="B1576" s="130">
        <v>30</v>
      </c>
      <c r="C1576" s="126">
        <v>101.3243599078743</v>
      </c>
      <c r="D1576" s="82">
        <f t="shared" si="49"/>
        <v>1</v>
      </c>
      <c r="E1576" s="83">
        <f t="shared" si="50"/>
        <v>111.00000000000001</v>
      </c>
      <c r="F1576" s="82"/>
      <c r="G1576" s="83"/>
      <c r="H1576" s="84"/>
      <c r="I1576" s="83"/>
      <c r="N1576" s="82"/>
      <c r="O1576" s="82"/>
      <c r="P1576" s="82"/>
      <c r="Q1576" s="82"/>
      <c r="R1576" s="82"/>
      <c r="Y1576" s="82"/>
      <c r="Z1576" s="82"/>
      <c r="AF1576" s="82"/>
    </row>
    <row r="1577" spans="1:32">
      <c r="A1577" s="82">
        <v>0.39050000000000001</v>
      </c>
      <c r="B1577" s="130">
        <v>30</v>
      </c>
      <c r="C1577" s="126">
        <v>134.39098555074196</v>
      </c>
      <c r="D1577" s="82">
        <f t="shared" si="49"/>
        <v>1</v>
      </c>
      <c r="E1577" s="83">
        <f t="shared" si="50"/>
        <v>111.00000000000001</v>
      </c>
      <c r="F1577" s="82"/>
      <c r="G1577" s="83"/>
      <c r="H1577" s="84"/>
      <c r="I1577" s="83"/>
      <c r="N1577" s="82"/>
      <c r="O1577" s="82"/>
      <c r="P1577" s="82"/>
      <c r="Q1577" s="82"/>
      <c r="R1577" s="82"/>
      <c r="Y1577" s="82"/>
      <c r="Z1577" s="82"/>
      <c r="AF1577" s="82"/>
    </row>
    <row r="1578" spans="1:32">
      <c r="A1578" s="82">
        <v>0.39074999999999999</v>
      </c>
      <c r="B1578" s="130">
        <v>30</v>
      </c>
      <c r="C1578" s="126">
        <v>89.523705649012783</v>
      </c>
      <c r="D1578" s="82">
        <f t="shared" si="49"/>
        <v>1</v>
      </c>
      <c r="E1578" s="83">
        <f t="shared" si="50"/>
        <v>87.580860971131244</v>
      </c>
      <c r="F1578" s="82"/>
      <c r="G1578" s="83"/>
      <c r="H1578" s="84"/>
      <c r="I1578" s="83"/>
      <c r="N1578" s="82"/>
      <c r="O1578" s="82"/>
      <c r="P1578" s="82"/>
      <c r="Q1578" s="82"/>
      <c r="R1578" s="82"/>
      <c r="Y1578" s="82"/>
      <c r="Z1578" s="82"/>
      <c r="AF1578" s="82"/>
    </row>
    <row r="1579" spans="1:32">
      <c r="A1579" s="82">
        <v>0.39100000000000001</v>
      </c>
      <c r="B1579" s="130">
        <v>30</v>
      </c>
      <c r="C1579" s="126">
        <v>123.9063646229654</v>
      </c>
      <c r="D1579" s="82">
        <f t="shared" si="49"/>
        <v>1</v>
      </c>
      <c r="E1579" s="83">
        <f t="shared" si="50"/>
        <v>111.00000000000001</v>
      </c>
      <c r="F1579" s="82"/>
      <c r="G1579" s="83"/>
      <c r="H1579" s="84"/>
      <c r="I1579" s="83"/>
      <c r="N1579" s="82"/>
      <c r="O1579" s="82"/>
      <c r="P1579" s="82"/>
      <c r="Q1579" s="82"/>
      <c r="R1579" s="82"/>
      <c r="Y1579" s="82"/>
      <c r="Z1579" s="82"/>
      <c r="AF1579" s="82"/>
    </row>
    <row r="1580" spans="1:32">
      <c r="A1580" s="82">
        <v>0.39124999999999999</v>
      </c>
      <c r="B1580" s="130">
        <v>30</v>
      </c>
      <c r="C1580" s="126">
        <v>110.45461035036952</v>
      </c>
      <c r="D1580" s="82">
        <f t="shared" si="49"/>
        <v>1</v>
      </c>
      <c r="E1580" s="83">
        <f t="shared" si="50"/>
        <v>111.00000000000001</v>
      </c>
      <c r="F1580" s="82"/>
      <c r="G1580" s="83"/>
      <c r="H1580" s="84"/>
      <c r="I1580" s="83"/>
      <c r="N1580" s="82"/>
      <c r="O1580" s="82"/>
      <c r="P1580" s="82"/>
      <c r="Q1580" s="82"/>
      <c r="R1580" s="82"/>
      <c r="Y1580" s="82"/>
      <c r="Z1580" s="82"/>
      <c r="AF1580" s="82"/>
    </row>
    <row r="1581" spans="1:32">
      <c r="A1581" s="82">
        <v>0.39150000000000001</v>
      </c>
      <c r="B1581" s="130">
        <v>30</v>
      </c>
      <c r="C1581" s="126">
        <v>125.82489317949081</v>
      </c>
      <c r="D1581" s="82">
        <f t="shared" si="49"/>
        <v>1</v>
      </c>
      <c r="E1581" s="83">
        <f t="shared" si="50"/>
        <v>111.00000000000001</v>
      </c>
      <c r="F1581" s="82"/>
      <c r="G1581" s="83"/>
      <c r="H1581" s="84"/>
      <c r="I1581" s="83"/>
      <c r="N1581" s="82"/>
      <c r="O1581" s="82"/>
      <c r="P1581" s="82"/>
      <c r="Q1581" s="82"/>
      <c r="R1581" s="82"/>
      <c r="Y1581" s="82"/>
      <c r="Z1581" s="82"/>
      <c r="AF1581" s="82"/>
    </row>
    <row r="1582" spans="1:32">
      <c r="A1582" s="82">
        <v>0.39174999999999999</v>
      </c>
      <c r="B1582" s="130">
        <v>15</v>
      </c>
      <c r="C1582" s="126">
        <v>115.74733094311978</v>
      </c>
      <c r="D1582" s="82">
        <f t="shared" si="49"/>
        <v>0</v>
      </c>
      <c r="E1582" s="83" t="str">
        <f t="shared" si="50"/>
        <v>..</v>
      </c>
      <c r="F1582" s="82"/>
      <c r="G1582" s="83"/>
      <c r="H1582" s="84"/>
      <c r="I1582" s="83"/>
      <c r="N1582" s="82"/>
      <c r="O1582" s="82"/>
      <c r="P1582" s="82"/>
      <c r="Q1582" s="82"/>
      <c r="R1582" s="82"/>
      <c r="Y1582" s="82"/>
      <c r="Z1582" s="82"/>
      <c r="AF1582" s="82"/>
    </row>
    <row r="1583" spans="1:32">
      <c r="A1583" s="82">
        <v>0.39200000000000002</v>
      </c>
      <c r="B1583" s="130">
        <v>30</v>
      </c>
      <c r="C1583" s="126">
        <v>90.800110283130863</v>
      </c>
      <c r="D1583" s="82">
        <f t="shared" si="49"/>
        <v>1</v>
      </c>
      <c r="E1583" s="83">
        <f t="shared" si="50"/>
        <v>88.704097049155166</v>
      </c>
      <c r="F1583" s="82"/>
      <c r="G1583" s="83"/>
      <c r="H1583" s="84"/>
      <c r="I1583" s="83"/>
      <c r="N1583" s="82"/>
      <c r="O1583" s="82"/>
      <c r="P1583" s="82"/>
      <c r="Q1583" s="82"/>
      <c r="R1583" s="82"/>
      <c r="Y1583" s="82"/>
      <c r="Z1583" s="82"/>
      <c r="AF1583" s="82"/>
    </row>
    <row r="1584" spans="1:32">
      <c r="A1584" s="82">
        <v>0.39224999999999999</v>
      </c>
      <c r="B1584" s="130">
        <v>15</v>
      </c>
      <c r="C1584" s="126">
        <v>103.49707467810205</v>
      </c>
      <c r="D1584" s="82">
        <f t="shared" si="49"/>
        <v>0</v>
      </c>
      <c r="E1584" s="83" t="str">
        <f t="shared" si="50"/>
        <v>..</v>
      </c>
      <c r="F1584" s="82"/>
      <c r="G1584" s="83"/>
      <c r="H1584" s="84"/>
      <c r="I1584" s="83"/>
      <c r="N1584" s="82"/>
      <c r="O1584" s="82"/>
      <c r="P1584" s="82"/>
      <c r="Q1584" s="82"/>
      <c r="R1584" s="82"/>
      <c r="Y1584" s="82"/>
      <c r="Z1584" s="82"/>
      <c r="AF1584" s="82"/>
    </row>
    <row r="1585" spans="1:32">
      <c r="A1585" s="82">
        <v>0.39250000000000002</v>
      </c>
      <c r="B1585" s="130">
        <v>30</v>
      </c>
      <c r="C1585" s="126">
        <v>112.39454133839</v>
      </c>
      <c r="D1585" s="82">
        <f t="shared" si="49"/>
        <v>1</v>
      </c>
      <c r="E1585" s="83">
        <f t="shared" si="50"/>
        <v>111.00000000000001</v>
      </c>
      <c r="F1585" s="82"/>
      <c r="G1585" s="83"/>
      <c r="H1585" s="84"/>
      <c r="I1585" s="83"/>
      <c r="N1585" s="82"/>
      <c r="O1585" s="82"/>
      <c r="P1585" s="82"/>
      <c r="Q1585" s="82"/>
      <c r="R1585" s="82"/>
      <c r="Y1585" s="82"/>
      <c r="Z1585" s="82"/>
      <c r="AF1585" s="82"/>
    </row>
    <row r="1586" spans="1:32">
      <c r="A1586" s="82">
        <v>0.39274999999999999</v>
      </c>
      <c r="B1586" s="130">
        <v>15</v>
      </c>
      <c r="C1586" s="126">
        <v>99.181968512794157</v>
      </c>
      <c r="D1586" s="82">
        <f t="shared" si="49"/>
        <v>0</v>
      </c>
      <c r="E1586" s="83" t="str">
        <f t="shared" si="50"/>
        <v>..</v>
      </c>
      <c r="F1586" s="82"/>
      <c r="G1586" s="83"/>
      <c r="H1586" s="84"/>
      <c r="I1586" s="83"/>
      <c r="N1586" s="82"/>
      <c r="O1586" s="82"/>
      <c r="P1586" s="82"/>
      <c r="Q1586" s="82"/>
      <c r="R1586" s="82"/>
      <c r="Y1586" s="82"/>
      <c r="Z1586" s="82"/>
      <c r="AF1586" s="82"/>
    </row>
    <row r="1587" spans="1:32">
      <c r="A1587" s="82">
        <v>0.39300000000000002</v>
      </c>
      <c r="B1587" s="130">
        <v>15</v>
      </c>
      <c r="C1587" s="126">
        <v>96.428350419496851</v>
      </c>
      <c r="D1587" s="82">
        <f t="shared" si="49"/>
        <v>0</v>
      </c>
      <c r="E1587" s="83" t="str">
        <f t="shared" si="50"/>
        <v>..</v>
      </c>
      <c r="F1587" s="82"/>
      <c r="G1587" s="83"/>
      <c r="H1587" s="84"/>
      <c r="I1587" s="83"/>
      <c r="N1587" s="82"/>
      <c r="O1587" s="82"/>
      <c r="P1587" s="82"/>
      <c r="Q1587" s="82"/>
      <c r="R1587" s="82"/>
      <c r="Y1587" s="82"/>
      <c r="Z1587" s="82"/>
      <c r="AF1587" s="82"/>
    </row>
    <row r="1588" spans="1:32">
      <c r="A1588" s="82">
        <v>0.39324999999999999</v>
      </c>
      <c r="B1588" s="130">
        <v>30</v>
      </c>
      <c r="C1588" s="126">
        <v>97.258982709662234</v>
      </c>
      <c r="D1588" s="82">
        <f t="shared" si="49"/>
        <v>1</v>
      </c>
      <c r="E1588" s="83">
        <f t="shared" si="50"/>
        <v>94.387904784502766</v>
      </c>
      <c r="F1588" s="82"/>
      <c r="G1588" s="83"/>
      <c r="H1588" s="84"/>
      <c r="I1588" s="83"/>
      <c r="N1588" s="82"/>
      <c r="O1588" s="82"/>
      <c r="P1588" s="82"/>
      <c r="Q1588" s="82"/>
      <c r="R1588" s="82"/>
      <c r="Y1588" s="82"/>
      <c r="Z1588" s="82"/>
      <c r="AF1588" s="82"/>
    </row>
    <row r="1589" spans="1:32">
      <c r="A1589" s="82">
        <v>0.39350000000000002</v>
      </c>
      <c r="B1589" s="130">
        <v>15</v>
      </c>
      <c r="C1589" s="126">
        <v>96.323215211692244</v>
      </c>
      <c r="D1589" s="82">
        <f t="shared" si="49"/>
        <v>0</v>
      </c>
      <c r="E1589" s="83" t="str">
        <f t="shared" si="50"/>
        <v>..</v>
      </c>
      <c r="F1589" s="82"/>
      <c r="G1589" s="83"/>
      <c r="H1589" s="84"/>
      <c r="I1589" s="83"/>
      <c r="N1589" s="82"/>
      <c r="O1589" s="82"/>
      <c r="P1589" s="82"/>
      <c r="Q1589" s="82"/>
      <c r="R1589" s="82"/>
      <c r="Y1589" s="82"/>
      <c r="Z1589" s="82"/>
      <c r="AF1589" s="82"/>
    </row>
    <row r="1590" spans="1:32">
      <c r="A1590" s="82">
        <v>0.39374999999999999</v>
      </c>
      <c r="B1590" s="130">
        <v>15</v>
      </c>
      <c r="C1590" s="126">
        <v>108.28384435679435</v>
      </c>
      <c r="D1590" s="82">
        <f t="shared" si="49"/>
        <v>0</v>
      </c>
      <c r="E1590" s="83" t="str">
        <f t="shared" si="50"/>
        <v>..</v>
      </c>
      <c r="F1590" s="82"/>
      <c r="G1590" s="83"/>
      <c r="H1590" s="84"/>
      <c r="I1590" s="83"/>
      <c r="N1590" s="82"/>
      <c r="O1590" s="82"/>
      <c r="P1590" s="82"/>
      <c r="Q1590" s="82"/>
      <c r="R1590" s="82"/>
      <c r="Y1590" s="82"/>
      <c r="Z1590" s="82"/>
      <c r="AF1590" s="82"/>
    </row>
    <row r="1591" spans="1:32">
      <c r="A1591" s="82">
        <v>0.39400000000000002</v>
      </c>
      <c r="B1591" s="130">
        <v>15</v>
      </c>
      <c r="C1591" s="126">
        <v>122.43903978005196</v>
      </c>
      <c r="D1591" s="82">
        <f t="shared" si="49"/>
        <v>0</v>
      </c>
      <c r="E1591" s="83" t="str">
        <f t="shared" si="50"/>
        <v>..</v>
      </c>
      <c r="F1591" s="82"/>
      <c r="G1591" s="83"/>
      <c r="H1591" s="84"/>
      <c r="I1591" s="83"/>
      <c r="N1591" s="82"/>
      <c r="O1591" s="82"/>
      <c r="P1591" s="82"/>
      <c r="Q1591" s="82"/>
      <c r="R1591" s="82"/>
      <c r="Y1591" s="82"/>
      <c r="Z1591" s="82"/>
      <c r="AF1591" s="82"/>
    </row>
    <row r="1592" spans="1:32">
      <c r="A1592" s="82">
        <v>0.39424999999999999</v>
      </c>
      <c r="B1592" s="130">
        <v>30</v>
      </c>
      <c r="C1592" s="126">
        <v>88.145225350700784</v>
      </c>
      <c r="D1592" s="82">
        <f t="shared" si="49"/>
        <v>1</v>
      </c>
      <c r="E1592" s="83">
        <f t="shared" si="50"/>
        <v>86.367798308616685</v>
      </c>
      <c r="F1592" s="82"/>
      <c r="G1592" s="83"/>
      <c r="H1592" s="84"/>
      <c r="I1592" s="83"/>
      <c r="N1592" s="82"/>
      <c r="O1592" s="82"/>
      <c r="P1592" s="82"/>
      <c r="Q1592" s="82"/>
      <c r="R1592" s="82"/>
      <c r="Y1592" s="82"/>
      <c r="Z1592" s="82"/>
      <c r="AF1592" s="82"/>
    </row>
    <row r="1593" spans="1:32">
      <c r="A1593" s="82">
        <v>0.39450000000000002</v>
      </c>
      <c r="B1593" s="130">
        <v>15</v>
      </c>
      <c r="C1593" s="126">
        <v>109.54591657328538</v>
      </c>
      <c r="D1593" s="82">
        <f t="shared" si="49"/>
        <v>0</v>
      </c>
      <c r="E1593" s="83" t="str">
        <f t="shared" si="50"/>
        <v>..</v>
      </c>
      <c r="F1593" s="82"/>
      <c r="G1593" s="83"/>
      <c r="H1593" s="84"/>
      <c r="I1593" s="83"/>
      <c r="N1593" s="82"/>
      <c r="O1593" s="82"/>
      <c r="P1593" s="82"/>
      <c r="Q1593" s="82"/>
      <c r="R1593" s="82"/>
      <c r="Y1593" s="82"/>
      <c r="Z1593" s="82"/>
      <c r="AF1593" s="82"/>
    </row>
    <row r="1594" spans="1:32">
      <c r="A1594" s="82">
        <v>0.39474999999999999</v>
      </c>
      <c r="B1594" s="130">
        <v>15</v>
      </c>
      <c r="C1594" s="126">
        <v>106.22084557926635</v>
      </c>
      <c r="D1594" s="82">
        <f t="shared" si="49"/>
        <v>0</v>
      </c>
      <c r="E1594" s="83" t="str">
        <f t="shared" si="50"/>
        <v>..</v>
      </c>
      <c r="F1594" s="82"/>
      <c r="G1594" s="83"/>
      <c r="H1594" s="84"/>
      <c r="I1594" s="83"/>
      <c r="N1594" s="82"/>
      <c r="O1594" s="82"/>
      <c r="P1594" s="82"/>
      <c r="Q1594" s="82"/>
      <c r="R1594" s="82"/>
      <c r="Y1594" s="82"/>
      <c r="Z1594" s="82"/>
      <c r="AF1594" s="82"/>
    </row>
    <row r="1595" spans="1:32">
      <c r="A1595" s="82">
        <v>0.39500000000000002</v>
      </c>
      <c r="B1595" s="130">
        <v>30</v>
      </c>
      <c r="C1595" s="126">
        <v>92.853851310503416</v>
      </c>
      <c r="D1595" s="82">
        <f t="shared" si="49"/>
        <v>1</v>
      </c>
      <c r="E1595" s="83">
        <f t="shared" si="50"/>
        <v>90.511389153243002</v>
      </c>
      <c r="F1595" s="82"/>
      <c r="G1595" s="83"/>
      <c r="H1595" s="84"/>
      <c r="I1595" s="83"/>
      <c r="N1595" s="82"/>
      <c r="O1595" s="82"/>
      <c r="P1595" s="82"/>
      <c r="Q1595" s="82"/>
      <c r="R1595" s="82"/>
      <c r="Y1595" s="82"/>
      <c r="Z1595" s="82"/>
      <c r="AF1595" s="82"/>
    </row>
    <row r="1596" spans="1:32">
      <c r="A1596" s="82">
        <v>0.39524999999999999</v>
      </c>
      <c r="B1596" s="130">
        <v>15</v>
      </c>
      <c r="C1596" s="126">
        <v>97.602761693465538</v>
      </c>
      <c r="D1596" s="82">
        <f t="shared" si="49"/>
        <v>0</v>
      </c>
      <c r="E1596" s="83" t="str">
        <f t="shared" si="50"/>
        <v>..</v>
      </c>
      <c r="F1596" s="82"/>
      <c r="G1596" s="83"/>
      <c r="H1596" s="84"/>
      <c r="I1596" s="83"/>
      <c r="N1596" s="82"/>
      <c r="O1596" s="82"/>
      <c r="P1596" s="82"/>
      <c r="Q1596" s="82"/>
      <c r="R1596" s="82"/>
      <c r="Y1596" s="82"/>
      <c r="Z1596" s="82"/>
      <c r="AF1596" s="82"/>
    </row>
    <row r="1597" spans="1:32">
      <c r="A1597" s="82">
        <v>0.39550000000000002</v>
      </c>
      <c r="B1597" s="130">
        <v>30</v>
      </c>
      <c r="C1597" s="126">
        <v>87.088452276507923</v>
      </c>
      <c r="D1597" s="82">
        <f t="shared" si="49"/>
        <v>1</v>
      </c>
      <c r="E1597" s="83">
        <f t="shared" si="50"/>
        <v>85.437838003326974</v>
      </c>
      <c r="F1597" s="82"/>
      <c r="G1597" s="83"/>
      <c r="H1597" s="84"/>
      <c r="I1597" s="83"/>
      <c r="N1597" s="82"/>
      <c r="O1597" s="82"/>
      <c r="P1597" s="82"/>
      <c r="Q1597" s="82"/>
      <c r="R1597" s="82"/>
      <c r="Y1597" s="82"/>
      <c r="Z1597" s="82"/>
      <c r="AF1597" s="82"/>
    </row>
    <row r="1598" spans="1:32">
      <c r="A1598" s="82">
        <v>0.39574999999999999</v>
      </c>
      <c r="B1598" s="130">
        <v>15</v>
      </c>
      <c r="C1598" s="126">
        <v>120.23757849392921</v>
      </c>
      <c r="D1598" s="82">
        <f t="shared" si="49"/>
        <v>0</v>
      </c>
      <c r="E1598" s="83" t="str">
        <f t="shared" si="50"/>
        <v>..</v>
      </c>
      <c r="F1598" s="82"/>
      <c r="G1598" s="83"/>
      <c r="H1598" s="84"/>
      <c r="I1598" s="83"/>
      <c r="N1598" s="82"/>
      <c r="O1598" s="82"/>
      <c r="P1598" s="82"/>
      <c r="Q1598" s="82"/>
      <c r="R1598" s="82"/>
      <c r="Y1598" s="82"/>
      <c r="Z1598" s="82"/>
      <c r="AF1598" s="82"/>
    </row>
    <row r="1599" spans="1:32">
      <c r="A1599" s="82">
        <v>0.39600000000000002</v>
      </c>
      <c r="B1599" s="130">
        <v>30</v>
      </c>
      <c r="C1599" s="126">
        <v>106.29436419095703</v>
      </c>
      <c r="D1599" s="82">
        <f t="shared" si="49"/>
        <v>1</v>
      </c>
      <c r="E1599" s="83">
        <f t="shared" si="50"/>
        <v>111.00000000000001</v>
      </c>
      <c r="F1599" s="82"/>
      <c r="G1599" s="83"/>
      <c r="H1599" s="84"/>
      <c r="I1599" s="83"/>
      <c r="N1599" s="82"/>
      <c r="O1599" s="82"/>
      <c r="P1599" s="82"/>
      <c r="Q1599" s="82"/>
      <c r="R1599" s="82"/>
      <c r="Y1599" s="82"/>
      <c r="Z1599" s="82"/>
      <c r="AF1599" s="82"/>
    </row>
    <row r="1600" spans="1:32">
      <c r="A1600" s="82">
        <v>0.39624999999999999</v>
      </c>
      <c r="B1600" s="130">
        <v>30</v>
      </c>
      <c r="C1600" s="126">
        <v>120.64032317094643</v>
      </c>
      <c r="D1600" s="82">
        <f t="shared" si="49"/>
        <v>1</v>
      </c>
      <c r="E1600" s="83">
        <f t="shared" si="50"/>
        <v>111.00000000000001</v>
      </c>
      <c r="F1600" s="82"/>
      <c r="G1600" s="83"/>
      <c r="H1600" s="84"/>
      <c r="I1600" s="83"/>
      <c r="N1600" s="82"/>
      <c r="O1600" s="82"/>
      <c r="P1600" s="82"/>
      <c r="Q1600" s="82"/>
      <c r="R1600" s="82"/>
      <c r="Y1600" s="82"/>
      <c r="Z1600" s="82"/>
      <c r="AF1600" s="82"/>
    </row>
    <row r="1601" spans="1:32">
      <c r="A1601" s="82">
        <v>0.39650000000000002</v>
      </c>
      <c r="B1601" s="130">
        <v>15</v>
      </c>
      <c r="C1601" s="126">
        <v>119.04758311197465</v>
      </c>
      <c r="D1601" s="82">
        <f t="shared" si="49"/>
        <v>0</v>
      </c>
      <c r="E1601" s="83" t="str">
        <f t="shared" si="50"/>
        <v>..</v>
      </c>
      <c r="F1601" s="82"/>
      <c r="G1601" s="83"/>
      <c r="H1601" s="84"/>
      <c r="I1601" s="83"/>
      <c r="N1601" s="82"/>
      <c r="O1601" s="82"/>
      <c r="P1601" s="82"/>
      <c r="Q1601" s="82"/>
      <c r="R1601" s="82"/>
      <c r="Y1601" s="82"/>
      <c r="Z1601" s="82"/>
      <c r="AF1601" s="82"/>
    </row>
    <row r="1602" spans="1:32">
      <c r="A1602" s="82">
        <v>0.39674999999999999</v>
      </c>
      <c r="B1602" s="130">
        <v>30</v>
      </c>
      <c r="C1602" s="126">
        <v>82.073538578982536</v>
      </c>
      <c r="D1602" s="82">
        <f t="shared" si="49"/>
        <v>1</v>
      </c>
      <c r="E1602" s="83">
        <f t="shared" si="50"/>
        <v>81.02471394950463</v>
      </c>
      <c r="F1602" s="82"/>
      <c r="G1602" s="83"/>
      <c r="H1602" s="84"/>
      <c r="I1602" s="83"/>
      <c r="N1602" s="82"/>
      <c r="O1602" s="82"/>
      <c r="P1602" s="82"/>
      <c r="Q1602" s="82"/>
      <c r="R1602" s="82"/>
      <c r="Y1602" s="82"/>
      <c r="Z1602" s="82"/>
      <c r="AF1602" s="82"/>
    </row>
    <row r="1603" spans="1:32">
      <c r="A1603" s="82">
        <v>0.39700000000000002</v>
      </c>
      <c r="B1603" s="130">
        <v>15</v>
      </c>
      <c r="C1603" s="126">
        <v>100.37714134057659</v>
      </c>
      <c r="D1603" s="82">
        <f t="shared" si="49"/>
        <v>0</v>
      </c>
      <c r="E1603" s="83" t="str">
        <f t="shared" si="50"/>
        <v>..</v>
      </c>
      <c r="F1603" s="82"/>
      <c r="G1603" s="83"/>
      <c r="H1603" s="84"/>
      <c r="I1603" s="83"/>
      <c r="N1603" s="82"/>
      <c r="O1603" s="82"/>
      <c r="P1603" s="82"/>
      <c r="Q1603" s="82"/>
      <c r="R1603" s="82"/>
      <c r="Y1603" s="82"/>
      <c r="Z1603" s="82"/>
      <c r="AF1603" s="82"/>
    </row>
    <row r="1604" spans="1:32">
      <c r="A1604" s="82">
        <v>0.39724999999999999</v>
      </c>
      <c r="B1604" s="130">
        <v>15</v>
      </c>
      <c r="C1604" s="126">
        <v>120.80032827126752</v>
      </c>
      <c r="D1604" s="82">
        <f t="shared" si="49"/>
        <v>0</v>
      </c>
      <c r="E1604" s="83" t="str">
        <f t="shared" si="50"/>
        <v>..</v>
      </c>
      <c r="F1604" s="82"/>
      <c r="G1604" s="83"/>
      <c r="H1604" s="84"/>
      <c r="I1604" s="83"/>
      <c r="N1604" s="82"/>
      <c r="O1604" s="82"/>
      <c r="P1604" s="82"/>
      <c r="Q1604" s="82"/>
      <c r="R1604" s="82"/>
      <c r="Y1604" s="82"/>
      <c r="Z1604" s="82"/>
      <c r="AF1604" s="82"/>
    </row>
    <row r="1605" spans="1:32">
      <c r="A1605" s="82">
        <v>0.39750000000000002</v>
      </c>
      <c r="B1605" s="130">
        <v>15</v>
      </c>
      <c r="C1605" s="126">
        <v>95.849449756701546</v>
      </c>
      <c r="D1605" s="82">
        <f t="shared" si="49"/>
        <v>0</v>
      </c>
      <c r="E1605" s="83" t="str">
        <f t="shared" si="50"/>
        <v>..</v>
      </c>
      <c r="F1605" s="82"/>
      <c r="G1605" s="83"/>
      <c r="H1605" s="84"/>
      <c r="I1605" s="83"/>
      <c r="N1605" s="82"/>
      <c r="O1605" s="82"/>
      <c r="P1605" s="82"/>
      <c r="Q1605" s="82"/>
      <c r="R1605" s="82"/>
      <c r="Y1605" s="82"/>
      <c r="Z1605" s="82"/>
      <c r="AF1605" s="82"/>
    </row>
    <row r="1606" spans="1:32">
      <c r="A1606" s="82">
        <v>0.39774999999999999</v>
      </c>
      <c r="B1606" s="130">
        <v>15</v>
      </c>
      <c r="C1606" s="126">
        <v>120.07767893522468</v>
      </c>
      <c r="D1606" s="82">
        <f t="shared" si="49"/>
        <v>0</v>
      </c>
      <c r="E1606" s="83" t="str">
        <f t="shared" si="50"/>
        <v>..</v>
      </c>
      <c r="F1606" s="82"/>
      <c r="G1606" s="83"/>
      <c r="H1606" s="84"/>
      <c r="I1606" s="83"/>
      <c r="N1606" s="82"/>
      <c r="O1606" s="82"/>
      <c r="P1606" s="82"/>
      <c r="Q1606" s="82"/>
      <c r="R1606" s="82"/>
      <c r="Y1606" s="82"/>
      <c r="Z1606" s="82"/>
      <c r="AF1606" s="82"/>
    </row>
    <row r="1607" spans="1:32">
      <c r="A1607" s="82">
        <v>0.39800000000000002</v>
      </c>
      <c r="B1607" s="130">
        <v>30</v>
      </c>
      <c r="C1607" s="126">
        <v>89.384226807058951</v>
      </c>
      <c r="D1607" s="82">
        <f t="shared" si="49"/>
        <v>1</v>
      </c>
      <c r="E1607" s="83">
        <f t="shared" si="50"/>
        <v>87.458119590211879</v>
      </c>
      <c r="F1607" s="82"/>
      <c r="G1607" s="83"/>
      <c r="H1607" s="84"/>
      <c r="I1607" s="83"/>
      <c r="N1607" s="82"/>
      <c r="O1607" s="82"/>
      <c r="P1607" s="82"/>
      <c r="Q1607" s="82"/>
      <c r="R1607" s="82"/>
      <c r="Y1607" s="82"/>
      <c r="Z1607" s="82"/>
      <c r="AF1607" s="82"/>
    </row>
    <row r="1608" spans="1:32">
      <c r="A1608" s="82">
        <v>0.39824999999999999</v>
      </c>
      <c r="B1608" s="130">
        <v>15</v>
      </c>
      <c r="C1608" s="126">
        <v>117.26588082218579</v>
      </c>
      <c r="D1608" s="82">
        <f t="shared" si="49"/>
        <v>0</v>
      </c>
      <c r="E1608" s="83" t="str">
        <f t="shared" si="50"/>
        <v>..</v>
      </c>
      <c r="F1608" s="82"/>
      <c r="G1608" s="83"/>
      <c r="H1608" s="84"/>
      <c r="I1608" s="83"/>
      <c r="N1608" s="82"/>
      <c r="O1608" s="82"/>
      <c r="P1608" s="82"/>
      <c r="Q1608" s="82"/>
      <c r="R1608" s="82"/>
      <c r="Y1608" s="82"/>
      <c r="Z1608" s="82"/>
      <c r="AF1608" s="82"/>
    </row>
    <row r="1609" spans="1:32">
      <c r="A1609" s="82">
        <v>0.39850000000000002</v>
      </c>
      <c r="B1609" s="130">
        <v>15</v>
      </c>
      <c r="C1609" s="126">
        <v>107.27900070222796</v>
      </c>
      <c r="D1609" s="82">
        <f t="shared" si="49"/>
        <v>0</v>
      </c>
      <c r="E1609" s="83" t="str">
        <f t="shared" si="50"/>
        <v>..</v>
      </c>
      <c r="F1609" s="82"/>
      <c r="G1609" s="83"/>
      <c r="H1609" s="84"/>
      <c r="I1609" s="83"/>
      <c r="N1609" s="82"/>
      <c r="O1609" s="82"/>
      <c r="P1609" s="82"/>
      <c r="Q1609" s="82"/>
      <c r="R1609" s="82"/>
      <c r="Y1609" s="82"/>
      <c r="Z1609" s="82"/>
      <c r="AF1609" s="82"/>
    </row>
    <row r="1610" spans="1:32">
      <c r="A1610" s="82">
        <v>0.39874999999999999</v>
      </c>
      <c r="B1610" s="130">
        <v>15</v>
      </c>
      <c r="C1610" s="126">
        <v>101.90939225045855</v>
      </c>
      <c r="D1610" s="82">
        <f t="shared" si="49"/>
        <v>0</v>
      </c>
      <c r="E1610" s="83" t="str">
        <f t="shared" si="50"/>
        <v>..</v>
      </c>
      <c r="F1610" s="82"/>
      <c r="G1610" s="83"/>
      <c r="H1610" s="84"/>
      <c r="I1610" s="83"/>
      <c r="N1610" s="82"/>
      <c r="O1610" s="82"/>
      <c r="P1610" s="82"/>
      <c r="Q1610" s="82"/>
      <c r="R1610" s="82"/>
      <c r="Y1610" s="82"/>
      <c r="Z1610" s="82"/>
      <c r="AF1610" s="82"/>
    </row>
    <row r="1611" spans="1:32">
      <c r="A1611" s="82">
        <v>0.39900000000000002</v>
      </c>
      <c r="B1611" s="130">
        <v>15</v>
      </c>
      <c r="C1611" s="126">
        <v>120.44778276977598</v>
      </c>
      <c r="D1611" s="82">
        <f t="shared" si="49"/>
        <v>0</v>
      </c>
      <c r="E1611" s="83" t="str">
        <f t="shared" si="50"/>
        <v>..</v>
      </c>
      <c r="F1611" s="82"/>
      <c r="G1611" s="83"/>
      <c r="H1611" s="84"/>
      <c r="I1611" s="83"/>
      <c r="N1611" s="82"/>
      <c r="O1611" s="82"/>
      <c r="P1611" s="82"/>
      <c r="Q1611" s="82"/>
      <c r="R1611" s="82"/>
      <c r="Y1611" s="82"/>
      <c r="Z1611" s="82"/>
      <c r="AF1611" s="82"/>
    </row>
    <row r="1612" spans="1:32">
      <c r="A1612" s="82">
        <v>0.39924999999999999</v>
      </c>
      <c r="B1612" s="130">
        <v>30</v>
      </c>
      <c r="C1612" s="126">
        <v>138.6297351937574</v>
      </c>
      <c r="D1612" s="82">
        <f t="shared" si="49"/>
        <v>1</v>
      </c>
      <c r="E1612" s="83">
        <f t="shared" si="50"/>
        <v>111.00000000000001</v>
      </c>
      <c r="F1612" s="82"/>
      <c r="G1612" s="83"/>
      <c r="H1612" s="84"/>
      <c r="I1612" s="83"/>
      <c r="N1612" s="82"/>
      <c r="O1612" s="82"/>
      <c r="P1612" s="82"/>
      <c r="Q1612" s="82"/>
      <c r="R1612" s="82"/>
      <c r="Y1612" s="82"/>
      <c r="Z1612" s="82"/>
      <c r="AF1612" s="82"/>
    </row>
    <row r="1613" spans="1:32">
      <c r="A1613" s="82">
        <v>0.39950000000000002</v>
      </c>
      <c r="B1613" s="130">
        <v>15</v>
      </c>
      <c r="C1613" s="126">
        <v>115.19758264333748</v>
      </c>
      <c r="D1613" s="82">
        <f t="shared" si="49"/>
        <v>0</v>
      </c>
      <c r="E1613" s="83" t="str">
        <f t="shared" si="50"/>
        <v>..</v>
      </c>
      <c r="F1613" s="82"/>
      <c r="G1613" s="83"/>
      <c r="H1613" s="84"/>
      <c r="I1613" s="83"/>
      <c r="N1613" s="82"/>
      <c r="O1613" s="82"/>
      <c r="P1613" s="82"/>
      <c r="Q1613" s="82"/>
      <c r="R1613" s="82"/>
      <c r="Y1613" s="82"/>
      <c r="Z1613" s="82"/>
      <c r="AF1613" s="82"/>
    </row>
    <row r="1614" spans="1:32">
      <c r="A1614" s="82">
        <v>0.39974999999999999</v>
      </c>
      <c r="B1614" s="130">
        <v>15</v>
      </c>
      <c r="C1614" s="126">
        <v>123.60492347973901</v>
      </c>
      <c r="D1614" s="82">
        <f t="shared" si="49"/>
        <v>0</v>
      </c>
      <c r="E1614" s="83" t="str">
        <f t="shared" si="50"/>
        <v>..</v>
      </c>
      <c r="F1614" s="82"/>
      <c r="G1614" s="83"/>
      <c r="H1614" s="84"/>
      <c r="I1614" s="83"/>
      <c r="N1614" s="82"/>
      <c r="O1614" s="82"/>
      <c r="P1614" s="82"/>
      <c r="Q1614" s="82"/>
      <c r="R1614" s="82"/>
      <c r="Y1614" s="82"/>
      <c r="Z1614" s="82"/>
      <c r="AF1614" s="82"/>
    </row>
    <row r="1615" spans="1:32">
      <c r="A1615" s="82">
        <v>0.4</v>
      </c>
      <c r="B1615" s="130">
        <v>15</v>
      </c>
      <c r="C1615" s="126">
        <v>124.87770380114503</v>
      </c>
      <c r="D1615" s="82">
        <f t="shared" si="49"/>
        <v>0</v>
      </c>
      <c r="E1615" s="83" t="str">
        <f t="shared" si="50"/>
        <v>..</v>
      </c>
      <c r="F1615" s="82"/>
      <c r="G1615" s="83"/>
      <c r="H1615" s="84"/>
      <c r="I1615" s="83"/>
      <c r="N1615" s="82"/>
      <c r="O1615" s="82"/>
      <c r="P1615" s="82"/>
      <c r="Q1615" s="82"/>
      <c r="R1615" s="82"/>
      <c r="Y1615" s="82"/>
      <c r="Z1615" s="82"/>
      <c r="AF1615" s="82"/>
    </row>
    <row r="1616" spans="1:32">
      <c r="A1616" s="82">
        <v>0.40024999999999999</v>
      </c>
      <c r="B1616" s="130">
        <v>30</v>
      </c>
      <c r="C1616" s="126">
        <v>95.222695627499135</v>
      </c>
      <c r="D1616" s="82">
        <f t="shared" ref="D1616:D1679" si="51">IF(VLOOKUP(B1616,$B$10:$G$11,6)&gt;=0,1,0)</f>
        <v>1</v>
      </c>
      <c r="E1616" s="83">
        <f t="shared" ref="E1616:E1679" si="52">IF(D1616=0,"..", IF(C1616+$C$6&gt;=$G$2,$G$2,(C1616+$C$6)*(1-$C$4)))</f>
        <v>92.595972152199238</v>
      </c>
      <c r="F1616" s="82"/>
      <c r="G1616" s="83"/>
      <c r="H1616" s="84"/>
      <c r="I1616" s="83"/>
      <c r="N1616" s="82"/>
      <c r="O1616" s="82"/>
      <c r="P1616" s="82"/>
      <c r="Q1616" s="82"/>
      <c r="R1616" s="82"/>
      <c r="Y1616" s="82"/>
      <c r="Z1616" s="82"/>
      <c r="AF1616" s="82"/>
    </row>
    <row r="1617" spans="1:32">
      <c r="A1617" s="82">
        <v>0.40050000000000002</v>
      </c>
      <c r="B1617" s="130">
        <v>30</v>
      </c>
      <c r="C1617" s="126">
        <v>104.5786132240457</v>
      </c>
      <c r="D1617" s="82">
        <f t="shared" si="51"/>
        <v>1</v>
      </c>
      <c r="E1617" s="83">
        <f t="shared" si="52"/>
        <v>111.00000000000001</v>
      </c>
      <c r="F1617" s="82"/>
      <c r="G1617" s="83"/>
      <c r="H1617" s="84"/>
      <c r="I1617" s="83"/>
      <c r="N1617" s="82"/>
      <c r="O1617" s="82"/>
      <c r="P1617" s="82"/>
      <c r="Q1617" s="82"/>
      <c r="R1617" s="82"/>
      <c r="Y1617" s="82"/>
      <c r="Z1617" s="82"/>
      <c r="AF1617" s="82"/>
    </row>
    <row r="1618" spans="1:32">
      <c r="A1618" s="82">
        <v>0.40075</v>
      </c>
      <c r="B1618" s="130">
        <v>30</v>
      </c>
      <c r="C1618" s="126">
        <v>84.819268314219102</v>
      </c>
      <c r="D1618" s="82">
        <f t="shared" si="51"/>
        <v>1</v>
      </c>
      <c r="E1618" s="83">
        <f t="shared" si="52"/>
        <v>83.440956116512808</v>
      </c>
      <c r="F1618" s="82"/>
      <c r="G1618" s="83"/>
      <c r="H1618" s="84"/>
      <c r="I1618" s="83"/>
      <c r="N1618" s="82"/>
      <c r="O1618" s="82"/>
      <c r="P1618" s="82"/>
      <c r="Q1618" s="82"/>
      <c r="R1618" s="82"/>
      <c r="Y1618" s="82"/>
      <c r="Z1618" s="82"/>
      <c r="AF1618" s="82"/>
    </row>
    <row r="1619" spans="1:32">
      <c r="A1619" s="82">
        <v>0.40100000000000002</v>
      </c>
      <c r="B1619" s="130">
        <v>15</v>
      </c>
      <c r="C1619" s="126">
        <v>95.246671551433934</v>
      </c>
      <c r="D1619" s="82">
        <f t="shared" si="51"/>
        <v>0</v>
      </c>
      <c r="E1619" s="83" t="str">
        <f t="shared" si="52"/>
        <v>..</v>
      </c>
      <c r="F1619" s="82"/>
      <c r="G1619" s="83"/>
      <c r="H1619" s="84"/>
      <c r="I1619" s="83"/>
      <c r="N1619" s="82"/>
      <c r="O1619" s="82"/>
      <c r="P1619" s="82"/>
      <c r="Q1619" s="82"/>
      <c r="R1619" s="82"/>
      <c r="Y1619" s="82"/>
      <c r="Z1619" s="82"/>
      <c r="AF1619" s="82"/>
    </row>
    <row r="1620" spans="1:32">
      <c r="A1620" s="82">
        <v>0.40125</v>
      </c>
      <c r="B1620" s="130">
        <v>15</v>
      </c>
      <c r="C1620" s="126">
        <v>120.93947060953168</v>
      </c>
      <c r="D1620" s="82">
        <f t="shared" si="51"/>
        <v>0</v>
      </c>
      <c r="E1620" s="83" t="str">
        <f t="shared" si="52"/>
        <v>..</v>
      </c>
      <c r="F1620" s="82"/>
      <c r="G1620" s="83"/>
      <c r="H1620" s="84"/>
      <c r="I1620" s="83"/>
      <c r="N1620" s="82"/>
      <c r="O1620" s="82"/>
      <c r="P1620" s="82"/>
      <c r="Q1620" s="82"/>
      <c r="R1620" s="82"/>
      <c r="Y1620" s="82"/>
      <c r="Z1620" s="82"/>
      <c r="AF1620" s="82"/>
    </row>
    <row r="1621" spans="1:32">
      <c r="A1621" s="82">
        <v>0.40150000000000002</v>
      </c>
      <c r="B1621" s="130">
        <v>30</v>
      </c>
      <c r="C1621" s="126">
        <v>128.74739179795532</v>
      </c>
      <c r="D1621" s="82">
        <f t="shared" si="51"/>
        <v>1</v>
      </c>
      <c r="E1621" s="83">
        <f t="shared" si="52"/>
        <v>111.00000000000001</v>
      </c>
      <c r="F1621" s="82"/>
      <c r="G1621" s="83"/>
      <c r="H1621" s="84"/>
      <c r="I1621" s="83"/>
      <c r="N1621" s="82"/>
      <c r="O1621" s="82"/>
      <c r="P1621" s="82"/>
      <c r="Q1621" s="82"/>
      <c r="R1621" s="82"/>
      <c r="Y1621" s="82"/>
      <c r="Z1621" s="82"/>
      <c r="AF1621" s="82"/>
    </row>
    <row r="1622" spans="1:32">
      <c r="A1622" s="82">
        <v>0.40175</v>
      </c>
      <c r="B1622" s="130">
        <v>15</v>
      </c>
      <c r="C1622" s="126">
        <v>98.043079337202599</v>
      </c>
      <c r="D1622" s="82">
        <f t="shared" si="51"/>
        <v>0</v>
      </c>
      <c r="E1622" s="83" t="str">
        <f t="shared" si="52"/>
        <v>..</v>
      </c>
      <c r="F1622" s="82"/>
      <c r="G1622" s="83"/>
      <c r="H1622" s="84"/>
      <c r="I1622" s="83"/>
      <c r="N1622" s="82"/>
      <c r="O1622" s="82"/>
      <c r="P1622" s="82"/>
      <c r="Q1622" s="82"/>
      <c r="R1622" s="82"/>
      <c r="Y1622" s="82"/>
      <c r="Z1622" s="82"/>
      <c r="AF1622" s="82"/>
    </row>
    <row r="1623" spans="1:32">
      <c r="A1623" s="82">
        <v>0.40200000000000002</v>
      </c>
      <c r="B1623" s="130">
        <v>30</v>
      </c>
      <c r="C1623" s="126">
        <v>138.81279640698679</v>
      </c>
      <c r="D1623" s="82">
        <f t="shared" si="51"/>
        <v>1</v>
      </c>
      <c r="E1623" s="83">
        <f t="shared" si="52"/>
        <v>111.00000000000001</v>
      </c>
      <c r="F1623" s="82"/>
      <c r="G1623" s="83"/>
      <c r="H1623" s="84"/>
      <c r="I1623" s="83"/>
      <c r="N1623" s="82"/>
      <c r="O1623" s="82"/>
      <c r="P1623" s="82"/>
      <c r="Q1623" s="82"/>
      <c r="R1623" s="82"/>
      <c r="Y1623" s="82"/>
      <c r="Z1623" s="82"/>
      <c r="AF1623" s="82"/>
    </row>
    <row r="1624" spans="1:32">
      <c r="A1624" s="82">
        <v>0.40225</v>
      </c>
      <c r="B1624" s="130">
        <v>15</v>
      </c>
      <c r="C1624" s="126">
        <v>110.47549101196012</v>
      </c>
      <c r="D1624" s="82">
        <f t="shared" si="51"/>
        <v>0</v>
      </c>
      <c r="E1624" s="83" t="str">
        <f t="shared" si="52"/>
        <v>..</v>
      </c>
      <c r="F1624" s="82"/>
      <c r="G1624" s="83"/>
      <c r="H1624" s="84"/>
      <c r="I1624" s="83"/>
      <c r="N1624" s="82"/>
      <c r="O1624" s="82"/>
      <c r="P1624" s="82"/>
      <c r="Q1624" s="82"/>
      <c r="R1624" s="82"/>
      <c r="Y1624" s="82"/>
      <c r="Z1624" s="82"/>
      <c r="AF1624" s="82"/>
    </row>
    <row r="1625" spans="1:32">
      <c r="A1625" s="82">
        <v>0.40250000000000002</v>
      </c>
      <c r="B1625" s="130">
        <v>15</v>
      </c>
      <c r="C1625" s="126">
        <v>112.18654163237282</v>
      </c>
      <c r="D1625" s="82">
        <f t="shared" si="51"/>
        <v>0</v>
      </c>
      <c r="E1625" s="83" t="str">
        <f t="shared" si="52"/>
        <v>..</v>
      </c>
      <c r="F1625" s="82"/>
      <c r="G1625" s="83"/>
      <c r="H1625" s="84"/>
      <c r="I1625" s="83"/>
      <c r="N1625" s="82"/>
      <c r="O1625" s="82"/>
      <c r="P1625" s="82"/>
      <c r="Q1625" s="82"/>
      <c r="R1625" s="82"/>
      <c r="Y1625" s="82"/>
      <c r="Z1625" s="82"/>
      <c r="AF1625" s="82"/>
    </row>
    <row r="1626" spans="1:32">
      <c r="A1626" s="82">
        <v>0.40275</v>
      </c>
      <c r="B1626" s="130">
        <v>15</v>
      </c>
      <c r="C1626" s="126">
        <v>107.9424168981047</v>
      </c>
      <c r="D1626" s="82">
        <f t="shared" si="51"/>
        <v>0</v>
      </c>
      <c r="E1626" s="83" t="str">
        <f t="shared" si="52"/>
        <v>..</v>
      </c>
      <c r="F1626" s="82"/>
      <c r="G1626" s="83"/>
      <c r="H1626" s="84"/>
      <c r="I1626" s="83"/>
      <c r="N1626" s="82"/>
      <c r="O1626" s="82"/>
      <c r="P1626" s="82"/>
      <c r="Q1626" s="82"/>
      <c r="R1626" s="82"/>
      <c r="Y1626" s="82"/>
      <c r="Z1626" s="82"/>
      <c r="AF1626" s="82"/>
    </row>
    <row r="1627" spans="1:32">
      <c r="A1627" s="82">
        <v>0.40300000000000002</v>
      </c>
      <c r="B1627" s="130">
        <v>15</v>
      </c>
      <c r="C1627" s="126">
        <v>97.884355663884918</v>
      </c>
      <c r="D1627" s="82">
        <f t="shared" si="51"/>
        <v>0</v>
      </c>
      <c r="E1627" s="83" t="str">
        <f t="shared" si="52"/>
        <v>..</v>
      </c>
      <c r="F1627" s="82"/>
      <c r="G1627" s="83"/>
      <c r="H1627" s="84"/>
      <c r="I1627" s="83"/>
      <c r="N1627" s="82"/>
      <c r="O1627" s="82"/>
      <c r="P1627" s="82"/>
      <c r="Q1627" s="82"/>
      <c r="R1627" s="82"/>
      <c r="Y1627" s="82"/>
      <c r="Z1627" s="82"/>
      <c r="AF1627" s="82"/>
    </row>
    <row r="1628" spans="1:32">
      <c r="A1628" s="82">
        <v>0.40325</v>
      </c>
      <c r="B1628" s="130">
        <v>15</v>
      </c>
      <c r="C1628" s="126">
        <v>101.08456696418247</v>
      </c>
      <c r="D1628" s="82">
        <f t="shared" si="51"/>
        <v>0</v>
      </c>
      <c r="E1628" s="83" t="str">
        <f t="shared" si="52"/>
        <v>..</v>
      </c>
      <c r="F1628" s="82"/>
      <c r="G1628" s="83"/>
      <c r="H1628" s="84"/>
      <c r="I1628" s="83"/>
      <c r="N1628" s="82"/>
      <c r="O1628" s="82"/>
      <c r="P1628" s="82"/>
      <c r="Q1628" s="82"/>
      <c r="R1628" s="82"/>
      <c r="Y1628" s="82"/>
      <c r="Z1628" s="82"/>
      <c r="AF1628" s="82"/>
    </row>
    <row r="1629" spans="1:32">
      <c r="A1629" s="82">
        <v>0.40350000000000003</v>
      </c>
      <c r="B1629" s="130">
        <v>15</v>
      </c>
      <c r="C1629" s="126">
        <v>122.89571796780002</v>
      </c>
      <c r="D1629" s="82">
        <f t="shared" si="51"/>
        <v>0</v>
      </c>
      <c r="E1629" s="83" t="str">
        <f t="shared" si="52"/>
        <v>..</v>
      </c>
      <c r="F1629" s="82"/>
      <c r="G1629" s="83"/>
      <c r="H1629" s="84"/>
      <c r="I1629" s="83"/>
      <c r="N1629" s="82"/>
      <c r="O1629" s="82"/>
      <c r="P1629" s="82"/>
      <c r="Q1629" s="82"/>
      <c r="R1629" s="82"/>
      <c r="Y1629" s="82"/>
      <c r="Z1629" s="82"/>
      <c r="AF1629" s="82"/>
    </row>
    <row r="1630" spans="1:32">
      <c r="A1630" s="82">
        <v>0.40375</v>
      </c>
      <c r="B1630" s="130">
        <v>30</v>
      </c>
      <c r="C1630" s="126">
        <v>102.46393299354663</v>
      </c>
      <c r="D1630" s="82">
        <f t="shared" si="51"/>
        <v>1</v>
      </c>
      <c r="E1630" s="83">
        <f t="shared" si="52"/>
        <v>111.00000000000001</v>
      </c>
      <c r="F1630" s="82"/>
      <c r="G1630" s="83"/>
      <c r="H1630" s="84"/>
      <c r="I1630" s="83"/>
      <c r="N1630" s="82"/>
      <c r="O1630" s="82"/>
      <c r="P1630" s="82"/>
      <c r="Q1630" s="82"/>
      <c r="R1630" s="82"/>
      <c r="Y1630" s="82"/>
      <c r="Z1630" s="82"/>
      <c r="AF1630" s="82"/>
    </row>
    <row r="1631" spans="1:32">
      <c r="A1631" s="82">
        <v>0.40400000000000003</v>
      </c>
      <c r="B1631" s="130">
        <v>15</v>
      </c>
      <c r="C1631" s="126">
        <v>102.73342542042582</v>
      </c>
      <c r="D1631" s="82">
        <f t="shared" si="51"/>
        <v>0</v>
      </c>
      <c r="E1631" s="83" t="str">
        <f t="shared" si="52"/>
        <v>..</v>
      </c>
      <c r="F1631" s="82"/>
      <c r="G1631" s="83"/>
      <c r="H1631" s="84"/>
      <c r="I1631" s="83"/>
      <c r="N1631" s="82"/>
      <c r="O1631" s="82"/>
      <c r="P1631" s="82"/>
      <c r="Q1631" s="82"/>
      <c r="R1631" s="82"/>
      <c r="Y1631" s="82"/>
      <c r="Z1631" s="82"/>
      <c r="AF1631" s="82"/>
    </row>
    <row r="1632" spans="1:32">
      <c r="A1632" s="82">
        <v>0.40425</v>
      </c>
      <c r="B1632" s="130">
        <v>30</v>
      </c>
      <c r="C1632" s="126">
        <v>132.58684622392991</v>
      </c>
      <c r="D1632" s="82">
        <f t="shared" si="51"/>
        <v>1</v>
      </c>
      <c r="E1632" s="83">
        <f t="shared" si="52"/>
        <v>111.00000000000001</v>
      </c>
      <c r="F1632" s="82"/>
      <c r="G1632" s="83"/>
      <c r="H1632" s="84"/>
      <c r="I1632" s="83"/>
      <c r="N1632" s="82"/>
      <c r="O1632" s="82"/>
      <c r="P1632" s="82"/>
      <c r="Q1632" s="82"/>
      <c r="R1632" s="82"/>
      <c r="Y1632" s="82"/>
      <c r="Z1632" s="82"/>
      <c r="AF1632" s="82"/>
    </row>
    <row r="1633" spans="1:32">
      <c r="A1633" s="82">
        <v>0.40450000000000003</v>
      </c>
      <c r="B1633" s="130">
        <v>30</v>
      </c>
      <c r="C1633" s="126">
        <v>130.16835162316832</v>
      </c>
      <c r="D1633" s="82">
        <f t="shared" si="51"/>
        <v>1</v>
      </c>
      <c r="E1633" s="83">
        <f t="shared" si="52"/>
        <v>111.00000000000001</v>
      </c>
      <c r="F1633" s="82"/>
      <c r="G1633" s="83"/>
      <c r="H1633" s="84"/>
      <c r="I1633" s="83"/>
      <c r="N1633" s="82"/>
      <c r="O1633" s="82"/>
      <c r="P1633" s="82"/>
      <c r="Q1633" s="82"/>
      <c r="R1633" s="82"/>
      <c r="Y1633" s="82"/>
      <c r="Z1633" s="82"/>
      <c r="AF1633" s="82"/>
    </row>
    <row r="1634" spans="1:32">
      <c r="A1634" s="82">
        <v>0.40475</v>
      </c>
      <c r="B1634" s="130">
        <v>30</v>
      </c>
      <c r="C1634" s="126">
        <v>84.681801477694492</v>
      </c>
      <c r="D1634" s="82">
        <f t="shared" si="51"/>
        <v>1</v>
      </c>
      <c r="E1634" s="83">
        <f t="shared" si="52"/>
        <v>83.319985300371158</v>
      </c>
      <c r="F1634" s="82"/>
      <c r="G1634" s="83"/>
      <c r="H1634" s="84"/>
      <c r="I1634" s="83"/>
      <c r="N1634" s="82"/>
      <c r="O1634" s="82"/>
      <c r="P1634" s="82"/>
      <c r="Q1634" s="82"/>
      <c r="R1634" s="82"/>
      <c r="Y1634" s="82"/>
      <c r="Z1634" s="82"/>
      <c r="AF1634" s="82"/>
    </row>
    <row r="1635" spans="1:32">
      <c r="A1635" s="82">
        <v>0.40500000000000003</v>
      </c>
      <c r="B1635" s="130">
        <v>15</v>
      </c>
      <c r="C1635" s="126">
        <v>106.22820904622391</v>
      </c>
      <c r="D1635" s="82">
        <f t="shared" si="51"/>
        <v>0</v>
      </c>
      <c r="E1635" s="83" t="str">
        <f t="shared" si="52"/>
        <v>..</v>
      </c>
      <c r="F1635" s="82"/>
      <c r="G1635" s="83"/>
      <c r="H1635" s="84"/>
      <c r="I1635" s="83"/>
      <c r="N1635" s="82"/>
      <c r="O1635" s="82"/>
      <c r="P1635" s="82"/>
      <c r="Q1635" s="82"/>
      <c r="R1635" s="82"/>
      <c r="Y1635" s="82"/>
      <c r="Z1635" s="82"/>
      <c r="AF1635" s="82"/>
    </row>
    <row r="1636" spans="1:32">
      <c r="A1636" s="82">
        <v>0.40525</v>
      </c>
      <c r="B1636" s="130">
        <v>15</v>
      </c>
      <c r="C1636" s="126">
        <v>96.060478606328161</v>
      </c>
      <c r="D1636" s="82">
        <f t="shared" si="51"/>
        <v>0</v>
      </c>
      <c r="E1636" s="83" t="str">
        <f t="shared" si="52"/>
        <v>..</v>
      </c>
      <c r="F1636" s="82"/>
      <c r="G1636" s="83"/>
      <c r="H1636" s="84"/>
      <c r="I1636" s="83"/>
      <c r="N1636" s="82"/>
      <c r="O1636" s="82"/>
      <c r="P1636" s="82"/>
      <c r="Q1636" s="82"/>
      <c r="R1636" s="82"/>
      <c r="Y1636" s="82"/>
      <c r="Z1636" s="82"/>
      <c r="AF1636" s="82"/>
    </row>
    <row r="1637" spans="1:32">
      <c r="A1637" s="82">
        <v>0.40550000000000003</v>
      </c>
      <c r="B1637" s="130">
        <v>15</v>
      </c>
      <c r="C1637" s="126">
        <v>107.76768281615171</v>
      </c>
      <c r="D1637" s="82">
        <f t="shared" si="51"/>
        <v>0</v>
      </c>
      <c r="E1637" s="83" t="str">
        <f t="shared" si="52"/>
        <v>..</v>
      </c>
      <c r="F1637" s="82"/>
      <c r="G1637" s="83"/>
      <c r="H1637" s="84"/>
      <c r="I1637" s="83"/>
      <c r="N1637" s="82"/>
      <c r="O1637" s="82"/>
      <c r="P1637" s="82"/>
      <c r="Q1637" s="82"/>
      <c r="R1637" s="82"/>
      <c r="Y1637" s="82"/>
      <c r="Z1637" s="82"/>
      <c r="AF1637" s="82"/>
    </row>
    <row r="1638" spans="1:32">
      <c r="A1638" s="82">
        <v>0.40575</v>
      </c>
      <c r="B1638" s="130">
        <v>15</v>
      </c>
      <c r="C1638" s="126">
        <v>102.77108008839933</v>
      </c>
      <c r="D1638" s="82">
        <f t="shared" si="51"/>
        <v>0</v>
      </c>
      <c r="E1638" s="83" t="str">
        <f t="shared" si="52"/>
        <v>..</v>
      </c>
      <c r="F1638" s="82"/>
      <c r="G1638" s="83"/>
      <c r="H1638" s="84"/>
      <c r="I1638" s="83"/>
      <c r="N1638" s="82"/>
      <c r="O1638" s="82"/>
      <c r="P1638" s="82"/>
      <c r="Q1638" s="82"/>
      <c r="R1638" s="82"/>
      <c r="Y1638" s="82"/>
      <c r="Z1638" s="82"/>
      <c r="AF1638" s="82"/>
    </row>
    <row r="1639" spans="1:32">
      <c r="A1639" s="82">
        <v>0.40600000000000003</v>
      </c>
      <c r="B1639" s="130">
        <v>15</v>
      </c>
      <c r="C1639" s="126">
        <v>95.566227978743157</v>
      </c>
      <c r="D1639" s="82">
        <f t="shared" si="51"/>
        <v>0</v>
      </c>
      <c r="E1639" s="83" t="str">
        <f t="shared" si="52"/>
        <v>..</v>
      </c>
      <c r="F1639" s="82"/>
      <c r="G1639" s="83"/>
      <c r="H1639" s="84"/>
      <c r="I1639" s="83"/>
      <c r="N1639" s="82"/>
      <c r="O1639" s="82"/>
      <c r="P1639" s="82"/>
      <c r="Q1639" s="82"/>
      <c r="R1639" s="82"/>
      <c r="Y1639" s="82"/>
      <c r="Z1639" s="82"/>
      <c r="AF1639" s="82"/>
    </row>
    <row r="1640" spans="1:32">
      <c r="A1640" s="82">
        <v>0.40625</v>
      </c>
      <c r="B1640" s="130">
        <v>30</v>
      </c>
      <c r="C1640" s="126">
        <v>120.56945186058897</v>
      </c>
      <c r="D1640" s="82">
        <f t="shared" si="51"/>
        <v>1</v>
      </c>
      <c r="E1640" s="83">
        <f t="shared" si="52"/>
        <v>111.00000000000001</v>
      </c>
      <c r="F1640" s="82"/>
      <c r="G1640" s="83"/>
      <c r="H1640" s="84"/>
      <c r="I1640" s="83"/>
      <c r="N1640" s="82"/>
      <c r="O1640" s="82"/>
      <c r="P1640" s="82"/>
      <c r="Q1640" s="82"/>
      <c r="R1640" s="82"/>
      <c r="Y1640" s="82"/>
      <c r="Z1640" s="82"/>
      <c r="AF1640" s="82"/>
    </row>
    <row r="1641" spans="1:32">
      <c r="A1641" s="82">
        <v>0.40649999999999997</v>
      </c>
      <c r="B1641" s="130">
        <v>30</v>
      </c>
      <c r="C1641" s="126">
        <v>99.82898649936547</v>
      </c>
      <c r="D1641" s="82">
        <f t="shared" si="51"/>
        <v>1</v>
      </c>
      <c r="E1641" s="83">
        <f t="shared" si="52"/>
        <v>96.64950811944162</v>
      </c>
      <c r="F1641" s="82"/>
      <c r="G1641" s="83"/>
      <c r="H1641" s="84"/>
      <c r="I1641" s="83"/>
      <c r="N1641" s="82"/>
      <c r="O1641" s="82"/>
      <c r="P1641" s="82"/>
      <c r="Q1641" s="82"/>
      <c r="R1641" s="82"/>
      <c r="Y1641" s="82"/>
      <c r="Z1641" s="82"/>
      <c r="AF1641" s="82"/>
    </row>
    <row r="1642" spans="1:32">
      <c r="A1642" s="82">
        <v>0.40675</v>
      </c>
      <c r="B1642" s="130">
        <v>15</v>
      </c>
      <c r="C1642" s="126">
        <v>105.2243843086605</v>
      </c>
      <c r="D1642" s="82">
        <f t="shared" si="51"/>
        <v>0</v>
      </c>
      <c r="E1642" s="83" t="str">
        <f t="shared" si="52"/>
        <v>..</v>
      </c>
      <c r="F1642" s="82"/>
      <c r="G1642" s="83"/>
      <c r="H1642" s="84"/>
      <c r="I1642" s="83"/>
      <c r="N1642" s="82"/>
      <c r="O1642" s="82"/>
      <c r="P1642" s="82"/>
      <c r="Q1642" s="82"/>
      <c r="R1642" s="82"/>
      <c r="Y1642" s="82"/>
      <c r="Z1642" s="82"/>
      <c r="AF1642" s="82"/>
    </row>
    <row r="1643" spans="1:32">
      <c r="A1643" s="82">
        <v>0.40699999999999997</v>
      </c>
      <c r="B1643" s="130">
        <v>30</v>
      </c>
      <c r="C1643" s="126">
        <v>94.349096407035915</v>
      </c>
      <c r="D1643" s="82">
        <f t="shared" si="51"/>
        <v>1</v>
      </c>
      <c r="E1643" s="83">
        <f t="shared" si="52"/>
        <v>91.827204838191605</v>
      </c>
      <c r="F1643" s="82"/>
      <c r="G1643" s="83"/>
      <c r="H1643" s="84"/>
      <c r="I1643" s="83"/>
      <c r="N1643" s="82"/>
      <c r="O1643" s="82"/>
      <c r="P1643" s="82"/>
      <c r="Q1643" s="82"/>
      <c r="R1643" s="82"/>
      <c r="Y1643" s="82"/>
      <c r="Z1643" s="82"/>
      <c r="AF1643" s="82"/>
    </row>
    <row r="1644" spans="1:32">
      <c r="A1644" s="82">
        <v>0.40725</v>
      </c>
      <c r="B1644" s="130">
        <v>15</v>
      </c>
      <c r="C1644" s="126">
        <v>98.52455016601651</v>
      </c>
      <c r="D1644" s="82">
        <f t="shared" si="51"/>
        <v>0</v>
      </c>
      <c r="E1644" s="83" t="str">
        <f t="shared" si="52"/>
        <v>..</v>
      </c>
      <c r="F1644" s="82"/>
      <c r="G1644" s="83"/>
      <c r="H1644" s="84"/>
      <c r="I1644" s="83"/>
      <c r="N1644" s="82"/>
      <c r="O1644" s="82"/>
      <c r="P1644" s="82"/>
      <c r="Q1644" s="82"/>
      <c r="R1644" s="82"/>
      <c r="Y1644" s="82"/>
      <c r="Z1644" s="82"/>
      <c r="AF1644" s="82"/>
    </row>
    <row r="1645" spans="1:32">
      <c r="A1645" s="82">
        <v>0.40749999999999997</v>
      </c>
      <c r="B1645" s="130">
        <v>15</v>
      </c>
      <c r="C1645" s="126">
        <v>100.92774238203749</v>
      </c>
      <c r="D1645" s="82">
        <f t="shared" si="51"/>
        <v>0</v>
      </c>
      <c r="E1645" s="83" t="str">
        <f t="shared" si="52"/>
        <v>..</v>
      </c>
      <c r="F1645" s="82"/>
      <c r="G1645" s="83"/>
      <c r="H1645" s="84"/>
      <c r="I1645" s="83"/>
      <c r="N1645" s="82"/>
      <c r="O1645" s="82"/>
      <c r="P1645" s="82"/>
      <c r="Q1645" s="82"/>
      <c r="R1645" s="82"/>
      <c r="Y1645" s="82"/>
      <c r="Z1645" s="82"/>
      <c r="AF1645" s="82"/>
    </row>
    <row r="1646" spans="1:32">
      <c r="A1646" s="82">
        <v>0.40775</v>
      </c>
      <c r="B1646" s="130">
        <v>15</v>
      </c>
      <c r="C1646" s="126">
        <v>115.17037672297313</v>
      </c>
      <c r="D1646" s="82">
        <f t="shared" si="51"/>
        <v>0</v>
      </c>
      <c r="E1646" s="83" t="str">
        <f t="shared" si="52"/>
        <v>..</v>
      </c>
      <c r="F1646" s="82"/>
      <c r="G1646" s="83"/>
      <c r="H1646" s="84"/>
      <c r="I1646" s="83"/>
      <c r="N1646" s="82"/>
      <c r="O1646" s="82"/>
      <c r="P1646" s="82"/>
      <c r="Q1646" s="82"/>
      <c r="R1646" s="82"/>
      <c r="Y1646" s="82"/>
      <c r="Z1646" s="82"/>
      <c r="AF1646" s="82"/>
    </row>
    <row r="1647" spans="1:32">
      <c r="A1647" s="82">
        <v>0.40799999999999997</v>
      </c>
      <c r="B1647" s="130">
        <v>15</v>
      </c>
      <c r="C1647" s="126">
        <v>110.87917749915144</v>
      </c>
      <c r="D1647" s="82">
        <f t="shared" si="51"/>
        <v>0</v>
      </c>
      <c r="E1647" s="83" t="str">
        <f t="shared" si="52"/>
        <v>..</v>
      </c>
      <c r="F1647" s="82"/>
      <c r="G1647" s="83"/>
      <c r="H1647" s="84"/>
      <c r="I1647" s="83"/>
      <c r="N1647" s="82"/>
      <c r="O1647" s="82"/>
      <c r="P1647" s="82"/>
      <c r="Q1647" s="82"/>
      <c r="R1647" s="82"/>
      <c r="Y1647" s="82"/>
      <c r="Z1647" s="82"/>
      <c r="AF1647" s="82"/>
    </row>
    <row r="1648" spans="1:32">
      <c r="A1648" s="82">
        <v>0.40825</v>
      </c>
      <c r="B1648" s="130">
        <v>15</v>
      </c>
      <c r="C1648" s="126">
        <v>104.92357027028557</v>
      </c>
      <c r="D1648" s="82">
        <f t="shared" si="51"/>
        <v>0</v>
      </c>
      <c r="E1648" s="83" t="str">
        <f t="shared" si="52"/>
        <v>..</v>
      </c>
      <c r="F1648" s="82"/>
      <c r="G1648" s="83"/>
      <c r="H1648" s="84"/>
      <c r="I1648" s="83"/>
      <c r="N1648" s="82"/>
      <c r="O1648" s="82"/>
      <c r="P1648" s="82"/>
      <c r="Q1648" s="82"/>
      <c r="R1648" s="82"/>
      <c r="Y1648" s="82"/>
      <c r="Z1648" s="82"/>
      <c r="AF1648" s="82"/>
    </row>
    <row r="1649" spans="1:32">
      <c r="A1649" s="82">
        <v>0.40849999999999997</v>
      </c>
      <c r="B1649" s="130">
        <v>15</v>
      </c>
      <c r="C1649" s="126">
        <v>124.84880533056246</v>
      </c>
      <c r="D1649" s="82">
        <f t="shared" si="51"/>
        <v>0</v>
      </c>
      <c r="E1649" s="83" t="str">
        <f t="shared" si="52"/>
        <v>..</v>
      </c>
      <c r="F1649" s="82"/>
      <c r="G1649" s="83"/>
      <c r="H1649" s="84"/>
      <c r="I1649" s="83"/>
      <c r="N1649" s="82"/>
      <c r="O1649" s="82"/>
      <c r="P1649" s="82"/>
      <c r="Q1649" s="82"/>
      <c r="R1649" s="82"/>
      <c r="Y1649" s="82"/>
      <c r="Z1649" s="82"/>
      <c r="AF1649" s="82"/>
    </row>
    <row r="1650" spans="1:32">
      <c r="A1650" s="82">
        <v>0.40875</v>
      </c>
      <c r="B1650" s="130">
        <v>15</v>
      </c>
      <c r="C1650" s="126">
        <v>96.411693856726714</v>
      </c>
      <c r="D1650" s="82">
        <f t="shared" si="51"/>
        <v>0</v>
      </c>
      <c r="E1650" s="83" t="str">
        <f t="shared" si="52"/>
        <v>..</v>
      </c>
      <c r="F1650" s="82"/>
      <c r="G1650" s="83"/>
      <c r="H1650" s="84"/>
      <c r="I1650" s="83"/>
      <c r="N1650" s="82"/>
      <c r="O1650" s="82"/>
      <c r="P1650" s="82"/>
      <c r="Q1650" s="82"/>
      <c r="R1650" s="82"/>
      <c r="Y1650" s="82"/>
      <c r="Z1650" s="82"/>
      <c r="AF1650" s="82"/>
    </row>
    <row r="1651" spans="1:32">
      <c r="A1651" s="82">
        <v>0.40899999999999997</v>
      </c>
      <c r="B1651" s="130">
        <v>15</v>
      </c>
      <c r="C1651" s="126">
        <v>98.296606799990727</v>
      </c>
      <c r="D1651" s="82">
        <f t="shared" si="51"/>
        <v>0</v>
      </c>
      <c r="E1651" s="83" t="str">
        <f t="shared" si="52"/>
        <v>..</v>
      </c>
      <c r="F1651" s="82"/>
      <c r="G1651" s="83"/>
      <c r="H1651" s="84"/>
      <c r="I1651" s="83"/>
      <c r="N1651" s="82"/>
      <c r="O1651" s="82"/>
      <c r="P1651" s="82"/>
      <c r="Q1651" s="82"/>
      <c r="R1651" s="82"/>
      <c r="Y1651" s="82"/>
      <c r="Z1651" s="82"/>
      <c r="AF1651" s="82"/>
    </row>
    <row r="1652" spans="1:32">
      <c r="A1652" s="82">
        <v>0.40925</v>
      </c>
      <c r="B1652" s="130">
        <v>15</v>
      </c>
      <c r="C1652" s="126">
        <v>108.29324840531335</v>
      </c>
      <c r="D1652" s="82">
        <f t="shared" si="51"/>
        <v>0</v>
      </c>
      <c r="E1652" s="83" t="str">
        <f t="shared" si="52"/>
        <v>..</v>
      </c>
      <c r="F1652" s="82"/>
      <c r="G1652" s="83"/>
      <c r="H1652" s="84"/>
      <c r="I1652" s="83"/>
      <c r="N1652" s="82"/>
      <c r="O1652" s="82"/>
      <c r="P1652" s="82"/>
      <c r="Q1652" s="82"/>
      <c r="R1652" s="82"/>
      <c r="Y1652" s="82"/>
      <c r="Z1652" s="82"/>
      <c r="AF1652" s="82"/>
    </row>
    <row r="1653" spans="1:32">
      <c r="A1653" s="82">
        <v>0.40949999999999998</v>
      </c>
      <c r="B1653" s="130">
        <v>15</v>
      </c>
      <c r="C1653" s="126">
        <v>102.00593698116008</v>
      </c>
      <c r="D1653" s="82">
        <f t="shared" si="51"/>
        <v>0</v>
      </c>
      <c r="E1653" s="83" t="str">
        <f t="shared" si="52"/>
        <v>..</v>
      </c>
      <c r="F1653" s="82"/>
      <c r="G1653" s="83"/>
      <c r="H1653" s="84"/>
      <c r="I1653" s="83"/>
      <c r="N1653" s="82"/>
      <c r="O1653" s="82"/>
      <c r="P1653" s="82"/>
      <c r="Q1653" s="82"/>
      <c r="R1653" s="82"/>
      <c r="Y1653" s="82"/>
      <c r="Z1653" s="82"/>
      <c r="AF1653" s="82"/>
    </row>
    <row r="1654" spans="1:32">
      <c r="A1654" s="82">
        <v>0.40975</v>
      </c>
      <c r="B1654" s="130">
        <v>15</v>
      </c>
      <c r="C1654" s="126">
        <v>101.20667566800839</v>
      </c>
      <c r="D1654" s="82">
        <f t="shared" si="51"/>
        <v>0</v>
      </c>
      <c r="E1654" s="83" t="str">
        <f t="shared" si="52"/>
        <v>..</v>
      </c>
      <c r="F1654" s="82"/>
      <c r="G1654" s="83"/>
      <c r="H1654" s="84"/>
      <c r="I1654" s="83"/>
      <c r="N1654" s="82"/>
      <c r="O1654" s="82"/>
      <c r="P1654" s="82"/>
      <c r="Q1654" s="82"/>
      <c r="R1654" s="82"/>
      <c r="Y1654" s="82"/>
      <c r="Z1654" s="82"/>
      <c r="AF1654" s="82"/>
    </row>
    <row r="1655" spans="1:32">
      <c r="A1655" s="82">
        <v>0.41</v>
      </c>
      <c r="B1655" s="130">
        <v>15</v>
      </c>
      <c r="C1655" s="126">
        <v>104.35480516436084</v>
      </c>
      <c r="D1655" s="82">
        <f t="shared" si="51"/>
        <v>0</v>
      </c>
      <c r="E1655" s="83" t="str">
        <f t="shared" si="52"/>
        <v>..</v>
      </c>
      <c r="F1655" s="82"/>
      <c r="G1655" s="83"/>
      <c r="H1655" s="84"/>
      <c r="I1655" s="83"/>
      <c r="N1655" s="82"/>
      <c r="O1655" s="82"/>
      <c r="P1655" s="82"/>
      <c r="Q1655" s="82"/>
      <c r="R1655" s="82"/>
      <c r="Y1655" s="82"/>
      <c r="Z1655" s="82"/>
      <c r="AF1655" s="82"/>
    </row>
    <row r="1656" spans="1:32">
      <c r="A1656" s="82">
        <v>0.41025</v>
      </c>
      <c r="B1656" s="130">
        <v>15</v>
      </c>
      <c r="C1656" s="126">
        <v>104.00397425732801</v>
      </c>
      <c r="D1656" s="82">
        <f t="shared" si="51"/>
        <v>0</v>
      </c>
      <c r="E1656" s="83" t="str">
        <f t="shared" si="52"/>
        <v>..</v>
      </c>
      <c r="F1656" s="82"/>
      <c r="G1656" s="83"/>
      <c r="H1656" s="84"/>
      <c r="I1656" s="83"/>
      <c r="N1656" s="82"/>
      <c r="O1656" s="82"/>
      <c r="P1656" s="82"/>
      <c r="Q1656" s="82"/>
      <c r="R1656" s="82"/>
      <c r="Y1656" s="82"/>
      <c r="Z1656" s="82"/>
      <c r="AF1656" s="82"/>
    </row>
    <row r="1657" spans="1:32">
      <c r="A1657" s="82">
        <v>0.41049999999999998</v>
      </c>
      <c r="B1657" s="130">
        <v>15</v>
      </c>
      <c r="C1657" s="126">
        <v>102.46043582427869</v>
      </c>
      <c r="D1657" s="82">
        <f t="shared" si="51"/>
        <v>0</v>
      </c>
      <c r="E1657" s="83" t="str">
        <f t="shared" si="52"/>
        <v>..</v>
      </c>
      <c r="F1657" s="82"/>
      <c r="G1657" s="83"/>
      <c r="H1657" s="84"/>
      <c r="I1657" s="83"/>
      <c r="N1657" s="82"/>
      <c r="O1657" s="82"/>
      <c r="P1657" s="82"/>
      <c r="Q1657" s="82"/>
      <c r="R1657" s="82"/>
      <c r="Y1657" s="82"/>
      <c r="Z1657" s="82"/>
      <c r="AF1657" s="82"/>
    </row>
    <row r="1658" spans="1:32">
      <c r="A1658" s="82">
        <v>0.41075</v>
      </c>
      <c r="B1658" s="130">
        <v>15</v>
      </c>
      <c r="C1658" s="126">
        <v>115.55789405621633</v>
      </c>
      <c r="D1658" s="82">
        <f t="shared" si="51"/>
        <v>0</v>
      </c>
      <c r="E1658" s="83" t="str">
        <f t="shared" si="52"/>
        <v>..</v>
      </c>
      <c r="F1658" s="82"/>
      <c r="G1658" s="83"/>
      <c r="H1658" s="84"/>
      <c r="I1658" s="83"/>
      <c r="N1658" s="82"/>
      <c r="O1658" s="82"/>
      <c r="P1658" s="82"/>
      <c r="Q1658" s="82"/>
      <c r="R1658" s="82"/>
      <c r="Y1658" s="82"/>
      <c r="Z1658" s="82"/>
      <c r="AF1658" s="82"/>
    </row>
    <row r="1659" spans="1:32">
      <c r="A1659" s="82">
        <v>0.41099999999999998</v>
      </c>
      <c r="B1659" s="130">
        <v>15</v>
      </c>
      <c r="C1659" s="126">
        <v>118.73614022682756</v>
      </c>
      <c r="D1659" s="82">
        <f t="shared" si="51"/>
        <v>0</v>
      </c>
      <c r="E1659" s="83" t="str">
        <f t="shared" si="52"/>
        <v>..</v>
      </c>
      <c r="F1659" s="82"/>
      <c r="G1659" s="83"/>
      <c r="H1659" s="84"/>
      <c r="I1659" s="83"/>
      <c r="N1659" s="82"/>
      <c r="O1659" s="82"/>
      <c r="P1659" s="82"/>
      <c r="Q1659" s="82"/>
      <c r="R1659" s="82"/>
      <c r="Y1659" s="82"/>
      <c r="Z1659" s="82"/>
      <c r="AF1659" s="82"/>
    </row>
    <row r="1660" spans="1:32">
      <c r="A1660" s="82">
        <v>0.41125</v>
      </c>
      <c r="B1660" s="130">
        <v>15</v>
      </c>
      <c r="C1660" s="126">
        <v>115.04648869550991</v>
      </c>
      <c r="D1660" s="82">
        <f t="shared" si="51"/>
        <v>0</v>
      </c>
      <c r="E1660" s="83" t="str">
        <f t="shared" si="52"/>
        <v>..</v>
      </c>
      <c r="F1660" s="82"/>
      <c r="G1660" s="83"/>
      <c r="H1660" s="84"/>
      <c r="I1660" s="83"/>
      <c r="N1660" s="82"/>
      <c r="O1660" s="82"/>
      <c r="P1660" s="82"/>
      <c r="Q1660" s="82"/>
      <c r="R1660" s="82"/>
      <c r="Y1660" s="82"/>
      <c r="Z1660" s="82"/>
      <c r="AF1660" s="82"/>
    </row>
    <row r="1661" spans="1:32">
      <c r="A1661" s="82">
        <v>0.41149999999999998</v>
      </c>
      <c r="B1661" s="130">
        <v>30</v>
      </c>
      <c r="C1661" s="126">
        <v>92.917146169238094</v>
      </c>
      <c r="D1661" s="82">
        <f t="shared" si="51"/>
        <v>1</v>
      </c>
      <c r="E1661" s="83">
        <f t="shared" si="52"/>
        <v>90.567088628929525</v>
      </c>
      <c r="F1661" s="82"/>
      <c r="G1661" s="83"/>
      <c r="H1661" s="84"/>
      <c r="I1661" s="83"/>
      <c r="N1661" s="82"/>
      <c r="O1661" s="82"/>
      <c r="P1661" s="82"/>
      <c r="Q1661" s="82"/>
      <c r="R1661" s="82"/>
      <c r="Y1661" s="82"/>
      <c r="Z1661" s="82"/>
      <c r="AF1661" s="82"/>
    </row>
    <row r="1662" spans="1:32">
      <c r="A1662" s="82">
        <v>0.41175</v>
      </c>
      <c r="B1662" s="130">
        <v>30</v>
      </c>
      <c r="C1662" s="126">
        <v>129.65517466096082</v>
      </c>
      <c r="D1662" s="82">
        <f t="shared" si="51"/>
        <v>1</v>
      </c>
      <c r="E1662" s="83">
        <f t="shared" si="52"/>
        <v>111.00000000000001</v>
      </c>
      <c r="F1662" s="82"/>
      <c r="G1662" s="83"/>
      <c r="H1662" s="84"/>
      <c r="I1662" s="83"/>
      <c r="N1662" s="82"/>
      <c r="O1662" s="82"/>
      <c r="P1662" s="82"/>
      <c r="Q1662" s="82"/>
      <c r="R1662" s="82"/>
      <c r="Y1662" s="82"/>
      <c r="Z1662" s="82"/>
      <c r="AF1662" s="82"/>
    </row>
    <row r="1663" spans="1:32">
      <c r="A1663" s="82">
        <v>0.41199999999999998</v>
      </c>
      <c r="B1663" s="130">
        <v>15</v>
      </c>
      <c r="C1663" s="126">
        <v>102.95448850433705</v>
      </c>
      <c r="D1663" s="82">
        <f t="shared" si="51"/>
        <v>0</v>
      </c>
      <c r="E1663" s="83" t="str">
        <f t="shared" si="52"/>
        <v>..</v>
      </c>
      <c r="F1663" s="82"/>
      <c r="G1663" s="83"/>
      <c r="H1663" s="84"/>
      <c r="I1663" s="83"/>
      <c r="N1663" s="82"/>
      <c r="O1663" s="82"/>
      <c r="P1663" s="82"/>
      <c r="Q1663" s="82"/>
      <c r="R1663" s="82"/>
      <c r="Y1663" s="82"/>
      <c r="Z1663" s="82"/>
      <c r="AF1663" s="82"/>
    </row>
    <row r="1664" spans="1:32">
      <c r="A1664" s="82">
        <v>0.41225000000000001</v>
      </c>
      <c r="B1664" s="130">
        <v>30</v>
      </c>
      <c r="C1664" s="126">
        <v>81.009764814071332</v>
      </c>
      <c r="D1664" s="82">
        <f t="shared" si="51"/>
        <v>1</v>
      </c>
      <c r="E1664" s="83">
        <f t="shared" si="52"/>
        <v>80.088593036382775</v>
      </c>
      <c r="F1664" s="82"/>
      <c r="G1664" s="83"/>
      <c r="H1664" s="84"/>
      <c r="I1664" s="83"/>
      <c r="N1664" s="82"/>
      <c r="O1664" s="82"/>
      <c r="P1664" s="82"/>
      <c r="Q1664" s="82"/>
      <c r="R1664" s="82"/>
      <c r="Y1664" s="82"/>
      <c r="Z1664" s="82"/>
      <c r="AF1664" s="82"/>
    </row>
    <row r="1665" spans="1:32">
      <c r="A1665" s="82">
        <v>0.41249999999999998</v>
      </c>
      <c r="B1665" s="130">
        <v>15</v>
      </c>
      <c r="C1665" s="126">
        <v>120.46197704395716</v>
      </c>
      <c r="D1665" s="82">
        <f t="shared" si="51"/>
        <v>0</v>
      </c>
      <c r="E1665" s="83" t="str">
        <f t="shared" si="52"/>
        <v>..</v>
      </c>
      <c r="F1665" s="82"/>
      <c r="G1665" s="83"/>
      <c r="H1665" s="84"/>
      <c r="I1665" s="83"/>
      <c r="N1665" s="82"/>
      <c r="O1665" s="82"/>
      <c r="P1665" s="82"/>
      <c r="Q1665" s="82"/>
      <c r="R1665" s="82"/>
      <c r="Y1665" s="82"/>
      <c r="Z1665" s="82"/>
      <c r="AF1665" s="82"/>
    </row>
    <row r="1666" spans="1:32">
      <c r="A1666" s="82">
        <v>0.41275000000000001</v>
      </c>
      <c r="B1666" s="130">
        <v>15</v>
      </c>
      <c r="C1666" s="126">
        <v>98.898265272551555</v>
      </c>
      <c r="D1666" s="82">
        <f t="shared" si="51"/>
        <v>0</v>
      </c>
      <c r="E1666" s="83" t="str">
        <f t="shared" si="52"/>
        <v>..</v>
      </c>
      <c r="F1666" s="82"/>
      <c r="G1666" s="83"/>
      <c r="H1666" s="84"/>
      <c r="I1666" s="83"/>
      <c r="N1666" s="82"/>
      <c r="O1666" s="82"/>
      <c r="P1666" s="82"/>
      <c r="Q1666" s="82"/>
      <c r="R1666" s="82"/>
      <c r="Y1666" s="82"/>
      <c r="Z1666" s="82"/>
      <c r="AF1666" s="82"/>
    </row>
    <row r="1667" spans="1:32">
      <c r="A1667" s="82">
        <v>0.41299999999999998</v>
      </c>
      <c r="B1667" s="130">
        <v>15</v>
      </c>
      <c r="C1667" s="126">
        <v>121.39143903086413</v>
      </c>
      <c r="D1667" s="82">
        <f t="shared" si="51"/>
        <v>0</v>
      </c>
      <c r="E1667" s="83" t="str">
        <f t="shared" si="52"/>
        <v>..</v>
      </c>
      <c r="F1667" s="82"/>
      <c r="G1667" s="83"/>
      <c r="H1667" s="84"/>
      <c r="I1667" s="83"/>
      <c r="N1667" s="82"/>
      <c r="O1667" s="82"/>
      <c r="P1667" s="82"/>
      <c r="Q1667" s="82"/>
      <c r="R1667" s="82"/>
      <c r="Y1667" s="82"/>
      <c r="Z1667" s="82"/>
      <c r="AF1667" s="82"/>
    </row>
    <row r="1668" spans="1:32">
      <c r="A1668" s="82">
        <v>0.41325000000000001</v>
      </c>
      <c r="B1668" s="130">
        <v>15</v>
      </c>
      <c r="C1668" s="126">
        <v>100.15937338780407</v>
      </c>
      <c r="D1668" s="82">
        <f t="shared" si="51"/>
        <v>0</v>
      </c>
      <c r="E1668" s="83" t="str">
        <f t="shared" si="52"/>
        <v>..</v>
      </c>
      <c r="F1668" s="82"/>
      <c r="G1668" s="83"/>
      <c r="H1668" s="84"/>
      <c r="I1668" s="83"/>
      <c r="N1668" s="82"/>
      <c r="O1668" s="82"/>
      <c r="P1668" s="82"/>
      <c r="Q1668" s="82"/>
      <c r="R1668" s="82"/>
      <c r="Y1668" s="82"/>
      <c r="Z1668" s="82"/>
      <c r="AF1668" s="82"/>
    </row>
    <row r="1669" spans="1:32">
      <c r="A1669" s="82">
        <v>0.41349999999999998</v>
      </c>
      <c r="B1669" s="130">
        <v>15</v>
      </c>
      <c r="C1669" s="126">
        <v>103.75096981451507</v>
      </c>
      <c r="D1669" s="82">
        <f t="shared" si="51"/>
        <v>0</v>
      </c>
      <c r="E1669" s="83" t="str">
        <f t="shared" si="52"/>
        <v>..</v>
      </c>
      <c r="F1669" s="82"/>
      <c r="G1669" s="83"/>
      <c r="H1669" s="84"/>
      <c r="I1669" s="83"/>
      <c r="N1669" s="82"/>
      <c r="O1669" s="82"/>
      <c r="P1669" s="82"/>
      <c r="Q1669" s="82"/>
      <c r="R1669" s="82"/>
      <c r="Y1669" s="82"/>
      <c r="Z1669" s="82"/>
      <c r="AF1669" s="82"/>
    </row>
    <row r="1670" spans="1:32">
      <c r="A1670" s="82">
        <v>0.41375000000000001</v>
      </c>
      <c r="B1670" s="130">
        <v>15</v>
      </c>
      <c r="C1670" s="126">
        <v>96.399293602959432</v>
      </c>
      <c r="D1670" s="82">
        <f t="shared" si="51"/>
        <v>0</v>
      </c>
      <c r="E1670" s="83" t="str">
        <f t="shared" si="52"/>
        <v>..</v>
      </c>
      <c r="F1670" s="82"/>
      <c r="G1670" s="83"/>
      <c r="H1670" s="84"/>
      <c r="I1670" s="83"/>
      <c r="N1670" s="82"/>
      <c r="O1670" s="82"/>
      <c r="P1670" s="82"/>
      <c r="Q1670" s="82"/>
      <c r="R1670" s="82"/>
      <c r="Y1670" s="82"/>
      <c r="Z1670" s="82"/>
      <c r="AF1670" s="82"/>
    </row>
    <row r="1671" spans="1:32">
      <c r="A1671" s="82">
        <v>0.41399999999999998</v>
      </c>
      <c r="B1671" s="130">
        <v>15</v>
      </c>
      <c r="C1671" s="126">
        <v>104.78061876792886</v>
      </c>
      <c r="D1671" s="82">
        <f t="shared" si="51"/>
        <v>0</v>
      </c>
      <c r="E1671" s="83" t="str">
        <f t="shared" si="52"/>
        <v>..</v>
      </c>
      <c r="F1671" s="82"/>
      <c r="G1671" s="83"/>
      <c r="H1671" s="84"/>
      <c r="I1671" s="83"/>
      <c r="N1671" s="82"/>
      <c r="O1671" s="82"/>
      <c r="P1671" s="82"/>
      <c r="Q1671" s="82"/>
      <c r="R1671" s="82"/>
      <c r="Y1671" s="82"/>
      <c r="Z1671" s="82"/>
      <c r="AF1671" s="82"/>
    </row>
    <row r="1672" spans="1:32">
      <c r="A1672" s="82">
        <v>0.41425000000000001</v>
      </c>
      <c r="B1672" s="130">
        <v>15</v>
      </c>
      <c r="C1672" s="126">
        <v>95.935343392612339</v>
      </c>
      <c r="D1672" s="82">
        <f t="shared" si="51"/>
        <v>0</v>
      </c>
      <c r="E1672" s="83" t="str">
        <f t="shared" si="52"/>
        <v>..</v>
      </c>
      <c r="F1672" s="82"/>
      <c r="G1672" s="83"/>
      <c r="H1672" s="84"/>
      <c r="I1672" s="83"/>
      <c r="N1672" s="82"/>
      <c r="O1672" s="82"/>
      <c r="P1672" s="82"/>
      <c r="Q1672" s="82"/>
      <c r="R1672" s="82"/>
      <c r="Y1672" s="82"/>
      <c r="Z1672" s="82"/>
      <c r="AF1672" s="82"/>
    </row>
    <row r="1673" spans="1:32">
      <c r="A1673" s="82">
        <v>0.41449999999999998</v>
      </c>
      <c r="B1673" s="130">
        <v>30</v>
      </c>
      <c r="C1673" s="126">
        <v>98.742684220351151</v>
      </c>
      <c r="D1673" s="82">
        <f t="shared" si="51"/>
        <v>1</v>
      </c>
      <c r="E1673" s="83">
        <f t="shared" si="52"/>
        <v>95.69356211390901</v>
      </c>
      <c r="F1673" s="82"/>
      <c r="G1673" s="83"/>
      <c r="H1673" s="84"/>
      <c r="I1673" s="83"/>
      <c r="N1673" s="82"/>
      <c r="O1673" s="82"/>
      <c r="P1673" s="82"/>
      <c r="Q1673" s="82"/>
      <c r="R1673" s="82"/>
      <c r="Y1673" s="82"/>
      <c r="Z1673" s="82"/>
      <c r="AF1673" s="82"/>
    </row>
    <row r="1674" spans="1:32">
      <c r="A1674" s="82">
        <v>0.41475000000000001</v>
      </c>
      <c r="B1674" s="130">
        <v>15</v>
      </c>
      <c r="C1674" s="126">
        <v>124.24389041844219</v>
      </c>
      <c r="D1674" s="82">
        <f t="shared" si="51"/>
        <v>0</v>
      </c>
      <c r="E1674" s="83" t="str">
        <f t="shared" si="52"/>
        <v>..</v>
      </c>
      <c r="F1674" s="82"/>
      <c r="G1674" s="83"/>
      <c r="H1674" s="84"/>
      <c r="I1674" s="83"/>
      <c r="N1674" s="82"/>
      <c r="O1674" s="82"/>
      <c r="P1674" s="82"/>
      <c r="Q1674" s="82"/>
      <c r="R1674" s="82"/>
      <c r="Y1674" s="82"/>
      <c r="Z1674" s="82"/>
      <c r="AF1674" s="82"/>
    </row>
    <row r="1675" spans="1:32">
      <c r="A1675" s="82">
        <v>0.41499999999999998</v>
      </c>
      <c r="B1675" s="130">
        <v>15</v>
      </c>
      <c r="C1675" s="126">
        <v>102.17309570972792</v>
      </c>
      <c r="D1675" s="82">
        <f t="shared" si="51"/>
        <v>0</v>
      </c>
      <c r="E1675" s="83" t="str">
        <f t="shared" si="52"/>
        <v>..</v>
      </c>
      <c r="F1675" s="82"/>
      <c r="G1675" s="83"/>
      <c r="H1675" s="84"/>
      <c r="I1675" s="83"/>
      <c r="N1675" s="82"/>
      <c r="O1675" s="82"/>
      <c r="P1675" s="82"/>
      <c r="Q1675" s="82"/>
      <c r="R1675" s="82"/>
      <c r="Y1675" s="82"/>
      <c r="Z1675" s="82"/>
      <c r="AF1675" s="82"/>
    </row>
    <row r="1676" spans="1:32">
      <c r="A1676" s="82">
        <v>0.41525000000000001</v>
      </c>
      <c r="B1676" s="130">
        <v>15</v>
      </c>
      <c r="C1676" s="126">
        <v>121.72339340207969</v>
      </c>
      <c r="D1676" s="82">
        <f t="shared" si="51"/>
        <v>0</v>
      </c>
      <c r="E1676" s="83" t="str">
        <f t="shared" si="52"/>
        <v>..</v>
      </c>
      <c r="F1676" s="82"/>
      <c r="G1676" s="83"/>
      <c r="H1676" s="84"/>
      <c r="I1676" s="83"/>
      <c r="N1676" s="82"/>
      <c r="O1676" s="82"/>
      <c r="P1676" s="82"/>
      <c r="Q1676" s="82"/>
      <c r="R1676" s="82"/>
      <c r="Y1676" s="82"/>
      <c r="Z1676" s="82"/>
      <c r="AF1676" s="82"/>
    </row>
    <row r="1677" spans="1:32">
      <c r="A1677" s="82">
        <v>0.41549999999999998</v>
      </c>
      <c r="B1677" s="130">
        <v>30</v>
      </c>
      <c r="C1677" s="126">
        <v>125.61536956097186</v>
      </c>
      <c r="D1677" s="82">
        <f t="shared" si="51"/>
        <v>1</v>
      </c>
      <c r="E1677" s="83">
        <f t="shared" si="52"/>
        <v>111.00000000000001</v>
      </c>
      <c r="F1677" s="82"/>
      <c r="G1677" s="83"/>
      <c r="H1677" s="84"/>
      <c r="I1677" s="83"/>
      <c r="N1677" s="82"/>
      <c r="O1677" s="82"/>
      <c r="P1677" s="82"/>
      <c r="Q1677" s="82"/>
      <c r="R1677" s="82"/>
      <c r="Y1677" s="82"/>
      <c r="Z1677" s="82"/>
      <c r="AF1677" s="82"/>
    </row>
    <row r="1678" spans="1:32">
      <c r="A1678" s="82">
        <v>0.41575000000000001</v>
      </c>
      <c r="B1678" s="130">
        <v>30</v>
      </c>
      <c r="C1678" s="126">
        <v>97.144755414923267</v>
      </c>
      <c r="D1678" s="82">
        <f t="shared" si="51"/>
        <v>1</v>
      </c>
      <c r="E1678" s="83">
        <f t="shared" si="52"/>
        <v>94.287384765132472</v>
      </c>
      <c r="F1678" s="82"/>
      <c r="G1678" s="83"/>
      <c r="H1678" s="84"/>
      <c r="I1678" s="83"/>
      <c r="N1678" s="82"/>
      <c r="O1678" s="82"/>
      <c r="P1678" s="82"/>
      <c r="Q1678" s="82"/>
      <c r="R1678" s="82"/>
      <c r="Y1678" s="82"/>
      <c r="Z1678" s="82"/>
      <c r="AF1678" s="82"/>
    </row>
    <row r="1679" spans="1:32">
      <c r="A1679" s="82">
        <v>0.41599999999999998</v>
      </c>
      <c r="B1679" s="130">
        <v>30</v>
      </c>
      <c r="C1679" s="126">
        <v>95.727276544145653</v>
      </c>
      <c r="D1679" s="82">
        <f t="shared" si="51"/>
        <v>1</v>
      </c>
      <c r="E1679" s="83">
        <f t="shared" si="52"/>
        <v>93.040003358848182</v>
      </c>
      <c r="F1679" s="82"/>
      <c r="G1679" s="83"/>
      <c r="H1679" s="84"/>
      <c r="I1679" s="83"/>
      <c r="N1679" s="82"/>
      <c r="O1679" s="82"/>
      <c r="P1679" s="82"/>
      <c r="Q1679" s="82"/>
      <c r="R1679" s="82"/>
      <c r="Y1679" s="82"/>
      <c r="Z1679" s="82"/>
      <c r="AF1679" s="82"/>
    </row>
    <row r="1680" spans="1:32">
      <c r="A1680" s="82">
        <v>0.41625000000000001</v>
      </c>
      <c r="B1680" s="130">
        <v>30</v>
      </c>
      <c r="C1680" s="126">
        <v>82.191204920442345</v>
      </c>
      <c r="D1680" s="82">
        <f t="shared" ref="D1680:D1743" si="53">IF(VLOOKUP(B1680,$B$10:$G$11,6)&gt;=0,1,0)</f>
        <v>1</v>
      </c>
      <c r="E1680" s="83">
        <f t="shared" ref="E1680:E1743" si="54">IF(D1680=0,"..", IF(C1680+$C$6&gt;=$G$2,$G$2,(C1680+$C$6)*(1-$C$4)))</f>
        <v>81.12826032998926</v>
      </c>
      <c r="F1680" s="82"/>
      <c r="G1680" s="83"/>
      <c r="H1680" s="84"/>
      <c r="I1680" s="83"/>
      <c r="N1680" s="82"/>
      <c r="O1680" s="82"/>
      <c r="P1680" s="82"/>
      <c r="Q1680" s="82"/>
      <c r="R1680" s="82"/>
      <c r="Y1680" s="82"/>
      <c r="Z1680" s="82"/>
      <c r="AF1680" s="82"/>
    </row>
    <row r="1681" spans="1:32">
      <c r="A1681" s="82">
        <v>0.41649999999999998</v>
      </c>
      <c r="B1681" s="130">
        <v>30</v>
      </c>
      <c r="C1681" s="126">
        <v>123.19917192980486</v>
      </c>
      <c r="D1681" s="82">
        <f t="shared" si="53"/>
        <v>1</v>
      </c>
      <c r="E1681" s="83">
        <f t="shared" si="54"/>
        <v>111.00000000000001</v>
      </c>
      <c r="F1681" s="82"/>
      <c r="G1681" s="83"/>
      <c r="H1681" s="84"/>
      <c r="I1681" s="83"/>
      <c r="N1681" s="82"/>
      <c r="O1681" s="82"/>
      <c r="P1681" s="82"/>
      <c r="Q1681" s="82"/>
      <c r="R1681" s="82"/>
      <c r="Y1681" s="82"/>
      <c r="Z1681" s="82"/>
      <c r="AF1681" s="82"/>
    </row>
    <row r="1682" spans="1:32">
      <c r="A1682" s="82">
        <v>0.41675000000000001</v>
      </c>
      <c r="B1682" s="130">
        <v>15</v>
      </c>
      <c r="C1682" s="126">
        <v>107.29348262501506</v>
      </c>
      <c r="D1682" s="82">
        <f t="shared" si="53"/>
        <v>0</v>
      </c>
      <c r="E1682" s="83" t="str">
        <f t="shared" si="54"/>
        <v>..</v>
      </c>
      <c r="F1682" s="82"/>
      <c r="G1682" s="83"/>
      <c r="H1682" s="84"/>
      <c r="I1682" s="83"/>
      <c r="N1682" s="82"/>
      <c r="O1682" s="82"/>
      <c r="P1682" s="82"/>
      <c r="Q1682" s="82"/>
      <c r="R1682" s="82"/>
      <c r="Y1682" s="82"/>
      <c r="Z1682" s="82"/>
      <c r="AF1682" s="82"/>
    </row>
    <row r="1683" spans="1:32">
      <c r="A1683" s="82">
        <v>0.41699999999999998</v>
      </c>
      <c r="B1683" s="130">
        <v>30</v>
      </c>
      <c r="C1683" s="126">
        <v>121.28107559991631</v>
      </c>
      <c r="D1683" s="82">
        <f t="shared" si="53"/>
        <v>1</v>
      </c>
      <c r="E1683" s="83">
        <f t="shared" si="54"/>
        <v>111.00000000000001</v>
      </c>
      <c r="F1683" s="82"/>
      <c r="G1683" s="83"/>
      <c r="H1683" s="84"/>
      <c r="I1683" s="83"/>
      <c r="N1683" s="82"/>
      <c r="O1683" s="82"/>
      <c r="P1683" s="82"/>
      <c r="Q1683" s="82"/>
      <c r="R1683" s="82"/>
      <c r="Y1683" s="82"/>
      <c r="Z1683" s="82"/>
      <c r="AF1683" s="82"/>
    </row>
    <row r="1684" spans="1:32">
      <c r="A1684" s="82">
        <v>0.41725000000000001</v>
      </c>
      <c r="B1684" s="130">
        <v>15</v>
      </c>
      <c r="C1684" s="126">
        <v>95.82145090713594</v>
      </c>
      <c r="D1684" s="82">
        <f t="shared" si="53"/>
        <v>0</v>
      </c>
      <c r="E1684" s="83" t="str">
        <f t="shared" si="54"/>
        <v>..</v>
      </c>
      <c r="F1684" s="82"/>
      <c r="G1684" s="83"/>
      <c r="H1684" s="84"/>
      <c r="I1684" s="83"/>
      <c r="N1684" s="82"/>
      <c r="O1684" s="82"/>
      <c r="P1684" s="82"/>
      <c r="Q1684" s="82"/>
      <c r="R1684" s="82"/>
      <c r="Y1684" s="82"/>
      <c r="Z1684" s="82"/>
      <c r="AF1684" s="82"/>
    </row>
    <row r="1685" spans="1:32">
      <c r="A1685" s="82">
        <v>0.41749999999999998</v>
      </c>
      <c r="B1685" s="130">
        <v>15</v>
      </c>
      <c r="C1685" s="126">
        <v>111.16721613932523</v>
      </c>
      <c r="D1685" s="82">
        <f t="shared" si="53"/>
        <v>0</v>
      </c>
      <c r="E1685" s="83" t="str">
        <f t="shared" si="54"/>
        <v>..</v>
      </c>
      <c r="F1685" s="82"/>
      <c r="G1685" s="83"/>
      <c r="H1685" s="84"/>
      <c r="I1685" s="83"/>
      <c r="N1685" s="82"/>
      <c r="O1685" s="82"/>
      <c r="P1685" s="82"/>
      <c r="Q1685" s="82"/>
      <c r="R1685" s="82"/>
      <c r="Y1685" s="82"/>
      <c r="Z1685" s="82"/>
      <c r="AF1685" s="82"/>
    </row>
    <row r="1686" spans="1:32">
      <c r="A1686" s="82">
        <v>0.41775000000000001</v>
      </c>
      <c r="B1686" s="130">
        <v>30</v>
      </c>
      <c r="C1686" s="126">
        <v>87.905202676667386</v>
      </c>
      <c r="D1686" s="82">
        <f t="shared" si="53"/>
        <v>1</v>
      </c>
      <c r="E1686" s="83">
        <f t="shared" si="54"/>
        <v>86.156578355467303</v>
      </c>
      <c r="F1686" s="82"/>
      <c r="G1686" s="83"/>
      <c r="H1686" s="84"/>
      <c r="I1686" s="83"/>
      <c r="N1686" s="82"/>
      <c r="O1686" s="82"/>
      <c r="P1686" s="82"/>
      <c r="Q1686" s="82"/>
      <c r="R1686" s="82"/>
      <c r="Y1686" s="82"/>
      <c r="Z1686" s="82"/>
      <c r="AF1686" s="82"/>
    </row>
    <row r="1687" spans="1:32">
      <c r="A1687" s="82">
        <v>0.41799999999999998</v>
      </c>
      <c r="B1687" s="130">
        <v>15</v>
      </c>
      <c r="C1687" s="126">
        <v>111.49013007682646</v>
      </c>
      <c r="D1687" s="82">
        <f t="shared" si="53"/>
        <v>0</v>
      </c>
      <c r="E1687" s="83" t="str">
        <f t="shared" si="54"/>
        <v>..</v>
      </c>
      <c r="F1687" s="82"/>
      <c r="G1687" s="83"/>
      <c r="H1687" s="84"/>
      <c r="I1687" s="83"/>
      <c r="N1687" s="82"/>
      <c r="O1687" s="82"/>
      <c r="P1687" s="82"/>
      <c r="Q1687" s="82"/>
      <c r="R1687" s="82"/>
      <c r="Y1687" s="82"/>
      <c r="Z1687" s="82"/>
      <c r="AF1687" s="82"/>
    </row>
    <row r="1688" spans="1:32">
      <c r="A1688" s="82">
        <v>0.41825000000000001</v>
      </c>
      <c r="B1688" s="130">
        <v>15</v>
      </c>
      <c r="C1688" s="126">
        <v>101.35335821598116</v>
      </c>
      <c r="D1688" s="82">
        <f t="shared" si="53"/>
        <v>0</v>
      </c>
      <c r="E1688" s="83" t="str">
        <f t="shared" si="54"/>
        <v>..</v>
      </c>
      <c r="F1688" s="82"/>
      <c r="G1688" s="83"/>
      <c r="H1688" s="84"/>
      <c r="I1688" s="83"/>
      <c r="N1688" s="82"/>
      <c r="O1688" s="82"/>
      <c r="P1688" s="82"/>
      <c r="Q1688" s="82"/>
      <c r="R1688" s="82"/>
      <c r="Y1688" s="82"/>
      <c r="Z1688" s="82"/>
      <c r="AF1688" s="82"/>
    </row>
    <row r="1689" spans="1:32">
      <c r="A1689" s="82">
        <v>0.41849999999999998</v>
      </c>
      <c r="B1689" s="130">
        <v>15</v>
      </c>
      <c r="C1689" s="126">
        <v>102.83465443411119</v>
      </c>
      <c r="D1689" s="82">
        <f t="shared" si="53"/>
        <v>0</v>
      </c>
      <c r="E1689" s="83" t="str">
        <f t="shared" si="54"/>
        <v>..</v>
      </c>
      <c r="F1689" s="82"/>
      <c r="G1689" s="83"/>
      <c r="H1689" s="84"/>
      <c r="I1689" s="83"/>
      <c r="N1689" s="82"/>
      <c r="O1689" s="82"/>
      <c r="P1689" s="82"/>
      <c r="Q1689" s="82"/>
      <c r="R1689" s="82"/>
      <c r="Y1689" s="82"/>
      <c r="Z1689" s="82"/>
      <c r="AF1689" s="82"/>
    </row>
    <row r="1690" spans="1:32">
      <c r="A1690" s="82">
        <v>0.41875000000000001</v>
      </c>
      <c r="B1690" s="130">
        <v>30</v>
      </c>
      <c r="C1690" s="126">
        <v>111.19225755680061</v>
      </c>
      <c r="D1690" s="82">
        <f t="shared" si="53"/>
        <v>1</v>
      </c>
      <c r="E1690" s="83">
        <f t="shared" si="54"/>
        <v>111.00000000000001</v>
      </c>
      <c r="F1690" s="82"/>
      <c r="G1690" s="83"/>
      <c r="H1690" s="84"/>
      <c r="I1690" s="83"/>
      <c r="N1690" s="82"/>
      <c r="O1690" s="82"/>
      <c r="P1690" s="82"/>
      <c r="Q1690" s="82"/>
      <c r="R1690" s="82"/>
      <c r="Y1690" s="82"/>
      <c r="Z1690" s="82"/>
      <c r="AF1690" s="82"/>
    </row>
    <row r="1691" spans="1:32">
      <c r="A1691" s="82">
        <v>0.41899999999999998</v>
      </c>
      <c r="B1691" s="130">
        <v>30</v>
      </c>
      <c r="C1691" s="126">
        <v>90.562646695763647</v>
      </c>
      <c r="D1691" s="82">
        <f t="shared" si="53"/>
        <v>1</v>
      </c>
      <c r="E1691" s="83">
        <f t="shared" si="54"/>
        <v>88.495129092272009</v>
      </c>
      <c r="F1691" s="82"/>
      <c r="G1691" s="83"/>
      <c r="H1691" s="84"/>
      <c r="I1691" s="83"/>
      <c r="N1691" s="82"/>
      <c r="O1691" s="82"/>
      <c r="P1691" s="82"/>
      <c r="Q1691" s="82"/>
      <c r="R1691" s="82"/>
      <c r="Y1691" s="82"/>
      <c r="Z1691" s="82"/>
      <c r="AF1691" s="82"/>
    </row>
    <row r="1692" spans="1:32">
      <c r="A1692" s="82">
        <v>0.41925000000000001</v>
      </c>
      <c r="B1692" s="130">
        <v>30</v>
      </c>
      <c r="C1692" s="126">
        <v>124.00378828950295</v>
      </c>
      <c r="D1692" s="82">
        <f t="shared" si="53"/>
        <v>1</v>
      </c>
      <c r="E1692" s="83">
        <f t="shared" si="54"/>
        <v>111.00000000000001</v>
      </c>
      <c r="F1692" s="82"/>
      <c r="G1692" s="83"/>
      <c r="H1692" s="84"/>
      <c r="I1692" s="83"/>
      <c r="N1692" s="82"/>
      <c r="O1692" s="82"/>
      <c r="P1692" s="82"/>
      <c r="Q1692" s="82"/>
      <c r="R1692" s="82"/>
      <c r="Y1692" s="82"/>
      <c r="Z1692" s="82"/>
      <c r="AF1692" s="82"/>
    </row>
    <row r="1693" spans="1:32">
      <c r="A1693" s="82">
        <v>0.41949999999999998</v>
      </c>
      <c r="B1693" s="130">
        <v>15</v>
      </c>
      <c r="C1693" s="126">
        <v>106.97373504095715</v>
      </c>
      <c r="D1693" s="82">
        <f t="shared" si="53"/>
        <v>0</v>
      </c>
      <c r="E1693" s="83" t="str">
        <f t="shared" si="54"/>
        <v>..</v>
      </c>
      <c r="F1693" s="82"/>
      <c r="G1693" s="83"/>
      <c r="H1693" s="84"/>
      <c r="I1693" s="83"/>
      <c r="N1693" s="82"/>
      <c r="O1693" s="82"/>
      <c r="P1693" s="82"/>
      <c r="Q1693" s="82"/>
      <c r="R1693" s="82"/>
      <c r="Y1693" s="82"/>
      <c r="Z1693" s="82"/>
      <c r="AF1693" s="82"/>
    </row>
    <row r="1694" spans="1:32">
      <c r="A1694" s="82">
        <v>0.41975000000000001</v>
      </c>
      <c r="B1694" s="130">
        <v>30</v>
      </c>
      <c r="C1694" s="126">
        <v>120.21694461663083</v>
      </c>
      <c r="D1694" s="82">
        <f t="shared" si="53"/>
        <v>1</v>
      </c>
      <c r="E1694" s="83">
        <f t="shared" si="54"/>
        <v>111.00000000000001</v>
      </c>
      <c r="F1694" s="82"/>
      <c r="G1694" s="83"/>
      <c r="H1694" s="84"/>
      <c r="I1694" s="83"/>
      <c r="N1694" s="82"/>
      <c r="O1694" s="82"/>
      <c r="P1694" s="82"/>
      <c r="Q1694" s="82"/>
      <c r="R1694" s="82"/>
      <c r="Y1694" s="82"/>
      <c r="Z1694" s="82"/>
      <c r="AF1694" s="82"/>
    </row>
    <row r="1695" spans="1:32">
      <c r="A1695" s="82">
        <v>0.42</v>
      </c>
      <c r="B1695" s="130">
        <v>15</v>
      </c>
      <c r="C1695" s="126">
        <v>114.93779356316058</v>
      </c>
      <c r="D1695" s="82">
        <f t="shared" si="53"/>
        <v>0</v>
      </c>
      <c r="E1695" s="83" t="str">
        <f t="shared" si="54"/>
        <v>..</v>
      </c>
      <c r="F1695" s="82"/>
      <c r="G1695" s="83"/>
      <c r="H1695" s="84"/>
      <c r="I1695" s="83"/>
      <c r="N1695" s="82"/>
      <c r="O1695" s="82"/>
      <c r="P1695" s="82"/>
      <c r="Q1695" s="82"/>
      <c r="R1695" s="82"/>
      <c r="Y1695" s="82"/>
      <c r="Z1695" s="82"/>
      <c r="AF1695" s="82"/>
    </row>
    <row r="1696" spans="1:32">
      <c r="A1696" s="82">
        <v>0.42025000000000001</v>
      </c>
      <c r="B1696" s="130">
        <v>15</v>
      </c>
      <c r="C1696" s="126">
        <v>124.69144166871973</v>
      </c>
      <c r="D1696" s="82">
        <f t="shared" si="53"/>
        <v>0</v>
      </c>
      <c r="E1696" s="83" t="str">
        <f t="shared" si="54"/>
        <v>..</v>
      </c>
      <c r="F1696" s="82"/>
      <c r="G1696" s="83"/>
      <c r="H1696" s="84"/>
      <c r="I1696" s="83"/>
      <c r="N1696" s="82"/>
      <c r="O1696" s="82"/>
      <c r="P1696" s="82"/>
      <c r="Q1696" s="82"/>
      <c r="R1696" s="82"/>
      <c r="Y1696" s="82"/>
      <c r="Z1696" s="82"/>
      <c r="AF1696" s="82"/>
    </row>
    <row r="1697" spans="1:32">
      <c r="A1697" s="82">
        <v>0.42049999999999998</v>
      </c>
      <c r="B1697" s="130">
        <v>30</v>
      </c>
      <c r="C1697" s="126">
        <v>115.13841807192384</v>
      </c>
      <c r="D1697" s="82">
        <f t="shared" si="53"/>
        <v>1</v>
      </c>
      <c r="E1697" s="83">
        <f t="shared" si="54"/>
        <v>111.00000000000001</v>
      </c>
      <c r="F1697" s="82"/>
      <c r="G1697" s="83"/>
      <c r="H1697" s="84"/>
      <c r="I1697" s="83"/>
      <c r="N1697" s="82"/>
      <c r="O1697" s="82"/>
      <c r="P1697" s="82"/>
      <c r="Q1697" s="82"/>
      <c r="R1697" s="82"/>
      <c r="Y1697" s="82"/>
      <c r="Z1697" s="82"/>
      <c r="AF1697" s="82"/>
    </row>
    <row r="1698" spans="1:32">
      <c r="A1698" s="82">
        <v>0.42075000000000001</v>
      </c>
      <c r="B1698" s="130">
        <v>15</v>
      </c>
      <c r="C1698" s="126">
        <v>112.14939613746019</v>
      </c>
      <c r="D1698" s="82">
        <f t="shared" si="53"/>
        <v>0</v>
      </c>
      <c r="E1698" s="83" t="str">
        <f t="shared" si="54"/>
        <v>..</v>
      </c>
      <c r="F1698" s="82"/>
      <c r="G1698" s="83"/>
      <c r="H1698" s="84"/>
      <c r="I1698" s="83"/>
      <c r="N1698" s="82"/>
      <c r="O1698" s="82"/>
      <c r="P1698" s="82"/>
      <c r="Q1698" s="82"/>
      <c r="R1698" s="82"/>
      <c r="Y1698" s="82"/>
      <c r="Z1698" s="82"/>
      <c r="AF1698" s="82"/>
    </row>
    <row r="1699" spans="1:32">
      <c r="A1699" s="82">
        <v>0.42099999999999999</v>
      </c>
      <c r="B1699" s="130">
        <v>15</v>
      </c>
      <c r="C1699" s="126">
        <v>116.29948761778991</v>
      </c>
      <c r="D1699" s="82">
        <f t="shared" si="53"/>
        <v>0</v>
      </c>
      <c r="E1699" s="83" t="str">
        <f t="shared" si="54"/>
        <v>..</v>
      </c>
      <c r="F1699" s="82"/>
      <c r="G1699" s="83"/>
      <c r="H1699" s="84"/>
      <c r="I1699" s="83"/>
      <c r="N1699" s="82"/>
      <c r="O1699" s="82"/>
      <c r="P1699" s="82"/>
      <c r="Q1699" s="82"/>
      <c r="R1699" s="82"/>
      <c r="Y1699" s="82"/>
      <c r="Z1699" s="82"/>
      <c r="AF1699" s="82"/>
    </row>
    <row r="1700" spans="1:32">
      <c r="A1700" s="82">
        <v>0.42125000000000001</v>
      </c>
      <c r="B1700" s="130">
        <v>15</v>
      </c>
      <c r="C1700" s="126">
        <v>117.18785989114662</v>
      </c>
      <c r="D1700" s="82">
        <f t="shared" si="53"/>
        <v>0</v>
      </c>
      <c r="E1700" s="83" t="str">
        <f t="shared" si="54"/>
        <v>..</v>
      </c>
      <c r="F1700" s="82"/>
      <c r="G1700" s="83"/>
      <c r="H1700" s="84"/>
      <c r="I1700" s="83"/>
      <c r="N1700" s="82"/>
      <c r="O1700" s="82"/>
      <c r="P1700" s="82"/>
      <c r="Q1700" s="82"/>
      <c r="R1700" s="82"/>
      <c r="Y1700" s="82"/>
      <c r="Z1700" s="82"/>
      <c r="AF1700" s="82"/>
    </row>
    <row r="1701" spans="1:32">
      <c r="A1701" s="82">
        <v>0.42149999999999999</v>
      </c>
      <c r="B1701" s="130">
        <v>15</v>
      </c>
      <c r="C1701" s="126">
        <v>110.61910303981318</v>
      </c>
      <c r="D1701" s="82">
        <f t="shared" si="53"/>
        <v>0</v>
      </c>
      <c r="E1701" s="83" t="str">
        <f t="shared" si="54"/>
        <v>..</v>
      </c>
      <c r="F1701" s="82"/>
      <c r="G1701" s="83"/>
      <c r="H1701" s="84"/>
      <c r="I1701" s="83"/>
      <c r="N1701" s="82"/>
      <c r="O1701" s="82"/>
      <c r="P1701" s="82"/>
      <c r="Q1701" s="82"/>
      <c r="R1701" s="82"/>
      <c r="Y1701" s="82"/>
      <c r="Z1701" s="82"/>
      <c r="AF1701" s="82"/>
    </row>
    <row r="1702" spans="1:32">
      <c r="A1702" s="82">
        <v>0.42175000000000001</v>
      </c>
      <c r="B1702" s="130">
        <v>15</v>
      </c>
      <c r="C1702" s="126">
        <v>110.75624958738146</v>
      </c>
      <c r="D1702" s="82">
        <f t="shared" si="53"/>
        <v>0</v>
      </c>
      <c r="E1702" s="83" t="str">
        <f t="shared" si="54"/>
        <v>..</v>
      </c>
      <c r="F1702" s="82"/>
      <c r="G1702" s="83"/>
      <c r="H1702" s="84"/>
      <c r="I1702" s="83"/>
      <c r="N1702" s="82"/>
      <c r="O1702" s="82"/>
      <c r="P1702" s="82"/>
      <c r="Q1702" s="82"/>
      <c r="R1702" s="82"/>
      <c r="Y1702" s="82"/>
      <c r="Z1702" s="82"/>
      <c r="AF1702" s="82"/>
    </row>
    <row r="1703" spans="1:32">
      <c r="A1703" s="82">
        <v>0.42199999999999999</v>
      </c>
      <c r="B1703" s="130">
        <v>15</v>
      </c>
      <c r="C1703" s="126">
        <v>116.53231693298144</v>
      </c>
      <c r="D1703" s="82">
        <f t="shared" si="53"/>
        <v>0</v>
      </c>
      <c r="E1703" s="83" t="str">
        <f t="shared" si="54"/>
        <v>..</v>
      </c>
      <c r="F1703" s="82"/>
      <c r="G1703" s="83"/>
      <c r="H1703" s="84"/>
      <c r="I1703" s="83"/>
      <c r="N1703" s="82"/>
      <c r="O1703" s="82"/>
      <c r="P1703" s="82"/>
      <c r="Q1703" s="82"/>
      <c r="R1703" s="82"/>
      <c r="Y1703" s="82"/>
      <c r="Z1703" s="82"/>
      <c r="AF1703" s="82"/>
    </row>
    <row r="1704" spans="1:32">
      <c r="A1704" s="82">
        <v>0.42225000000000001</v>
      </c>
      <c r="B1704" s="130">
        <v>15</v>
      </c>
      <c r="C1704" s="126">
        <v>112.39752549032023</v>
      </c>
      <c r="D1704" s="82">
        <f t="shared" si="53"/>
        <v>0</v>
      </c>
      <c r="E1704" s="83" t="str">
        <f t="shared" si="54"/>
        <v>..</v>
      </c>
      <c r="F1704" s="82"/>
      <c r="G1704" s="83"/>
      <c r="H1704" s="84"/>
      <c r="I1704" s="83"/>
      <c r="N1704" s="82"/>
      <c r="O1704" s="82"/>
      <c r="P1704" s="82"/>
      <c r="Q1704" s="82"/>
      <c r="R1704" s="82"/>
      <c r="Y1704" s="82"/>
      <c r="Z1704" s="82"/>
      <c r="AF1704" s="82"/>
    </row>
    <row r="1705" spans="1:32">
      <c r="A1705" s="82">
        <v>0.42249999999999999</v>
      </c>
      <c r="B1705" s="130">
        <v>30</v>
      </c>
      <c r="C1705" s="126">
        <v>115.34215591963492</v>
      </c>
      <c r="D1705" s="82">
        <f t="shared" si="53"/>
        <v>1</v>
      </c>
      <c r="E1705" s="83">
        <f t="shared" si="54"/>
        <v>111.00000000000001</v>
      </c>
      <c r="F1705" s="82"/>
      <c r="G1705" s="83"/>
      <c r="H1705" s="84"/>
      <c r="I1705" s="83"/>
      <c r="N1705" s="82"/>
      <c r="O1705" s="82"/>
      <c r="P1705" s="82"/>
      <c r="Q1705" s="82"/>
      <c r="R1705" s="82"/>
      <c r="Y1705" s="82"/>
      <c r="Z1705" s="82"/>
      <c r="AF1705" s="82"/>
    </row>
    <row r="1706" spans="1:32">
      <c r="A1706" s="82">
        <v>0.42275000000000001</v>
      </c>
      <c r="B1706" s="130">
        <v>15</v>
      </c>
      <c r="C1706" s="126">
        <v>112.29381377404266</v>
      </c>
      <c r="D1706" s="82">
        <f t="shared" si="53"/>
        <v>0</v>
      </c>
      <c r="E1706" s="83" t="str">
        <f t="shared" si="54"/>
        <v>..</v>
      </c>
      <c r="F1706" s="82"/>
      <c r="G1706" s="83"/>
      <c r="H1706" s="84"/>
      <c r="I1706" s="83"/>
      <c r="N1706" s="82"/>
      <c r="O1706" s="82"/>
      <c r="P1706" s="82"/>
      <c r="Q1706" s="82"/>
      <c r="R1706" s="82"/>
      <c r="Y1706" s="82"/>
      <c r="Z1706" s="82"/>
      <c r="AF1706" s="82"/>
    </row>
    <row r="1707" spans="1:32">
      <c r="A1707" s="82">
        <v>0.42299999999999999</v>
      </c>
      <c r="B1707" s="130">
        <v>15</v>
      </c>
      <c r="C1707" s="126">
        <v>97.458709982929207</v>
      </c>
      <c r="D1707" s="82">
        <f t="shared" si="53"/>
        <v>0</v>
      </c>
      <c r="E1707" s="83" t="str">
        <f t="shared" si="54"/>
        <v>..</v>
      </c>
      <c r="F1707" s="82"/>
      <c r="G1707" s="83"/>
      <c r="H1707" s="84"/>
      <c r="I1707" s="83"/>
      <c r="N1707" s="82"/>
      <c r="O1707" s="82"/>
      <c r="P1707" s="82"/>
      <c r="Q1707" s="82"/>
      <c r="R1707" s="82"/>
      <c r="Y1707" s="82"/>
      <c r="Z1707" s="82"/>
      <c r="AF1707" s="82"/>
    </row>
    <row r="1708" spans="1:32">
      <c r="A1708" s="82">
        <v>0.42325000000000002</v>
      </c>
      <c r="B1708" s="130">
        <v>30</v>
      </c>
      <c r="C1708" s="126">
        <v>87.860529006905864</v>
      </c>
      <c r="D1708" s="82">
        <f t="shared" si="53"/>
        <v>1</v>
      </c>
      <c r="E1708" s="83">
        <f t="shared" si="54"/>
        <v>86.117265526077162</v>
      </c>
      <c r="F1708" s="82"/>
      <c r="G1708" s="83"/>
      <c r="H1708" s="84"/>
      <c r="I1708" s="83"/>
      <c r="N1708" s="82"/>
      <c r="O1708" s="82"/>
      <c r="P1708" s="82"/>
      <c r="Q1708" s="82"/>
      <c r="R1708" s="82"/>
      <c r="Y1708" s="82"/>
      <c r="Z1708" s="82"/>
      <c r="AF1708" s="82"/>
    </row>
    <row r="1709" spans="1:32">
      <c r="A1709" s="82">
        <v>0.42349999999999999</v>
      </c>
      <c r="B1709" s="130">
        <v>30</v>
      </c>
      <c r="C1709" s="126">
        <v>117.23599313762922</v>
      </c>
      <c r="D1709" s="82">
        <f t="shared" si="53"/>
        <v>1</v>
      </c>
      <c r="E1709" s="83">
        <f t="shared" si="54"/>
        <v>111.00000000000001</v>
      </c>
      <c r="F1709" s="82"/>
      <c r="G1709" s="83"/>
      <c r="H1709" s="84"/>
      <c r="I1709" s="83"/>
      <c r="N1709" s="82"/>
      <c r="O1709" s="82"/>
      <c r="P1709" s="82"/>
      <c r="Q1709" s="82"/>
      <c r="R1709" s="82"/>
      <c r="Y1709" s="82"/>
      <c r="Z1709" s="82"/>
      <c r="AF1709" s="82"/>
    </row>
    <row r="1710" spans="1:32">
      <c r="A1710" s="82">
        <v>0.42375000000000002</v>
      </c>
      <c r="B1710" s="130">
        <v>15</v>
      </c>
      <c r="C1710" s="126">
        <v>114.72736097610155</v>
      </c>
      <c r="D1710" s="82">
        <f t="shared" si="53"/>
        <v>0</v>
      </c>
      <c r="E1710" s="83" t="str">
        <f t="shared" si="54"/>
        <v>..</v>
      </c>
      <c r="F1710" s="82"/>
      <c r="G1710" s="83"/>
      <c r="H1710" s="84"/>
      <c r="I1710" s="83"/>
      <c r="N1710" s="82"/>
      <c r="O1710" s="82"/>
      <c r="P1710" s="82"/>
      <c r="Q1710" s="82"/>
      <c r="R1710" s="82"/>
      <c r="Y1710" s="82"/>
      <c r="Z1710" s="82"/>
      <c r="AF1710" s="82"/>
    </row>
    <row r="1711" spans="1:32">
      <c r="A1711" s="82">
        <v>0.42399999999999999</v>
      </c>
      <c r="B1711" s="130">
        <v>15</v>
      </c>
      <c r="C1711" s="126">
        <v>98.475442225819961</v>
      </c>
      <c r="D1711" s="82">
        <f t="shared" si="53"/>
        <v>0</v>
      </c>
      <c r="E1711" s="83" t="str">
        <f t="shared" si="54"/>
        <v>..</v>
      </c>
      <c r="F1711" s="82"/>
      <c r="G1711" s="83"/>
      <c r="H1711" s="84"/>
      <c r="I1711" s="83"/>
      <c r="N1711" s="82"/>
      <c r="O1711" s="82"/>
      <c r="P1711" s="82"/>
      <c r="Q1711" s="82"/>
      <c r="R1711" s="82"/>
      <c r="Y1711" s="82"/>
      <c r="Z1711" s="82"/>
      <c r="AF1711" s="82"/>
    </row>
    <row r="1712" spans="1:32">
      <c r="A1712" s="82">
        <v>0.42425000000000002</v>
      </c>
      <c r="B1712" s="130">
        <v>15</v>
      </c>
      <c r="C1712" s="126">
        <v>105.68962880987564</v>
      </c>
      <c r="D1712" s="82">
        <f t="shared" si="53"/>
        <v>0</v>
      </c>
      <c r="E1712" s="83" t="str">
        <f t="shared" si="54"/>
        <v>..</v>
      </c>
      <c r="F1712" s="82"/>
      <c r="G1712" s="83"/>
      <c r="H1712" s="84"/>
      <c r="I1712" s="83"/>
      <c r="N1712" s="82"/>
      <c r="O1712" s="82"/>
      <c r="P1712" s="82"/>
      <c r="Q1712" s="82"/>
      <c r="R1712" s="82"/>
      <c r="Y1712" s="82"/>
      <c r="Z1712" s="82"/>
      <c r="AF1712" s="82"/>
    </row>
    <row r="1713" spans="1:32">
      <c r="A1713" s="82">
        <v>0.42449999999999999</v>
      </c>
      <c r="B1713" s="130">
        <v>15</v>
      </c>
      <c r="C1713" s="126">
        <v>123.28275962654843</v>
      </c>
      <c r="D1713" s="82">
        <f t="shared" si="53"/>
        <v>0</v>
      </c>
      <c r="E1713" s="83" t="str">
        <f t="shared" si="54"/>
        <v>..</v>
      </c>
      <c r="F1713" s="82"/>
      <c r="G1713" s="83"/>
      <c r="H1713" s="84"/>
      <c r="I1713" s="83"/>
      <c r="N1713" s="82"/>
      <c r="O1713" s="82"/>
      <c r="P1713" s="82"/>
      <c r="Q1713" s="82"/>
      <c r="R1713" s="82"/>
      <c r="Y1713" s="82"/>
      <c r="Z1713" s="82"/>
      <c r="AF1713" s="82"/>
    </row>
    <row r="1714" spans="1:32">
      <c r="A1714" s="82">
        <v>0.42475000000000002</v>
      </c>
      <c r="B1714" s="130">
        <v>15</v>
      </c>
      <c r="C1714" s="126">
        <v>103.57521061425933</v>
      </c>
      <c r="D1714" s="82">
        <f t="shared" si="53"/>
        <v>0</v>
      </c>
      <c r="E1714" s="83" t="str">
        <f t="shared" si="54"/>
        <v>..</v>
      </c>
      <c r="F1714" s="82"/>
      <c r="G1714" s="83"/>
      <c r="H1714" s="84"/>
      <c r="I1714" s="83"/>
      <c r="N1714" s="82"/>
      <c r="O1714" s="82"/>
      <c r="P1714" s="82"/>
      <c r="Q1714" s="82"/>
      <c r="R1714" s="82"/>
      <c r="Y1714" s="82"/>
      <c r="Z1714" s="82"/>
      <c r="AF1714" s="82"/>
    </row>
    <row r="1715" spans="1:32">
      <c r="A1715" s="82">
        <v>0.42499999999999999</v>
      </c>
      <c r="B1715" s="130">
        <v>15</v>
      </c>
      <c r="C1715" s="126">
        <v>105.69210206502346</v>
      </c>
      <c r="D1715" s="82">
        <f t="shared" si="53"/>
        <v>0</v>
      </c>
      <c r="E1715" s="83" t="str">
        <f t="shared" si="54"/>
        <v>..</v>
      </c>
      <c r="F1715" s="82"/>
      <c r="G1715" s="83"/>
      <c r="H1715" s="84"/>
      <c r="I1715" s="83"/>
      <c r="N1715" s="82"/>
      <c r="O1715" s="82"/>
      <c r="P1715" s="82"/>
      <c r="Q1715" s="82"/>
      <c r="R1715" s="82"/>
      <c r="Y1715" s="82"/>
      <c r="Z1715" s="82"/>
      <c r="AF1715" s="82"/>
    </row>
    <row r="1716" spans="1:32">
      <c r="A1716" s="82">
        <v>0.42525000000000002</v>
      </c>
      <c r="B1716" s="130">
        <v>15</v>
      </c>
      <c r="C1716" s="126">
        <v>110.91302495232003</v>
      </c>
      <c r="D1716" s="82">
        <f t="shared" si="53"/>
        <v>0</v>
      </c>
      <c r="E1716" s="83" t="str">
        <f t="shared" si="54"/>
        <v>..</v>
      </c>
      <c r="F1716" s="82"/>
      <c r="G1716" s="83"/>
      <c r="H1716" s="84"/>
      <c r="I1716" s="83"/>
      <c r="N1716" s="82"/>
      <c r="O1716" s="82"/>
      <c r="P1716" s="82"/>
      <c r="Q1716" s="82"/>
      <c r="R1716" s="82"/>
      <c r="Y1716" s="82"/>
      <c r="Z1716" s="82"/>
      <c r="AF1716" s="82"/>
    </row>
    <row r="1717" spans="1:32">
      <c r="A1717" s="82">
        <v>0.42549999999999999</v>
      </c>
      <c r="B1717" s="130">
        <v>15</v>
      </c>
      <c r="C1717" s="126">
        <v>120.36896778095483</v>
      </c>
      <c r="D1717" s="82">
        <f t="shared" si="53"/>
        <v>0</v>
      </c>
      <c r="E1717" s="83" t="str">
        <f t="shared" si="54"/>
        <v>..</v>
      </c>
      <c r="F1717" s="82"/>
      <c r="G1717" s="83"/>
      <c r="H1717" s="84"/>
      <c r="I1717" s="83"/>
      <c r="N1717" s="82"/>
      <c r="O1717" s="82"/>
      <c r="P1717" s="82"/>
      <c r="Q1717" s="82"/>
      <c r="R1717" s="82"/>
      <c r="Y1717" s="82"/>
      <c r="Z1717" s="82"/>
      <c r="AF1717" s="82"/>
    </row>
    <row r="1718" spans="1:32">
      <c r="A1718" s="82">
        <v>0.42575000000000002</v>
      </c>
      <c r="B1718" s="130">
        <v>30</v>
      </c>
      <c r="C1718" s="126">
        <v>135.6965401005794</v>
      </c>
      <c r="D1718" s="82">
        <f t="shared" si="53"/>
        <v>1</v>
      </c>
      <c r="E1718" s="83">
        <f t="shared" si="54"/>
        <v>111.00000000000001</v>
      </c>
      <c r="F1718" s="82"/>
      <c r="G1718" s="83"/>
      <c r="H1718" s="84"/>
      <c r="I1718" s="83"/>
      <c r="N1718" s="82"/>
      <c r="O1718" s="82"/>
      <c r="P1718" s="82"/>
      <c r="Q1718" s="82"/>
      <c r="R1718" s="82"/>
      <c r="Y1718" s="82"/>
      <c r="Z1718" s="82"/>
      <c r="AF1718" s="82"/>
    </row>
    <row r="1719" spans="1:32">
      <c r="A1719" s="82">
        <v>0.42599999999999999</v>
      </c>
      <c r="B1719" s="130">
        <v>15</v>
      </c>
      <c r="C1719" s="126">
        <v>120.87341165678407</v>
      </c>
      <c r="D1719" s="82">
        <f t="shared" si="53"/>
        <v>0</v>
      </c>
      <c r="E1719" s="83" t="str">
        <f t="shared" si="54"/>
        <v>..</v>
      </c>
      <c r="F1719" s="82"/>
      <c r="G1719" s="83"/>
      <c r="H1719" s="84"/>
      <c r="I1719" s="83"/>
      <c r="N1719" s="82"/>
      <c r="O1719" s="82"/>
      <c r="P1719" s="82"/>
      <c r="Q1719" s="82"/>
      <c r="R1719" s="82"/>
      <c r="Y1719" s="82"/>
      <c r="Z1719" s="82"/>
      <c r="AF1719" s="82"/>
    </row>
    <row r="1720" spans="1:32">
      <c r="A1720" s="82">
        <v>0.42625000000000002</v>
      </c>
      <c r="B1720" s="130">
        <v>15</v>
      </c>
      <c r="C1720" s="126">
        <v>113.22657094572637</v>
      </c>
      <c r="D1720" s="82">
        <f t="shared" si="53"/>
        <v>0</v>
      </c>
      <c r="E1720" s="83" t="str">
        <f t="shared" si="54"/>
        <v>..</v>
      </c>
      <c r="F1720" s="82"/>
      <c r="G1720" s="83"/>
      <c r="H1720" s="84"/>
      <c r="I1720" s="83"/>
      <c r="N1720" s="82"/>
      <c r="O1720" s="82"/>
      <c r="P1720" s="82"/>
      <c r="Q1720" s="82"/>
      <c r="R1720" s="82"/>
      <c r="Y1720" s="82"/>
      <c r="Z1720" s="82"/>
      <c r="AF1720" s="82"/>
    </row>
    <row r="1721" spans="1:32">
      <c r="A1721" s="82">
        <v>0.42649999999999999</v>
      </c>
      <c r="B1721" s="130">
        <v>30</v>
      </c>
      <c r="C1721" s="126">
        <v>132.32660426625824</v>
      </c>
      <c r="D1721" s="82">
        <f t="shared" si="53"/>
        <v>1</v>
      </c>
      <c r="E1721" s="83">
        <f t="shared" si="54"/>
        <v>111.00000000000001</v>
      </c>
      <c r="F1721" s="82"/>
      <c r="G1721" s="83"/>
      <c r="H1721" s="84"/>
      <c r="I1721" s="83"/>
      <c r="N1721" s="82"/>
      <c r="O1721" s="82"/>
      <c r="P1721" s="82"/>
      <c r="Q1721" s="82"/>
      <c r="R1721" s="82"/>
      <c r="Y1721" s="82"/>
      <c r="Z1721" s="82"/>
      <c r="AF1721" s="82"/>
    </row>
    <row r="1722" spans="1:32">
      <c r="A1722" s="82">
        <v>0.42675000000000002</v>
      </c>
      <c r="B1722" s="130">
        <v>30</v>
      </c>
      <c r="C1722" s="126">
        <v>120.68333507597866</v>
      </c>
      <c r="D1722" s="82">
        <f t="shared" si="53"/>
        <v>1</v>
      </c>
      <c r="E1722" s="83">
        <f t="shared" si="54"/>
        <v>111.00000000000001</v>
      </c>
      <c r="F1722" s="82"/>
      <c r="G1722" s="83"/>
      <c r="H1722" s="84"/>
      <c r="I1722" s="83"/>
      <c r="N1722" s="82"/>
      <c r="O1722" s="82"/>
      <c r="P1722" s="82"/>
      <c r="Q1722" s="82"/>
      <c r="R1722" s="82"/>
      <c r="Y1722" s="82"/>
      <c r="Z1722" s="82"/>
      <c r="AF1722" s="82"/>
    </row>
    <row r="1723" spans="1:32">
      <c r="A1723" s="82">
        <v>0.42699999999999999</v>
      </c>
      <c r="B1723" s="130">
        <v>30</v>
      </c>
      <c r="C1723" s="126">
        <v>93.338864501608441</v>
      </c>
      <c r="D1723" s="82">
        <f t="shared" si="53"/>
        <v>1</v>
      </c>
      <c r="E1723" s="83">
        <f t="shared" si="54"/>
        <v>90.93820076141543</v>
      </c>
      <c r="F1723" s="82"/>
      <c r="G1723" s="83"/>
      <c r="H1723" s="84"/>
      <c r="I1723" s="83"/>
      <c r="N1723" s="82"/>
      <c r="O1723" s="82"/>
      <c r="P1723" s="82"/>
      <c r="Q1723" s="82"/>
      <c r="R1723" s="82"/>
      <c r="Y1723" s="82"/>
      <c r="Z1723" s="82"/>
      <c r="AF1723" s="82"/>
    </row>
    <row r="1724" spans="1:32">
      <c r="A1724" s="82">
        <v>0.42725000000000002</v>
      </c>
      <c r="B1724" s="130">
        <v>15</v>
      </c>
      <c r="C1724" s="126">
        <v>121.16087761239481</v>
      </c>
      <c r="D1724" s="82">
        <f t="shared" si="53"/>
        <v>0</v>
      </c>
      <c r="E1724" s="83" t="str">
        <f t="shared" si="54"/>
        <v>..</v>
      </c>
      <c r="F1724" s="82"/>
      <c r="G1724" s="83"/>
      <c r="H1724" s="84"/>
      <c r="I1724" s="83"/>
      <c r="N1724" s="82"/>
      <c r="O1724" s="82"/>
      <c r="P1724" s="82"/>
      <c r="Q1724" s="82"/>
      <c r="R1724" s="82"/>
      <c r="Y1724" s="82"/>
      <c r="Z1724" s="82"/>
      <c r="AF1724" s="82"/>
    </row>
    <row r="1725" spans="1:32">
      <c r="A1725" s="82">
        <v>0.42749999999999999</v>
      </c>
      <c r="B1725" s="130">
        <v>15</v>
      </c>
      <c r="C1725" s="126">
        <v>120.0496802786965</v>
      </c>
      <c r="D1725" s="82">
        <f t="shared" si="53"/>
        <v>0</v>
      </c>
      <c r="E1725" s="83" t="str">
        <f t="shared" si="54"/>
        <v>..</v>
      </c>
      <c r="F1725" s="82"/>
      <c r="G1725" s="83"/>
      <c r="H1725" s="84"/>
      <c r="I1725" s="83"/>
      <c r="N1725" s="82"/>
      <c r="O1725" s="82"/>
      <c r="P1725" s="82"/>
      <c r="Q1725" s="82"/>
      <c r="R1725" s="82"/>
      <c r="Y1725" s="82"/>
      <c r="Z1725" s="82"/>
      <c r="AF1725" s="82"/>
    </row>
    <row r="1726" spans="1:32">
      <c r="A1726" s="82">
        <v>0.42775000000000002</v>
      </c>
      <c r="B1726" s="130">
        <v>30</v>
      </c>
      <c r="C1726" s="126">
        <v>112.82899155767601</v>
      </c>
      <c r="D1726" s="82">
        <f t="shared" si="53"/>
        <v>1</v>
      </c>
      <c r="E1726" s="83">
        <f t="shared" si="54"/>
        <v>111.00000000000001</v>
      </c>
      <c r="F1726" s="82"/>
      <c r="G1726" s="83"/>
      <c r="H1726" s="84"/>
      <c r="I1726" s="83"/>
      <c r="N1726" s="82"/>
      <c r="O1726" s="82"/>
      <c r="P1726" s="82"/>
      <c r="Q1726" s="82"/>
      <c r="R1726" s="82"/>
      <c r="Y1726" s="82"/>
      <c r="Z1726" s="82"/>
      <c r="AF1726" s="82"/>
    </row>
    <row r="1727" spans="1:32">
      <c r="A1727" s="82">
        <v>0.42799999999999999</v>
      </c>
      <c r="B1727" s="130">
        <v>30</v>
      </c>
      <c r="C1727" s="126">
        <v>106.31166524393697</v>
      </c>
      <c r="D1727" s="82">
        <f t="shared" si="53"/>
        <v>1</v>
      </c>
      <c r="E1727" s="83">
        <f t="shared" si="54"/>
        <v>111.00000000000001</v>
      </c>
      <c r="F1727" s="82"/>
      <c r="G1727" s="83"/>
      <c r="H1727" s="84"/>
      <c r="I1727" s="83"/>
      <c r="N1727" s="82"/>
      <c r="O1727" s="82"/>
      <c r="P1727" s="82"/>
      <c r="Q1727" s="82"/>
      <c r="R1727" s="82"/>
      <c r="Y1727" s="82"/>
      <c r="Z1727" s="82"/>
      <c r="AF1727" s="82"/>
    </row>
    <row r="1728" spans="1:32">
      <c r="A1728" s="82">
        <v>0.42825000000000002</v>
      </c>
      <c r="B1728" s="130">
        <v>30</v>
      </c>
      <c r="C1728" s="126">
        <v>91.076804970534624</v>
      </c>
      <c r="D1728" s="82">
        <f t="shared" si="53"/>
        <v>1</v>
      </c>
      <c r="E1728" s="83">
        <f t="shared" si="54"/>
        <v>88.947588374070463</v>
      </c>
      <c r="F1728" s="82"/>
      <c r="G1728" s="83"/>
      <c r="H1728" s="84"/>
      <c r="I1728" s="83"/>
      <c r="N1728" s="82"/>
      <c r="O1728" s="82"/>
      <c r="P1728" s="82"/>
      <c r="Q1728" s="82"/>
      <c r="R1728" s="82"/>
      <c r="Y1728" s="82"/>
      <c r="Z1728" s="82"/>
      <c r="AF1728" s="82"/>
    </row>
    <row r="1729" spans="1:32">
      <c r="A1729" s="82">
        <v>0.42849999999999999</v>
      </c>
      <c r="B1729" s="130">
        <v>15</v>
      </c>
      <c r="C1729" s="126">
        <v>124.50429705003063</v>
      </c>
      <c r="D1729" s="82">
        <f t="shared" si="53"/>
        <v>0</v>
      </c>
      <c r="E1729" s="83" t="str">
        <f t="shared" si="54"/>
        <v>..</v>
      </c>
      <c r="F1729" s="82"/>
      <c r="G1729" s="83"/>
      <c r="H1729" s="84"/>
      <c r="I1729" s="83"/>
      <c r="N1729" s="82"/>
      <c r="O1729" s="82"/>
      <c r="P1729" s="82"/>
      <c r="Q1729" s="82"/>
      <c r="R1729" s="82"/>
      <c r="Y1729" s="82"/>
      <c r="Z1729" s="82"/>
      <c r="AF1729" s="82"/>
    </row>
    <row r="1730" spans="1:32">
      <c r="A1730" s="82">
        <v>0.42875000000000002</v>
      </c>
      <c r="B1730" s="130">
        <v>15</v>
      </c>
      <c r="C1730" s="126">
        <v>115.87859214767758</v>
      </c>
      <c r="D1730" s="82">
        <f t="shared" si="53"/>
        <v>0</v>
      </c>
      <c r="E1730" s="83" t="str">
        <f t="shared" si="54"/>
        <v>..</v>
      </c>
      <c r="F1730" s="82"/>
      <c r="G1730" s="83"/>
      <c r="H1730" s="84"/>
      <c r="I1730" s="83"/>
      <c r="N1730" s="82"/>
      <c r="O1730" s="82"/>
      <c r="P1730" s="82"/>
      <c r="Q1730" s="82"/>
      <c r="R1730" s="82"/>
      <c r="Y1730" s="82"/>
      <c r="Z1730" s="82"/>
      <c r="AF1730" s="82"/>
    </row>
    <row r="1731" spans="1:32">
      <c r="A1731" s="82">
        <v>0.42899999999999999</v>
      </c>
      <c r="B1731" s="130">
        <v>30</v>
      </c>
      <c r="C1731" s="126">
        <v>120.63828994369621</v>
      </c>
      <c r="D1731" s="82">
        <f t="shared" si="53"/>
        <v>1</v>
      </c>
      <c r="E1731" s="83">
        <f t="shared" si="54"/>
        <v>111.00000000000001</v>
      </c>
      <c r="F1731" s="82"/>
      <c r="G1731" s="83"/>
      <c r="H1731" s="84"/>
      <c r="I1731" s="83"/>
      <c r="N1731" s="82"/>
      <c r="O1731" s="82"/>
      <c r="P1731" s="82"/>
      <c r="Q1731" s="82"/>
      <c r="R1731" s="82"/>
      <c r="Y1731" s="82"/>
      <c r="Z1731" s="82"/>
      <c r="AF1731" s="82"/>
    </row>
    <row r="1732" spans="1:32">
      <c r="A1732" s="82">
        <v>0.42925000000000002</v>
      </c>
      <c r="B1732" s="130">
        <v>30</v>
      </c>
      <c r="C1732" s="126">
        <v>135.3505853839103</v>
      </c>
      <c r="D1732" s="82">
        <f t="shared" si="53"/>
        <v>1</v>
      </c>
      <c r="E1732" s="83">
        <f t="shared" si="54"/>
        <v>111.00000000000001</v>
      </c>
      <c r="F1732" s="82"/>
      <c r="G1732" s="83"/>
      <c r="H1732" s="84"/>
      <c r="I1732" s="83"/>
      <c r="N1732" s="82"/>
      <c r="O1732" s="82"/>
      <c r="P1732" s="82"/>
      <c r="Q1732" s="82"/>
      <c r="R1732" s="82"/>
      <c r="Y1732" s="82"/>
      <c r="Z1732" s="82"/>
      <c r="AF1732" s="82"/>
    </row>
    <row r="1733" spans="1:32">
      <c r="A1733" s="82">
        <v>0.42949999999999999</v>
      </c>
      <c r="B1733" s="130">
        <v>30</v>
      </c>
      <c r="C1733" s="126">
        <v>111.22439334840648</v>
      </c>
      <c r="D1733" s="82">
        <f t="shared" si="53"/>
        <v>1</v>
      </c>
      <c r="E1733" s="83">
        <f t="shared" si="54"/>
        <v>111.00000000000001</v>
      </c>
      <c r="F1733" s="82"/>
      <c r="G1733" s="83"/>
      <c r="H1733" s="84"/>
      <c r="I1733" s="83"/>
      <c r="N1733" s="82"/>
      <c r="O1733" s="82"/>
      <c r="P1733" s="82"/>
      <c r="Q1733" s="82"/>
      <c r="R1733" s="82"/>
      <c r="Y1733" s="82"/>
      <c r="Z1733" s="82"/>
      <c r="AF1733" s="82"/>
    </row>
    <row r="1734" spans="1:32">
      <c r="A1734" s="82">
        <v>0.42975000000000002</v>
      </c>
      <c r="B1734" s="130">
        <v>15</v>
      </c>
      <c r="C1734" s="126">
        <v>124.28225918038856</v>
      </c>
      <c r="D1734" s="82">
        <f t="shared" si="53"/>
        <v>0</v>
      </c>
      <c r="E1734" s="83" t="str">
        <f t="shared" si="54"/>
        <v>..</v>
      </c>
      <c r="F1734" s="82"/>
      <c r="G1734" s="83"/>
      <c r="H1734" s="84"/>
      <c r="I1734" s="83"/>
      <c r="N1734" s="82"/>
      <c r="O1734" s="82"/>
      <c r="P1734" s="82"/>
      <c r="Q1734" s="82"/>
      <c r="R1734" s="82"/>
      <c r="Y1734" s="82"/>
      <c r="Z1734" s="82"/>
      <c r="AF1734" s="82"/>
    </row>
    <row r="1735" spans="1:32">
      <c r="A1735" s="82">
        <v>0.43</v>
      </c>
      <c r="B1735" s="130">
        <v>30</v>
      </c>
      <c r="C1735" s="126">
        <v>121.37612804899065</v>
      </c>
      <c r="D1735" s="82">
        <f t="shared" si="53"/>
        <v>1</v>
      </c>
      <c r="E1735" s="83">
        <f t="shared" si="54"/>
        <v>111.00000000000001</v>
      </c>
      <c r="F1735" s="82"/>
      <c r="G1735" s="83"/>
      <c r="H1735" s="84"/>
      <c r="I1735" s="83"/>
      <c r="N1735" s="82"/>
      <c r="O1735" s="82"/>
      <c r="P1735" s="82"/>
      <c r="Q1735" s="82"/>
      <c r="R1735" s="82"/>
      <c r="Y1735" s="82"/>
      <c r="Z1735" s="82"/>
      <c r="AF1735" s="82"/>
    </row>
    <row r="1736" spans="1:32">
      <c r="A1736" s="82">
        <v>0.43025000000000002</v>
      </c>
      <c r="B1736" s="130">
        <v>15</v>
      </c>
      <c r="C1736" s="126">
        <v>105.32944275631554</v>
      </c>
      <c r="D1736" s="82">
        <f t="shared" si="53"/>
        <v>0</v>
      </c>
      <c r="E1736" s="83" t="str">
        <f t="shared" si="54"/>
        <v>..</v>
      </c>
      <c r="F1736" s="82"/>
      <c r="G1736" s="83"/>
      <c r="H1736" s="84"/>
      <c r="I1736" s="83"/>
      <c r="N1736" s="82"/>
      <c r="O1736" s="82"/>
      <c r="P1736" s="82"/>
      <c r="Q1736" s="82"/>
      <c r="R1736" s="82"/>
      <c r="Y1736" s="82"/>
      <c r="Z1736" s="82"/>
      <c r="AF1736" s="82"/>
    </row>
    <row r="1737" spans="1:32">
      <c r="A1737" s="82">
        <v>0.43049999999999999</v>
      </c>
      <c r="B1737" s="130">
        <v>30</v>
      </c>
      <c r="C1737" s="126">
        <v>98.579798762344865</v>
      </c>
      <c r="D1737" s="82">
        <f t="shared" si="53"/>
        <v>1</v>
      </c>
      <c r="E1737" s="83">
        <f t="shared" si="54"/>
        <v>95.550222910863482</v>
      </c>
      <c r="F1737" s="82"/>
      <c r="G1737" s="83"/>
      <c r="H1737" s="84"/>
      <c r="I1737" s="83"/>
      <c r="N1737" s="82"/>
      <c r="O1737" s="82"/>
      <c r="P1737" s="82"/>
      <c r="Q1737" s="82"/>
      <c r="R1737" s="82"/>
      <c r="Y1737" s="82"/>
      <c r="Z1737" s="82"/>
      <c r="AF1737" s="82"/>
    </row>
    <row r="1738" spans="1:32">
      <c r="A1738" s="82">
        <v>0.43075000000000002</v>
      </c>
      <c r="B1738" s="130">
        <v>15</v>
      </c>
      <c r="C1738" s="126">
        <v>100.92374245316512</v>
      </c>
      <c r="D1738" s="82">
        <f t="shared" si="53"/>
        <v>0</v>
      </c>
      <c r="E1738" s="83" t="str">
        <f t="shared" si="54"/>
        <v>..</v>
      </c>
      <c r="F1738" s="82"/>
      <c r="G1738" s="83"/>
      <c r="H1738" s="84"/>
      <c r="I1738" s="83"/>
      <c r="N1738" s="82"/>
      <c r="O1738" s="82"/>
      <c r="P1738" s="82"/>
      <c r="Q1738" s="82"/>
      <c r="R1738" s="82"/>
      <c r="Y1738" s="82"/>
      <c r="Z1738" s="82"/>
      <c r="AF1738" s="82"/>
    </row>
    <row r="1739" spans="1:32">
      <c r="A1739" s="82">
        <v>0.43099999999999999</v>
      </c>
      <c r="B1739" s="130">
        <v>30</v>
      </c>
      <c r="C1739" s="126">
        <v>95.304827342212647</v>
      </c>
      <c r="D1739" s="82">
        <f t="shared" si="53"/>
        <v>1</v>
      </c>
      <c r="E1739" s="83">
        <f t="shared" si="54"/>
        <v>92.668248061147125</v>
      </c>
      <c r="F1739" s="82"/>
      <c r="G1739" s="83"/>
      <c r="H1739" s="84"/>
      <c r="I1739" s="83"/>
      <c r="N1739" s="82"/>
      <c r="O1739" s="82"/>
      <c r="P1739" s="82"/>
      <c r="Q1739" s="82"/>
      <c r="R1739" s="82"/>
      <c r="Y1739" s="82"/>
      <c r="Z1739" s="82"/>
      <c r="AF1739" s="82"/>
    </row>
    <row r="1740" spans="1:32">
      <c r="A1740" s="82">
        <v>0.43125000000000002</v>
      </c>
      <c r="B1740" s="130">
        <v>15</v>
      </c>
      <c r="C1740" s="126">
        <v>105.58086825915197</v>
      </c>
      <c r="D1740" s="82">
        <f t="shared" si="53"/>
        <v>0</v>
      </c>
      <c r="E1740" s="83" t="str">
        <f t="shared" si="54"/>
        <v>..</v>
      </c>
      <c r="F1740" s="82"/>
      <c r="G1740" s="83"/>
      <c r="H1740" s="84"/>
      <c r="I1740" s="83"/>
      <c r="N1740" s="82"/>
      <c r="O1740" s="82"/>
      <c r="P1740" s="82"/>
      <c r="Q1740" s="82"/>
      <c r="R1740" s="82"/>
      <c r="Y1740" s="82"/>
      <c r="Z1740" s="82"/>
      <c r="AF1740" s="82"/>
    </row>
    <row r="1741" spans="1:32">
      <c r="A1741" s="82">
        <v>0.43149999999999999</v>
      </c>
      <c r="B1741" s="130">
        <v>30</v>
      </c>
      <c r="C1741" s="126">
        <v>110.07326731799529</v>
      </c>
      <c r="D1741" s="82">
        <f t="shared" si="53"/>
        <v>1</v>
      </c>
      <c r="E1741" s="83">
        <f t="shared" si="54"/>
        <v>111.00000000000001</v>
      </c>
      <c r="F1741" s="82"/>
      <c r="G1741" s="83"/>
      <c r="H1741" s="84"/>
      <c r="I1741" s="83"/>
      <c r="N1741" s="82"/>
      <c r="O1741" s="82"/>
      <c r="P1741" s="82"/>
      <c r="Q1741" s="82"/>
      <c r="R1741" s="82"/>
      <c r="Y1741" s="82"/>
      <c r="Z1741" s="82"/>
      <c r="AF1741" s="82"/>
    </row>
    <row r="1742" spans="1:32">
      <c r="A1742" s="82">
        <v>0.43175000000000002</v>
      </c>
      <c r="B1742" s="130">
        <v>15</v>
      </c>
      <c r="C1742" s="126">
        <v>108.44269185438534</v>
      </c>
      <c r="D1742" s="82">
        <f t="shared" si="53"/>
        <v>0</v>
      </c>
      <c r="E1742" s="83" t="str">
        <f t="shared" si="54"/>
        <v>..</v>
      </c>
      <c r="F1742" s="82"/>
      <c r="G1742" s="83"/>
      <c r="H1742" s="84"/>
      <c r="I1742" s="83"/>
      <c r="N1742" s="82"/>
      <c r="O1742" s="82"/>
      <c r="P1742" s="82"/>
      <c r="Q1742" s="82"/>
      <c r="R1742" s="82"/>
      <c r="Y1742" s="82"/>
      <c r="Z1742" s="82"/>
      <c r="AF1742" s="82"/>
    </row>
    <row r="1743" spans="1:32">
      <c r="A1743" s="82">
        <v>0.432</v>
      </c>
      <c r="B1743" s="130">
        <v>15</v>
      </c>
      <c r="C1743" s="126">
        <v>108.84765608050337</v>
      </c>
      <c r="D1743" s="82">
        <f t="shared" si="53"/>
        <v>0</v>
      </c>
      <c r="E1743" s="83" t="str">
        <f t="shared" si="54"/>
        <v>..</v>
      </c>
      <c r="F1743" s="82"/>
      <c r="G1743" s="83"/>
      <c r="H1743" s="84"/>
      <c r="I1743" s="83"/>
      <c r="N1743" s="82"/>
      <c r="O1743" s="82"/>
      <c r="P1743" s="82"/>
      <c r="Q1743" s="82"/>
      <c r="R1743" s="82"/>
      <c r="Y1743" s="82"/>
      <c r="Z1743" s="82"/>
      <c r="AF1743" s="82"/>
    </row>
    <row r="1744" spans="1:32">
      <c r="A1744" s="82">
        <v>0.43225000000000002</v>
      </c>
      <c r="B1744" s="130">
        <v>15</v>
      </c>
      <c r="C1744" s="126">
        <v>97.503616075904318</v>
      </c>
      <c r="D1744" s="82">
        <f t="shared" ref="D1744:D1807" si="55">IF(VLOOKUP(B1744,$B$10:$G$11,6)&gt;=0,1,0)</f>
        <v>0</v>
      </c>
      <c r="E1744" s="83" t="str">
        <f t="shared" ref="E1744:E1807" si="56">IF(D1744=0,"..", IF(C1744+$C$6&gt;=$G$2,$G$2,(C1744+$C$6)*(1-$C$4)))</f>
        <v>..</v>
      </c>
      <c r="F1744" s="82"/>
      <c r="G1744" s="83"/>
      <c r="H1744" s="84"/>
      <c r="I1744" s="83"/>
      <c r="N1744" s="82"/>
      <c r="O1744" s="82"/>
      <c r="P1744" s="82"/>
      <c r="Q1744" s="82"/>
      <c r="R1744" s="82"/>
      <c r="Y1744" s="82"/>
      <c r="Z1744" s="82"/>
      <c r="AF1744" s="82"/>
    </row>
    <row r="1745" spans="1:32">
      <c r="A1745" s="82">
        <v>0.4325</v>
      </c>
      <c r="B1745" s="130">
        <v>15</v>
      </c>
      <c r="C1745" s="126">
        <v>101.6499786350758</v>
      </c>
      <c r="D1745" s="82">
        <f t="shared" si="55"/>
        <v>0</v>
      </c>
      <c r="E1745" s="83" t="str">
        <f t="shared" si="56"/>
        <v>..</v>
      </c>
      <c r="F1745" s="82"/>
      <c r="G1745" s="83"/>
      <c r="H1745" s="84"/>
      <c r="I1745" s="83"/>
      <c r="N1745" s="82"/>
      <c r="O1745" s="82"/>
      <c r="P1745" s="82"/>
      <c r="Q1745" s="82"/>
      <c r="R1745" s="82"/>
      <c r="Y1745" s="82"/>
      <c r="Z1745" s="82"/>
      <c r="AF1745" s="82"/>
    </row>
    <row r="1746" spans="1:32">
      <c r="A1746" s="82">
        <v>0.43275000000000002</v>
      </c>
      <c r="B1746" s="130">
        <v>30</v>
      </c>
      <c r="C1746" s="126">
        <v>117.3951723047019</v>
      </c>
      <c r="D1746" s="82">
        <f t="shared" si="55"/>
        <v>1</v>
      </c>
      <c r="E1746" s="83">
        <f t="shared" si="56"/>
        <v>111.00000000000001</v>
      </c>
      <c r="F1746" s="82"/>
      <c r="G1746" s="83"/>
      <c r="H1746" s="84"/>
      <c r="I1746" s="83"/>
      <c r="N1746" s="82"/>
      <c r="O1746" s="82"/>
      <c r="P1746" s="82"/>
      <c r="Q1746" s="82"/>
      <c r="R1746" s="82"/>
      <c r="Y1746" s="82"/>
      <c r="Z1746" s="82"/>
      <c r="AF1746" s="82"/>
    </row>
    <row r="1747" spans="1:32">
      <c r="A1747" s="82">
        <v>0.433</v>
      </c>
      <c r="B1747" s="130">
        <v>30</v>
      </c>
      <c r="C1747" s="126">
        <v>107.66126121231352</v>
      </c>
      <c r="D1747" s="82">
        <f t="shared" si="55"/>
        <v>1</v>
      </c>
      <c r="E1747" s="83">
        <f t="shared" si="56"/>
        <v>111.00000000000001</v>
      </c>
      <c r="F1747" s="82"/>
      <c r="G1747" s="83"/>
      <c r="H1747" s="84"/>
      <c r="I1747" s="83"/>
      <c r="N1747" s="82"/>
      <c r="O1747" s="82"/>
      <c r="P1747" s="82"/>
      <c r="Q1747" s="82"/>
      <c r="R1747" s="82"/>
      <c r="Y1747" s="82"/>
      <c r="Z1747" s="82"/>
      <c r="AF1747" s="82"/>
    </row>
    <row r="1748" spans="1:32">
      <c r="A1748" s="82">
        <v>0.43325000000000002</v>
      </c>
      <c r="B1748" s="130">
        <v>30</v>
      </c>
      <c r="C1748" s="126">
        <v>123.52903611351118</v>
      </c>
      <c r="D1748" s="82">
        <f t="shared" si="55"/>
        <v>1</v>
      </c>
      <c r="E1748" s="83">
        <f t="shared" si="56"/>
        <v>111.00000000000001</v>
      </c>
      <c r="F1748" s="82"/>
      <c r="G1748" s="83"/>
      <c r="H1748" s="84"/>
      <c r="I1748" s="83"/>
      <c r="N1748" s="82"/>
      <c r="O1748" s="82"/>
      <c r="P1748" s="82"/>
      <c r="Q1748" s="82"/>
      <c r="R1748" s="82"/>
      <c r="Y1748" s="82"/>
      <c r="Z1748" s="82"/>
      <c r="AF1748" s="82"/>
    </row>
    <row r="1749" spans="1:32">
      <c r="A1749" s="82">
        <v>0.4335</v>
      </c>
      <c r="B1749" s="130">
        <v>30</v>
      </c>
      <c r="C1749" s="126">
        <v>109.36805044473056</v>
      </c>
      <c r="D1749" s="82">
        <f t="shared" si="55"/>
        <v>1</v>
      </c>
      <c r="E1749" s="83">
        <f t="shared" si="56"/>
        <v>111.00000000000001</v>
      </c>
      <c r="F1749" s="82"/>
      <c r="G1749" s="83"/>
      <c r="H1749" s="84"/>
      <c r="I1749" s="83"/>
      <c r="N1749" s="82"/>
      <c r="O1749" s="82"/>
      <c r="P1749" s="82"/>
      <c r="Q1749" s="82"/>
      <c r="R1749" s="82"/>
      <c r="Y1749" s="82"/>
      <c r="Z1749" s="82"/>
      <c r="AF1749" s="82"/>
    </row>
    <row r="1750" spans="1:32">
      <c r="A1750" s="82">
        <v>0.43375000000000002</v>
      </c>
      <c r="B1750" s="130">
        <v>15</v>
      </c>
      <c r="C1750" s="126">
        <v>97.009069186712566</v>
      </c>
      <c r="D1750" s="82">
        <f t="shared" si="55"/>
        <v>0</v>
      </c>
      <c r="E1750" s="83" t="str">
        <f t="shared" si="56"/>
        <v>..</v>
      </c>
      <c r="F1750" s="82"/>
      <c r="G1750" s="83"/>
      <c r="H1750" s="84"/>
      <c r="I1750" s="83"/>
      <c r="N1750" s="82"/>
      <c r="O1750" s="82"/>
      <c r="P1750" s="82"/>
      <c r="Q1750" s="82"/>
      <c r="R1750" s="82"/>
      <c r="Y1750" s="82"/>
      <c r="Z1750" s="82"/>
      <c r="AF1750" s="82"/>
    </row>
    <row r="1751" spans="1:32">
      <c r="A1751" s="82">
        <v>0.434</v>
      </c>
      <c r="B1751" s="130">
        <v>30</v>
      </c>
      <c r="C1751" s="126">
        <v>84.979120774032879</v>
      </c>
      <c r="D1751" s="82">
        <f t="shared" si="55"/>
        <v>1</v>
      </c>
      <c r="E1751" s="83">
        <f t="shared" si="56"/>
        <v>83.581626281148928</v>
      </c>
      <c r="F1751" s="82"/>
      <c r="G1751" s="83"/>
      <c r="H1751" s="84"/>
      <c r="I1751" s="83"/>
      <c r="N1751" s="82"/>
      <c r="O1751" s="82"/>
      <c r="P1751" s="82"/>
      <c r="Q1751" s="82"/>
      <c r="R1751" s="82"/>
      <c r="Y1751" s="82"/>
      <c r="Z1751" s="82"/>
      <c r="AF1751" s="82"/>
    </row>
    <row r="1752" spans="1:32">
      <c r="A1752" s="82">
        <v>0.43425000000000002</v>
      </c>
      <c r="B1752" s="130">
        <v>30</v>
      </c>
      <c r="C1752" s="126">
        <v>118.12544247156859</v>
      </c>
      <c r="D1752" s="82">
        <f t="shared" si="55"/>
        <v>1</v>
      </c>
      <c r="E1752" s="83">
        <f t="shared" si="56"/>
        <v>111.00000000000001</v>
      </c>
      <c r="F1752" s="82"/>
      <c r="G1752" s="83"/>
      <c r="H1752" s="84"/>
      <c r="I1752" s="83"/>
      <c r="N1752" s="82"/>
      <c r="O1752" s="82"/>
      <c r="P1752" s="82"/>
      <c r="Q1752" s="82"/>
      <c r="R1752" s="82"/>
      <c r="Y1752" s="82"/>
      <c r="Z1752" s="82"/>
      <c r="AF1752" s="82"/>
    </row>
    <row r="1753" spans="1:32">
      <c r="A1753" s="82">
        <v>0.4345</v>
      </c>
      <c r="B1753" s="130">
        <v>15</v>
      </c>
      <c r="C1753" s="126">
        <v>106.08458108537062</v>
      </c>
      <c r="D1753" s="82">
        <f t="shared" si="55"/>
        <v>0</v>
      </c>
      <c r="E1753" s="83" t="str">
        <f t="shared" si="56"/>
        <v>..</v>
      </c>
      <c r="F1753" s="82"/>
      <c r="G1753" s="83"/>
      <c r="H1753" s="84"/>
      <c r="I1753" s="83"/>
      <c r="N1753" s="82"/>
      <c r="O1753" s="82"/>
      <c r="P1753" s="82"/>
      <c r="Q1753" s="82"/>
      <c r="R1753" s="82"/>
      <c r="Y1753" s="82"/>
      <c r="Z1753" s="82"/>
      <c r="AF1753" s="82"/>
    </row>
    <row r="1754" spans="1:32">
      <c r="A1754" s="82">
        <v>0.43475000000000003</v>
      </c>
      <c r="B1754" s="130">
        <v>15</v>
      </c>
      <c r="C1754" s="126">
        <v>114.15616396114459</v>
      </c>
      <c r="D1754" s="82">
        <f t="shared" si="55"/>
        <v>0</v>
      </c>
      <c r="E1754" s="83" t="str">
        <f t="shared" si="56"/>
        <v>..</v>
      </c>
      <c r="F1754" s="82"/>
      <c r="G1754" s="83"/>
      <c r="H1754" s="84"/>
      <c r="I1754" s="83"/>
      <c r="N1754" s="82"/>
      <c r="O1754" s="82"/>
      <c r="P1754" s="82"/>
      <c r="Q1754" s="82"/>
      <c r="R1754" s="82"/>
      <c r="Y1754" s="82"/>
      <c r="Z1754" s="82"/>
      <c r="AF1754" s="82"/>
    </row>
    <row r="1755" spans="1:32">
      <c r="A1755" s="82">
        <v>0.435</v>
      </c>
      <c r="B1755" s="130">
        <v>30</v>
      </c>
      <c r="C1755" s="126">
        <v>129.92067194464872</v>
      </c>
      <c r="D1755" s="82">
        <f t="shared" si="55"/>
        <v>1</v>
      </c>
      <c r="E1755" s="83">
        <f t="shared" si="56"/>
        <v>111.00000000000001</v>
      </c>
      <c r="F1755" s="82"/>
      <c r="G1755" s="83"/>
      <c r="H1755" s="84"/>
      <c r="I1755" s="83"/>
      <c r="N1755" s="82"/>
      <c r="O1755" s="82"/>
      <c r="P1755" s="82"/>
      <c r="Q1755" s="82"/>
      <c r="R1755" s="82"/>
      <c r="Y1755" s="82"/>
      <c r="Z1755" s="82"/>
      <c r="AF1755" s="82"/>
    </row>
    <row r="1756" spans="1:32">
      <c r="A1756" s="82">
        <v>0.43525000000000003</v>
      </c>
      <c r="B1756" s="130">
        <v>30</v>
      </c>
      <c r="C1756" s="126">
        <v>87.746926868769663</v>
      </c>
      <c r="D1756" s="82">
        <f t="shared" si="55"/>
        <v>1</v>
      </c>
      <c r="E1756" s="83">
        <f t="shared" si="56"/>
        <v>86.017295644517304</v>
      </c>
      <c r="F1756" s="82"/>
      <c r="G1756" s="83"/>
      <c r="H1756" s="84"/>
      <c r="I1756" s="83"/>
      <c r="N1756" s="82"/>
      <c r="O1756" s="82"/>
      <c r="P1756" s="82"/>
      <c r="Q1756" s="82"/>
      <c r="R1756" s="82"/>
      <c r="Y1756" s="82"/>
      <c r="Z1756" s="82"/>
      <c r="AF1756" s="82"/>
    </row>
    <row r="1757" spans="1:32">
      <c r="A1757" s="82">
        <v>0.4355</v>
      </c>
      <c r="B1757" s="130">
        <v>30</v>
      </c>
      <c r="C1757" s="126">
        <v>85.802819981264008</v>
      </c>
      <c r="D1757" s="82">
        <f t="shared" si="55"/>
        <v>1</v>
      </c>
      <c r="E1757" s="83">
        <f t="shared" si="56"/>
        <v>84.306481583512323</v>
      </c>
      <c r="F1757" s="82"/>
      <c r="G1757" s="83"/>
      <c r="H1757" s="84"/>
      <c r="I1757" s="83"/>
      <c r="N1757" s="82"/>
      <c r="O1757" s="82"/>
      <c r="P1757" s="82"/>
      <c r="Q1757" s="82"/>
      <c r="R1757" s="82"/>
      <c r="Y1757" s="82"/>
      <c r="Z1757" s="82"/>
      <c r="AF1757" s="82"/>
    </row>
    <row r="1758" spans="1:32">
      <c r="A1758" s="82">
        <v>0.43575000000000003</v>
      </c>
      <c r="B1758" s="130">
        <v>30</v>
      </c>
      <c r="C1758" s="126">
        <v>127.7086066393896</v>
      </c>
      <c r="D1758" s="82">
        <f t="shared" si="55"/>
        <v>1</v>
      </c>
      <c r="E1758" s="83">
        <f t="shared" si="56"/>
        <v>111.00000000000001</v>
      </c>
      <c r="F1758" s="82"/>
      <c r="G1758" s="83"/>
      <c r="H1758" s="84"/>
      <c r="I1758" s="83"/>
      <c r="N1758" s="82"/>
      <c r="O1758" s="82"/>
      <c r="P1758" s="82"/>
      <c r="Q1758" s="82"/>
      <c r="R1758" s="82"/>
      <c r="Y1758" s="82"/>
      <c r="Z1758" s="82"/>
      <c r="AF1758" s="82"/>
    </row>
    <row r="1759" spans="1:32">
      <c r="A1759" s="82">
        <v>0.436</v>
      </c>
      <c r="B1759" s="130">
        <v>30</v>
      </c>
      <c r="C1759" s="126">
        <v>110.31860007708737</v>
      </c>
      <c r="D1759" s="82">
        <f t="shared" si="55"/>
        <v>1</v>
      </c>
      <c r="E1759" s="83">
        <f t="shared" si="56"/>
        <v>111.00000000000001</v>
      </c>
      <c r="F1759" s="82"/>
      <c r="G1759" s="83"/>
      <c r="H1759" s="84"/>
      <c r="I1759" s="83"/>
      <c r="N1759" s="82"/>
      <c r="O1759" s="82"/>
      <c r="P1759" s="82"/>
      <c r="Q1759" s="82"/>
      <c r="R1759" s="82"/>
      <c r="Y1759" s="82"/>
      <c r="Z1759" s="82"/>
      <c r="AF1759" s="82"/>
    </row>
    <row r="1760" spans="1:32">
      <c r="A1760" s="82">
        <v>0.43625000000000003</v>
      </c>
      <c r="B1760" s="130">
        <v>15</v>
      </c>
      <c r="C1760" s="126">
        <v>110.12720227554254</v>
      </c>
      <c r="D1760" s="82">
        <f t="shared" si="55"/>
        <v>0</v>
      </c>
      <c r="E1760" s="83" t="str">
        <f t="shared" si="56"/>
        <v>..</v>
      </c>
      <c r="F1760" s="82"/>
      <c r="G1760" s="83"/>
      <c r="H1760" s="84"/>
      <c r="I1760" s="83"/>
      <c r="N1760" s="82"/>
      <c r="O1760" s="82"/>
      <c r="P1760" s="82"/>
      <c r="Q1760" s="82"/>
      <c r="R1760" s="82"/>
      <c r="Y1760" s="82"/>
      <c r="Z1760" s="82"/>
      <c r="AF1760" s="82"/>
    </row>
    <row r="1761" spans="1:32">
      <c r="A1761" s="82">
        <v>0.4365</v>
      </c>
      <c r="B1761" s="130">
        <v>15</v>
      </c>
      <c r="C1761" s="126">
        <v>106.20607350382001</v>
      </c>
      <c r="D1761" s="82">
        <f t="shared" si="55"/>
        <v>0</v>
      </c>
      <c r="E1761" s="83" t="str">
        <f t="shared" si="56"/>
        <v>..</v>
      </c>
      <c r="F1761" s="82"/>
      <c r="G1761" s="83"/>
      <c r="H1761" s="84"/>
      <c r="I1761" s="83"/>
      <c r="N1761" s="82"/>
      <c r="O1761" s="82"/>
      <c r="P1761" s="82"/>
      <c r="Q1761" s="82"/>
      <c r="R1761" s="82"/>
      <c r="Y1761" s="82"/>
      <c r="Z1761" s="82"/>
      <c r="AF1761" s="82"/>
    </row>
    <row r="1762" spans="1:32">
      <c r="A1762" s="82">
        <v>0.43675000000000003</v>
      </c>
      <c r="B1762" s="130">
        <v>30</v>
      </c>
      <c r="C1762" s="126">
        <v>110.06877889678789</v>
      </c>
      <c r="D1762" s="82">
        <f t="shared" si="55"/>
        <v>1</v>
      </c>
      <c r="E1762" s="83">
        <f t="shared" si="56"/>
        <v>111.00000000000001</v>
      </c>
      <c r="F1762" s="82"/>
      <c r="G1762" s="83"/>
      <c r="H1762" s="84"/>
      <c r="I1762" s="83"/>
      <c r="N1762" s="82"/>
      <c r="O1762" s="82"/>
      <c r="P1762" s="82"/>
      <c r="Q1762" s="82"/>
      <c r="R1762" s="82"/>
      <c r="Y1762" s="82"/>
      <c r="Z1762" s="82"/>
      <c r="AF1762" s="82"/>
    </row>
    <row r="1763" spans="1:32">
      <c r="A1763" s="82">
        <v>0.437</v>
      </c>
      <c r="B1763" s="130">
        <v>15</v>
      </c>
      <c r="C1763" s="126">
        <v>123.83547356322683</v>
      </c>
      <c r="D1763" s="82">
        <f t="shared" si="55"/>
        <v>0</v>
      </c>
      <c r="E1763" s="83" t="str">
        <f t="shared" si="56"/>
        <v>..</v>
      </c>
      <c r="F1763" s="82"/>
      <c r="G1763" s="83"/>
      <c r="H1763" s="84"/>
      <c r="I1763" s="83"/>
      <c r="N1763" s="82"/>
      <c r="O1763" s="82"/>
      <c r="P1763" s="82"/>
      <c r="Q1763" s="82"/>
      <c r="R1763" s="82"/>
      <c r="Y1763" s="82"/>
      <c r="Z1763" s="82"/>
      <c r="AF1763" s="82"/>
    </row>
    <row r="1764" spans="1:32">
      <c r="A1764" s="82">
        <v>0.43725000000000003</v>
      </c>
      <c r="B1764" s="130">
        <v>30</v>
      </c>
      <c r="C1764" s="126">
        <v>116.19298829274595</v>
      </c>
      <c r="D1764" s="82">
        <f t="shared" si="55"/>
        <v>1</v>
      </c>
      <c r="E1764" s="83">
        <f t="shared" si="56"/>
        <v>111.00000000000001</v>
      </c>
      <c r="F1764" s="82"/>
      <c r="G1764" s="83"/>
      <c r="H1764" s="84"/>
      <c r="I1764" s="83"/>
      <c r="N1764" s="82"/>
      <c r="O1764" s="82"/>
      <c r="P1764" s="82"/>
      <c r="Q1764" s="82"/>
      <c r="R1764" s="82"/>
      <c r="Y1764" s="82"/>
      <c r="Z1764" s="82"/>
      <c r="AF1764" s="82"/>
    </row>
    <row r="1765" spans="1:32">
      <c r="A1765" s="82">
        <v>0.4375</v>
      </c>
      <c r="B1765" s="130">
        <v>15</v>
      </c>
      <c r="C1765" s="126">
        <v>106.60555616219914</v>
      </c>
      <c r="D1765" s="82">
        <f t="shared" si="55"/>
        <v>0</v>
      </c>
      <c r="E1765" s="83" t="str">
        <f t="shared" si="56"/>
        <v>..</v>
      </c>
      <c r="F1765" s="82"/>
      <c r="G1765" s="83"/>
      <c r="H1765" s="84"/>
      <c r="I1765" s="83"/>
      <c r="N1765" s="82"/>
      <c r="O1765" s="82"/>
      <c r="P1765" s="82"/>
      <c r="Q1765" s="82"/>
      <c r="R1765" s="82"/>
      <c r="Y1765" s="82"/>
      <c r="Z1765" s="82"/>
      <c r="AF1765" s="82"/>
    </row>
    <row r="1766" spans="1:32">
      <c r="A1766" s="82">
        <v>0.43774999999999997</v>
      </c>
      <c r="B1766" s="130">
        <v>15</v>
      </c>
      <c r="C1766" s="126">
        <v>100.49618576859625</v>
      </c>
      <c r="D1766" s="82">
        <f t="shared" si="55"/>
        <v>0</v>
      </c>
      <c r="E1766" s="83" t="str">
        <f t="shared" si="56"/>
        <v>..</v>
      </c>
      <c r="F1766" s="82"/>
      <c r="G1766" s="83"/>
      <c r="H1766" s="84"/>
      <c r="I1766" s="83"/>
      <c r="N1766" s="82"/>
      <c r="O1766" s="82"/>
      <c r="P1766" s="82"/>
      <c r="Q1766" s="82"/>
      <c r="R1766" s="82"/>
      <c r="Y1766" s="82"/>
      <c r="Z1766" s="82"/>
      <c r="AF1766" s="82"/>
    </row>
    <row r="1767" spans="1:32">
      <c r="A1767" s="82">
        <v>0.438</v>
      </c>
      <c r="B1767" s="130">
        <v>15</v>
      </c>
      <c r="C1767" s="126">
        <v>99.598802505477863</v>
      </c>
      <c r="D1767" s="82">
        <f t="shared" si="55"/>
        <v>0</v>
      </c>
      <c r="E1767" s="83" t="str">
        <f t="shared" si="56"/>
        <v>..</v>
      </c>
      <c r="F1767" s="82"/>
      <c r="G1767" s="83"/>
      <c r="H1767" s="84"/>
      <c r="I1767" s="83"/>
      <c r="N1767" s="82"/>
      <c r="O1767" s="82"/>
      <c r="P1767" s="82"/>
      <c r="Q1767" s="82"/>
      <c r="R1767" s="82"/>
      <c r="Y1767" s="82"/>
      <c r="Z1767" s="82"/>
      <c r="AF1767" s="82"/>
    </row>
    <row r="1768" spans="1:32">
      <c r="A1768" s="82">
        <v>0.43824999999999997</v>
      </c>
      <c r="B1768" s="130">
        <v>15</v>
      </c>
      <c r="C1768" s="126">
        <v>121.81609178939735</v>
      </c>
      <c r="D1768" s="82">
        <f t="shared" si="55"/>
        <v>0</v>
      </c>
      <c r="E1768" s="83" t="str">
        <f t="shared" si="56"/>
        <v>..</v>
      </c>
      <c r="F1768" s="82"/>
      <c r="G1768" s="83"/>
      <c r="H1768" s="84"/>
      <c r="I1768" s="83"/>
      <c r="N1768" s="82"/>
      <c r="O1768" s="82"/>
      <c r="P1768" s="82"/>
      <c r="Q1768" s="82"/>
      <c r="R1768" s="82"/>
      <c r="Y1768" s="82"/>
      <c r="Z1768" s="82"/>
      <c r="AF1768" s="82"/>
    </row>
    <row r="1769" spans="1:32">
      <c r="A1769" s="82">
        <v>0.4385</v>
      </c>
      <c r="B1769" s="130">
        <v>15</v>
      </c>
      <c r="C1769" s="126">
        <v>111.02775586863962</v>
      </c>
      <c r="D1769" s="82">
        <f t="shared" si="55"/>
        <v>0</v>
      </c>
      <c r="E1769" s="83" t="str">
        <f t="shared" si="56"/>
        <v>..</v>
      </c>
      <c r="F1769" s="82"/>
      <c r="G1769" s="83"/>
      <c r="H1769" s="84"/>
      <c r="I1769" s="83"/>
      <c r="N1769" s="82"/>
      <c r="O1769" s="82"/>
      <c r="P1769" s="82"/>
      <c r="Q1769" s="82"/>
      <c r="R1769" s="82"/>
      <c r="Y1769" s="82"/>
      <c r="Z1769" s="82"/>
      <c r="AF1769" s="82"/>
    </row>
    <row r="1770" spans="1:32">
      <c r="A1770" s="82">
        <v>0.43874999999999997</v>
      </c>
      <c r="B1770" s="130">
        <v>30</v>
      </c>
      <c r="C1770" s="126">
        <v>110.21763855635953</v>
      </c>
      <c r="D1770" s="82">
        <f t="shared" si="55"/>
        <v>1</v>
      </c>
      <c r="E1770" s="83">
        <f t="shared" si="56"/>
        <v>111.00000000000001</v>
      </c>
      <c r="F1770" s="82"/>
      <c r="G1770" s="83"/>
      <c r="H1770" s="84"/>
      <c r="I1770" s="83"/>
      <c r="N1770" s="82"/>
      <c r="O1770" s="82"/>
      <c r="P1770" s="82"/>
      <c r="Q1770" s="82"/>
      <c r="R1770" s="82"/>
      <c r="Y1770" s="82"/>
      <c r="Z1770" s="82"/>
      <c r="AF1770" s="82"/>
    </row>
    <row r="1771" spans="1:32">
      <c r="A1771" s="82">
        <v>0.439</v>
      </c>
      <c r="B1771" s="130">
        <v>15</v>
      </c>
      <c r="C1771" s="126">
        <v>98.045244043135114</v>
      </c>
      <c r="D1771" s="82">
        <f t="shared" si="55"/>
        <v>0</v>
      </c>
      <c r="E1771" s="83" t="str">
        <f t="shared" si="56"/>
        <v>..</v>
      </c>
      <c r="F1771" s="82"/>
      <c r="G1771" s="83"/>
      <c r="H1771" s="84"/>
      <c r="I1771" s="83"/>
      <c r="N1771" s="82"/>
      <c r="O1771" s="82"/>
      <c r="P1771" s="82"/>
      <c r="Q1771" s="82"/>
      <c r="R1771" s="82"/>
      <c r="Y1771" s="82"/>
      <c r="Z1771" s="82"/>
      <c r="AF1771" s="82"/>
    </row>
    <row r="1772" spans="1:32">
      <c r="A1772" s="82">
        <v>0.43924999999999997</v>
      </c>
      <c r="B1772" s="130">
        <v>30</v>
      </c>
      <c r="C1772" s="126">
        <v>84.003755225114389</v>
      </c>
      <c r="D1772" s="82">
        <f t="shared" si="55"/>
        <v>1</v>
      </c>
      <c r="E1772" s="83">
        <f t="shared" si="56"/>
        <v>82.723304598100668</v>
      </c>
      <c r="F1772" s="82"/>
      <c r="G1772" s="83"/>
      <c r="H1772" s="84"/>
      <c r="I1772" s="83"/>
      <c r="N1772" s="82"/>
      <c r="O1772" s="82"/>
      <c r="P1772" s="82"/>
      <c r="Q1772" s="82"/>
      <c r="R1772" s="82"/>
      <c r="Y1772" s="82"/>
      <c r="Z1772" s="82"/>
      <c r="AF1772" s="82"/>
    </row>
    <row r="1773" spans="1:32">
      <c r="A1773" s="82">
        <v>0.4395</v>
      </c>
      <c r="B1773" s="130">
        <v>15</v>
      </c>
      <c r="C1773" s="126">
        <v>97.340396302175321</v>
      </c>
      <c r="D1773" s="82">
        <f t="shared" si="55"/>
        <v>0</v>
      </c>
      <c r="E1773" s="83" t="str">
        <f t="shared" si="56"/>
        <v>..</v>
      </c>
      <c r="F1773" s="82"/>
      <c r="G1773" s="83"/>
      <c r="H1773" s="84"/>
      <c r="I1773" s="83"/>
      <c r="N1773" s="82"/>
      <c r="O1773" s="82"/>
      <c r="P1773" s="82"/>
      <c r="Q1773" s="82"/>
      <c r="R1773" s="82"/>
      <c r="Y1773" s="82"/>
      <c r="Z1773" s="82"/>
      <c r="AF1773" s="82"/>
    </row>
    <row r="1774" spans="1:32">
      <c r="A1774" s="82">
        <v>0.43974999999999997</v>
      </c>
      <c r="B1774" s="130">
        <v>15</v>
      </c>
      <c r="C1774" s="126">
        <v>100.36262859490118</v>
      </c>
      <c r="D1774" s="82">
        <f t="shared" si="55"/>
        <v>0</v>
      </c>
      <c r="E1774" s="83" t="str">
        <f t="shared" si="56"/>
        <v>..</v>
      </c>
      <c r="F1774" s="82"/>
      <c r="G1774" s="83"/>
      <c r="H1774" s="84"/>
      <c r="I1774" s="83"/>
      <c r="N1774" s="82"/>
      <c r="O1774" s="82"/>
      <c r="P1774" s="82"/>
      <c r="Q1774" s="82"/>
      <c r="R1774" s="82"/>
      <c r="Y1774" s="82"/>
      <c r="Z1774" s="82"/>
      <c r="AF1774" s="82"/>
    </row>
    <row r="1775" spans="1:32">
      <c r="A1775" s="82">
        <v>0.44</v>
      </c>
      <c r="B1775" s="130">
        <v>15</v>
      </c>
      <c r="C1775" s="126">
        <v>111.05187109086373</v>
      </c>
      <c r="D1775" s="82">
        <f t="shared" si="55"/>
        <v>0</v>
      </c>
      <c r="E1775" s="83" t="str">
        <f t="shared" si="56"/>
        <v>..</v>
      </c>
      <c r="F1775" s="82"/>
      <c r="G1775" s="83"/>
      <c r="H1775" s="84"/>
      <c r="I1775" s="83"/>
      <c r="N1775" s="82"/>
      <c r="O1775" s="82"/>
      <c r="P1775" s="82"/>
      <c r="Q1775" s="82"/>
      <c r="R1775" s="82"/>
      <c r="Y1775" s="82"/>
      <c r="Z1775" s="82"/>
      <c r="AF1775" s="82"/>
    </row>
    <row r="1776" spans="1:32">
      <c r="A1776" s="82">
        <v>0.44024999999999997</v>
      </c>
      <c r="B1776" s="130">
        <v>15</v>
      </c>
      <c r="C1776" s="126">
        <v>113.32151073312936</v>
      </c>
      <c r="D1776" s="82">
        <f t="shared" si="55"/>
        <v>0</v>
      </c>
      <c r="E1776" s="83" t="str">
        <f t="shared" si="56"/>
        <v>..</v>
      </c>
      <c r="F1776" s="82"/>
      <c r="G1776" s="83"/>
      <c r="H1776" s="84"/>
      <c r="I1776" s="83"/>
      <c r="N1776" s="82"/>
      <c r="O1776" s="82"/>
      <c r="P1776" s="82"/>
      <c r="Q1776" s="82"/>
      <c r="R1776" s="82"/>
      <c r="Y1776" s="82"/>
      <c r="Z1776" s="82"/>
      <c r="AF1776" s="82"/>
    </row>
    <row r="1777" spans="1:32">
      <c r="A1777" s="82">
        <v>0.4405</v>
      </c>
      <c r="B1777" s="130">
        <v>30</v>
      </c>
      <c r="C1777" s="126">
        <v>96.507178038598269</v>
      </c>
      <c r="D1777" s="82">
        <f t="shared" si="55"/>
        <v>1</v>
      </c>
      <c r="E1777" s="83">
        <f t="shared" si="56"/>
        <v>93.72631667396648</v>
      </c>
      <c r="F1777" s="82"/>
      <c r="G1777" s="83"/>
      <c r="H1777" s="84"/>
      <c r="I1777" s="83"/>
      <c r="N1777" s="82"/>
      <c r="O1777" s="82"/>
      <c r="P1777" s="82"/>
      <c r="Q1777" s="82"/>
      <c r="R1777" s="82"/>
      <c r="Y1777" s="82"/>
      <c r="Z1777" s="82"/>
      <c r="AF1777" s="82"/>
    </row>
    <row r="1778" spans="1:32">
      <c r="A1778" s="82">
        <v>0.44074999999999998</v>
      </c>
      <c r="B1778" s="130">
        <v>15</v>
      </c>
      <c r="C1778" s="126">
        <v>97.907559667907975</v>
      </c>
      <c r="D1778" s="82">
        <f t="shared" si="55"/>
        <v>0</v>
      </c>
      <c r="E1778" s="83" t="str">
        <f t="shared" si="56"/>
        <v>..</v>
      </c>
      <c r="F1778" s="82"/>
      <c r="G1778" s="83"/>
      <c r="H1778" s="84"/>
      <c r="I1778" s="83"/>
      <c r="N1778" s="82"/>
      <c r="O1778" s="82"/>
      <c r="P1778" s="82"/>
      <c r="Q1778" s="82"/>
      <c r="R1778" s="82"/>
      <c r="Y1778" s="82"/>
      <c r="Z1778" s="82"/>
      <c r="AF1778" s="82"/>
    </row>
    <row r="1779" spans="1:32">
      <c r="A1779" s="82">
        <v>0.441</v>
      </c>
      <c r="B1779" s="130">
        <v>30</v>
      </c>
      <c r="C1779" s="126">
        <v>87.100919422476395</v>
      </c>
      <c r="D1779" s="82">
        <f t="shared" si="55"/>
        <v>1</v>
      </c>
      <c r="E1779" s="83">
        <f t="shared" si="56"/>
        <v>85.448809091779225</v>
      </c>
      <c r="F1779" s="82"/>
      <c r="G1779" s="83"/>
      <c r="H1779" s="84"/>
      <c r="I1779" s="83"/>
      <c r="N1779" s="82"/>
      <c r="O1779" s="82"/>
      <c r="P1779" s="82"/>
      <c r="Q1779" s="82"/>
      <c r="R1779" s="82"/>
      <c r="Y1779" s="82"/>
      <c r="Z1779" s="82"/>
      <c r="AF1779" s="82"/>
    </row>
    <row r="1780" spans="1:32">
      <c r="A1780" s="82">
        <v>0.44124999999999998</v>
      </c>
      <c r="B1780" s="130">
        <v>15</v>
      </c>
      <c r="C1780" s="126">
        <v>123.8447948143348</v>
      </c>
      <c r="D1780" s="82">
        <f t="shared" si="55"/>
        <v>0</v>
      </c>
      <c r="E1780" s="83" t="str">
        <f t="shared" si="56"/>
        <v>..</v>
      </c>
      <c r="F1780" s="82"/>
      <c r="G1780" s="83"/>
      <c r="H1780" s="84"/>
      <c r="I1780" s="83"/>
      <c r="N1780" s="82"/>
      <c r="O1780" s="82"/>
      <c r="P1780" s="82"/>
      <c r="Q1780" s="82"/>
      <c r="R1780" s="82"/>
      <c r="Y1780" s="82"/>
      <c r="Z1780" s="82"/>
      <c r="AF1780" s="82"/>
    </row>
    <row r="1781" spans="1:32">
      <c r="A1781" s="82">
        <v>0.4415</v>
      </c>
      <c r="B1781" s="130">
        <v>15</v>
      </c>
      <c r="C1781" s="126">
        <v>107.32557723315895</v>
      </c>
      <c r="D1781" s="82">
        <f t="shared" si="55"/>
        <v>0</v>
      </c>
      <c r="E1781" s="83" t="str">
        <f t="shared" si="56"/>
        <v>..</v>
      </c>
      <c r="F1781" s="82"/>
      <c r="G1781" s="83"/>
      <c r="H1781" s="84"/>
      <c r="I1781" s="83"/>
      <c r="N1781" s="82"/>
      <c r="O1781" s="82"/>
      <c r="P1781" s="82"/>
      <c r="Q1781" s="82"/>
      <c r="R1781" s="82"/>
      <c r="Y1781" s="82"/>
      <c r="Z1781" s="82"/>
      <c r="AF1781" s="82"/>
    </row>
    <row r="1782" spans="1:32">
      <c r="A1782" s="82">
        <v>0.44174999999999998</v>
      </c>
      <c r="B1782" s="130">
        <v>30</v>
      </c>
      <c r="C1782" s="126">
        <v>117.82212868271614</v>
      </c>
      <c r="D1782" s="82">
        <f t="shared" si="55"/>
        <v>1</v>
      </c>
      <c r="E1782" s="83">
        <f t="shared" si="56"/>
        <v>111.00000000000001</v>
      </c>
      <c r="F1782" s="82"/>
      <c r="G1782" s="83"/>
      <c r="H1782" s="84"/>
      <c r="I1782" s="83"/>
      <c r="N1782" s="82"/>
      <c r="O1782" s="82"/>
      <c r="P1782" s="82"/>
      <c r="Q1782" s="82"/>
      <c r="R1782" s="82"/>
      <c r="Y1782" s="82"/>
      <c r="Z1782" s="82"/>
      <c r="AF1782" s="82"/>
    </row>
    <row r="1783" spans="1:32">
      <c r="A1783" s="82">
        <v>0.442</v>
      </c>
      <c r="B1783" s="130">
        <v>30</v>
      </c>
      <c r="C1783" s="126">
        <v>138.80530655006464</v>
      </c>
      <c r="D1783" s="82">
        <f t="shared" si="55"/>
        <v>1</v>
      </c>
      <c r="E1783" s="83">
        <f t="shared" si="56"/>
        <v>111.00000000000001</v>
      </c>
      <c r="F1783" s="82"/>
      <c r="G1783" s="83"/>
      <c r="H1783" s="84"/>
      <c r="I1783" s="83"/>
      <c r="N1783" s="82"/>
      <c r="O1783" s="82"/>
      <c r="P1783" s="82"/>
      <c r="Q1783" s="82"/>
      <c r="R1783" s="82"/>
      <c r="Y1783" s="82"/>
      <c r="Z1783" s="82"/>
      <c r="AF1783" s="82"/>
    </row>
    <row r="1784" spans="1:32">
      <c r="A1784" s="82">
        <v>0.44224999999999998</v>
      </c>
      <c r="B1784" s="130">
        <v>15</v>
      </c>
      <c r="C1784" s="126">
        <v>117.282410423402</v>
      </c>
      <c r="D1784" s="82">
        <f t="shared" si="55"/>
        <v>0</v>
      </c>
      <c r="E1784" s="83" t="str">
        <f t="shared" si="56"/>
        <v>..</v>
      </c>
      <c r="F1784" s="82"/>
      <c r="G1784" s="83"/>
      <c r="H1784" s="84"/>
      <c r="I1784" s="83"/>
      <c r="N1784" s="82"/>
      <c r="O1784" s="82"/>
      <c r="P1784" s="82"/>
      <c r="Q1784" s="82"/>
      <c r="R1784" s="82"/>
      <c r="Y1784" s="82"/>
      <c r="Z1784" s="82"/>
      <c r="AF1784" s="82"/>
    </row>
    <row r="1785" spans="1:32">
      <c r="A1785" s="82">
        <v>0.4425</v>
      </c>
      <c r="B1785" s="130">
        <v>15</v>
      </c>
      <c r="C1785" s="126">
        <v>100.55757891018814</v>
      </c>
      <c r="D1785" s="82">
        <f t="shared" si="55"/>
        <v>0</v>
      </c>
      <c r="E1785" s="83" t="str">
        <f t="shared" si="56"/>
        <v>..</v>
      </c>
      <c r="F1785" s="82"/>
      <c r="G1785" s="83"/>
      <c r="H1785" s="84"/>
      <c r="I1785" s="83"/>
      <c r="N1785" s="82"/>
      <c r="O1785" s="82"/>
      <c r="P1785" s="82"/>
      <c r="Q1785" s="82"/>
      <c r="R1785" s="82"/>
      <c r="Y1785" s="82"/>
      <c r="Z1785" s="82"/>
      <c r="AF1785" s="82"/>
    </row>
    <row r="1786" spans="1:32">
      <c r="A1786" s="82">
        <v>0.44274999999999998</v>
      </c>
      <c r="B1786" s="130">
        <v>15</v>
      </c>
      <c r="C1786" s="126">
        <v>110.76932953222871</v>
      </c>
      <c r="D1786" s="82">
        <f t="shared" si="55"/>
        <v>0</v>
      </c>
      <c r="E1786" s="83" t="str">
        <f t="shared" si="56"/>
        <v>..</v>
      </c>
      <c r="F1786" s="82"/>
      <c r="G1786" s="83"/>
      <c r="H1786" s="84"/>
      <c r="I1786" s="83"/>
      <c r="N1786" s="82"/>
      <c r="O1786" s="82"/>
      <c r="P1786" s="82"/>
      <c r="Q1786" s="82"/>
      <c r="R1786" s="82"/>
      <c r="Y1786" s="82"/>
      <c r="Z1786" s="82"/>
      <c r="AF1786" s="82"/>
    </row>
    <row r="1787" spans="1:32">
      <c r="A1787" s="82">
        <v>0.443</v>
      </c>
      <c r="B1787" s="130">
        <v>15</v>
      </c>
      <c r="C1787" s="126">
        <v>116.24471473205821</v>
      </c>
      <c r="D1787" s="82">
        <f t="shared" si="55"/>
        <v>0</v>
      </c>
      <c r="E1787" s="83" t="str">
        <f t="shared" si="56"/>
        <v>..</v>
      </c>
      <c r="F1787" s="82"/>
      <c r="G1787" s="83"/>
      <c r="H1787" s="84"/>
      <c r="I1787" s="83"/>
      <c r="N1787" s="82"/>
      <c r="O1787" s="82"/>
      <c r="P1787" s="82"/>
      <c r="Q1787" s="82"/>
      <c r="R1787" s="82"/>
      <c r="Y1787" s="82"/>
      <c r="Z1787" s="82"/>
      <c r="AF1787" s="82"/>
    </row>
    <row r="1788" spans="1:32">
      <c r="A1788" s="82">
        <v>0.44324999999999998</v>
      </c>
      <c r="B1788" s="130">
        <v>30</v>
      </c>
      <c r="C1788" s="126">
        <v>138.20156053503268</v>
      </c>
      <c r="D1788" s="82">
        <f t="shared" si="55"/>
        <v>1</v>
      </c>
      <c r="E1788" s="83">
        <f t="shared" si="56"/>
        <v>111.00000000000001</v>
      </c>
      <c r="F1788" s="82"/>
      <c r="G1788" s="83"/>
      <c r="H1788" s="84"/>
      <c r="I1788" s="83"/>
      <c r="N1788" s="82"/>
      <c r="O1788" s="82"/>
      <c r="P1788" s="82"/>
      <c r="Q1788" s="82"/>
      <c r="R1788" s="82"/>
      <c r="Y1788" s="82"/>
      <c r="Z1788" s="82"/>
      <c r="AF1788" s="82"/>
    </row>
    <row r="1789" spans="1:32">
      <c r="A1789" s="82">
        <v>0.44350000000000001</v>
      </c>
      <c r="B1789" s="130">
        <v>15</v>
      </c>
      <c r="C1789" s="126">
        <v>107.90465209129083</v>
      </c>
      <c r="D1789" s="82">
        <f t="shared" si="55"/>
        <v>0</v>
      </c>
      <c r="E1789" s="83" t="str">
        <f t="shared" si="56"/>
        <v>..</v>
      </c>
      <c r="F1789" s="82"/>
      <c r="G1789" s="83"/>
      <c r="H1789" s="84"/>
      <c r="I1789" s="83"/>
      <c r="N1789" s="82"/>
      <c r="O1789" s="82"/>
      <c r="P1789" s="82"/>
      <c r="Q1789" s="82"/>
      <c r="R1789" s="82"/>
      <c r="Y1789" s="82"/>
      <c r="Z1789" s="82"/>
      <c r="AF1789" s="82"/>
    </row>
    <row r="1790" spans="1:32">
      <c r="A1790" s="82">
        <v>0.44374999999999998</v>
      </c>
      <c r="B1790" s="130">
        <v>15</v>
      </c>
      <c r="C1790" s="126">
        <v>112.99829852746308</v>
      </c>
      <c r="D1790" s="82">
        <f t="shared" si="55"/>
        <v>0</v>
      </c>
      <c r="E1790" s="83" t="str">
        <f t="shared" si="56"/>
        <v>..</v>
      </c>
      <c r="F1790" s="82"/>
      <c r="G1790" s="83"/>
      <c r="H1790" s="84"/>
      <c r="I1790" s="83"/>
      <c r="N1790" s="82"/>
      <c r="O1790" s="82"/>
      <c r="P1790" s="82"/>
      <c r="Q1790" s="82"/>
      <c r="R1790" s="82"/>
      <c r="Y1790" s="82"/>
      <c r="Z1790" s="82"/>
      <c r="AF1790" s="82"/>
    </row>
    <row r="1791" spans="1:32">
      <c r="A1791" s="82">
        <v>0.44400000000000001</v>
      </c>
      <c r="B1791" s="130">
        <v>30</v>
      </c>
      <c r="C1791" s="126">
        <v>95.334285533187014</v>
      </c>
      <c r="D1791" s="82">
        <f t="shared" si="55"/>
        <v>1</v>
      </c>
      <c r="E1791" s="83">
        <f t="shared" si="56"/>
        <v>92.694171269204574</v>
      </c>
      <c r="F1791" s="82"/>
      <c r="G1791" s="83"/>
      <c r="H1791" s="84"/>
      <c r="I1791" s="83"/>
      <c r="N1791" s="82"/>
      <c r="O1791" s="82"/>
      <c r="P1791" s="82"/>
      <c r="Q1791" s="82"/>
      <c r="R1791" s="82"/>
      <c r="Y1791" s="82"/>
      <c r="Z1791" s="82"/>
      <c r="AF1791" s="82"/>
    </row>
    <row r="1792" spans="1:32">
      <c r="A1792" s="82">
        <v>0.44424999999999998</v>
      </c>
      <c r="B1792" s="130">
        <v>15</v>
      </c>
      <c r="C1792" s="126">
        <v>105.7594122841999</v>
      </c>
      <c r="D1792" s="82">
        <f t="shared" si="55"/>
        <v>0</v>
      </c>
      <c r="E1792" s="83" t="str">
        <f t="shared" si="56"/>
        <v>..</v>
      </c>
      <c r="F1792" s="82"/>
      <c r="G1792" s="83"/>
      <c r="H1792" s="84"/>
      <c r="I1792" s="83"/>
      <c r="N1792" s="82"/>
      <c r="O1792" s="82"/>
      <c r="P1792" s="82"/>
      <c r="Q1792" s="82"/>
      <c r="R1792" s="82"/>
      <c r="Y1792" s="82"/>
      <c r="Z1792" s="82"/>
      <c r="AF1792" s="82"/>
    </row>
    <row r="1793" spans="1:32">
      <c r="A1793" s="82">
        <v>0.44450000000000001</v>
      </c>
      <c r="B1793" s="130">
        <v>30</v>
      </c>
      <c r="C1793" s="126">
        <v>124.22484561807569</v>
      </c>
      <c r="D1793" s="82">
        <f t="shared" si="55"/>
        <v>1</v>
      </c>
      <c r="E1793" s="83">
        <f t="shared" si="56"/>
        <v>111.00000000000001</v>
      </c>
      <c r="F1793" s="82"/>
      <c r="G1793" s="83"/>
      <c r="H1793" s="84"/>
      <c r="I1793" s="83"/>
      <c r="N1793" s="82"/>
      <c r="O1793" s="82"/>
      <c r="P1793" s="82"/>
      <c r="Q1793" s="82"/>
      <c r="R1793" s="82"/>
      <c r="Y1793" s="82"/>
      <c r="Z1793" s="82"/>
      <c r="AF1793" s="82"/>
    </row>
    <row r="1794" spans="1:32">
      <c r="A1794" s="82">
        <v>0.44474999999999998</v>
      </c>
      <c r="B1794" s="130">
        <v>15</v>
      </c>
      <c r="C1794" s="126">
        <v>100.51839647722485</v>
      </c>
      <c r="D1794" s="82">
        <f t="shared" si="55"/>
        <v>0</v>
      </c>
      <c r="E1794" s="83" t="str">
        <f t="shared" si="56"/>
        <v>..</v>
      </c>
      <c r="F1794" s="82"/>
      <c r="G1794" s="83"/>
      <c r="H1794" s="84"/>
      <c r="I1794" s="83"/>
      <c r="N1794" s="82"/>
      <c r="O1794" s="82"/>
      <c r="P1794" s="82"/>
      <c r="Q1794" s="82"/>
      <c r="R1794" s="82"/>
      <c r="Y1794" s="82"/>
      <c r="Z1794" s="82"/>
      <c r="AF1794" s="82"/>
    </row>
    <row r="1795" spans="1:32">
      <c r="A1795" s="82">
        <v>0.44500000000000001</v>
      </c>
      <c r="B1795" s="130">
        <v>30</v>
      </c>
      <c r="C1795" s="126">
        <v>82.225284518599764</v>
      </c>
      <c r="D1795" s="82">
        <f t="shared" si="55"/>
        <v>1</v>
      </c>
      <c r="E1795" s="83">
        <f t="shared" si="56"/>
        <v>81.158250376367789</v>
      </c>
      <c r="F1795" s="82"/>
      <c r="G1795" s="83"/>
      <c r="H1795" s="84"/>
      <c r="I1795" s="83"/>
      <c r="N1795" s="82"/>
      <c r="O1795" s="82"/>
      <c r="P1795" s="82"/>
      <c r="Q1795" s="82"/>
      <c r="R1795" s="82"/>
      <c r="Y1795" s="82"/>
      <c r="Z1795" s="82"/>
      <c r="AF1795" s="82"/>
    </row>
    <row r="1796" spans="1:32">
      <c r="A1796" s="82">
        <v>0.44524999999999998</v>
      </c>
      <c r="B1796" s="130">
        <v>30</v>
      </c>
      <c r="C1796" s="126">
        <v>107.4731680843355</v>
      </c>
      <c r="D1796" s="82">
        <f t="shared" si="55"/>
        <v>1</v>
      </c>
      <c r="E1796" s="83">
        <f t="shared" si="56"/>
        <v>111.00000000000001</v>
      </c>
      <c r="F1796" s="82"/>
      <c r="G1796" s="83"/>
      <c r="H1796" s="84"/>
      <c r="I1796" s="83"/>
      <c r="N1796" s="82"/>
      <c r="O1796" s="82"/>
      <c r="P1796" s="82"/>
      <c r="Q1796" s="82"/>
      <c r="R1796" s="82"/>
      <c r="Y1796" s="82"/>
      <c r="Z1796" s="82"/>
      <c r="AF1796" s="82"/>
    </row>
    <row r="1797" spans="1:32">
      <c r="A1797" s="82">
        <v>0.44550000000000001</v>
      </c>
      <c r="B1797" s="130">
        <v>15</v>
      </c>
      <c r="C1797" s="126">
        <v>121.74645873174737</v>
      </c>
      <c r="D1797" s="82">
        <f t="shared" si="55"/>
        <v>0</v>
      </c>
      <c r="E1797" s="83" t="str">
        <f t="shared" si="56"/>
        <v>..</v>
      </c>
      <c r="F1797" s="82"/>
      <c r="G1797" s="83"/>
      <c r="H1797" s="84"/>
      <c r="I1797" s="83"/>
      <c r="N1797" s="82"/>
      <c r="O1797" s="82"/>
      <c r="P1797" s="82"/>
      <c r="Q1797" s="82"/>
      <c r="R1797" s="82"/>
      <c r="Y1797" s="82"/>
      <c r="Z1797" s="82"/>
      <c r="AF1797" s="82"/>
    </row>
    <row r="1798" spans="1:32">
      <c r="A1798" s="82">
        <v>0.44574999999999998</v>
      </c>
      <c r="B1798" s="130">
        <v>15</v>
      </c>
      <c r="C1798" s="126">
        <v>114.67328271692293</v>
      </c>
      <c r="D1798" s="82">
        <f t="shared" si="55"/>
        <v>0</v>
      </c>
      <c r="E1798" s="83" t="str">
        <f t="shared" si="56"/>
        <v>..</v>
      </c>
      <c r="F1798" s="82"/>
      <c r="G1798" s="83"/>
      <c r="H1798" s="84"/>
      <c r="I1798" s="83"/>
      <c r="N1798" s="82"/>
      <c r="O1798" s="82"/>
      <c r="P1798" s="82"/>
      <c r="Q1798" s="82"/>
      <c r="R1798" s="82"/>
      <c r="Y1798" s="82"/>
      <c r="Z1798" s="82"/>
      <c r="AF1798" s="82"/>
    </row>
    <row r="1799" spans="1:32">
      <c r="A1799" s="82">
        <v>0.44600000000000001</v>
      </c>
      <c r="B1799" s="130">
        <v>30</v>
      </c>
      <c r="C1799" s="126">
        <v>97.169670136091156</v>
      </c>
      <c r="D1799" s="82">
        <f t="shared" si="55"/>
        <v>1</v>
      </c>
      <c r="E1799" s="83">
        <f t="shared" si="56"/>
        <v>94.309309719760222</v>
      </c>
      <c r="F1799" s="82"/>
      <c r="G1799" s="83"/>
      <c r="H1799" s="84"/>
      <c r="I1799" s="83"/>
      <c r="N1799" s="82"/>
      <c r="O1799" s="82"/>
      <c r="P1799" s="82"/>
      <c r="Q1799" s="82"/>
      <c r="R1799" s="82"/>
      <c r="Y1799" s="82"/>
      <c r="Z1799" s="82"/>
      <c r="AF1799" s="82"/>
    </row>
    <row r="1800" spans="1:32">
      <c r="A1800" s="82">
        <v>0.44624999999999998</v>
      </c>
      <c r="B1800" s="130">
        <v>30</v>
      </c>
      <c r="C1800" s="126">
        <v>127.2198919594274</v>
      </c>
      <c r="D1800" s="82">
        <f t="shared" si="55"/>
        <v>1</v>
      </c>
      <c r="E1800" s="83">
        <f t="shared" si="56"/>
        <v>111.00000000000001</v>
      </c>
      <c r="F1800" s="82"/>
      <c r="G1800" s="83"/>
      <c r="H1800" s="84"/>
      <c r="I1800" s="83"/>
      <c r="N1800" s="82"/>
      <c r="O1800" s="82"/>
      <c r="P1800" s="82"/>
      <c r="Q1800" s="82"/>
      <c r="R1800" s="82"/>
      <c r="Y1800" s="82"/>
      <c r="Z1800" s="82"/>
      <c r="AF1800" s="82"/>
    </row>
    <row r="1801" spans="1:32">
      <c r="A1801" s="82">
        <v>0.44650000000000001</v>
      </c>
      <c r="B1801" s="130">
        <v>15</v>
      </c>
      <c r="C1801" s="126">
        <v>105.4140282699655</v>
      </c>
      <c r="D1801" s="82">
        <f t="shared" si="55"/>
        <v>0</v>
      </c>
      <c r="E1801" s="83" t="str">
        <f t="shared" si="56"/>
        <v>..</v>
      </c>
      <c r="F1801" s="82"/>
      <c r="G1801" s="83"/>
      <c r="H1801" s="84"/>
      <c r="I1801" s="83"/>
      <c r="N1801" s="82"/>
      <c r="O1801" s="82"/>
      <c r="P1801" s="82"/>
      <c r="Q1801" s="82"/>
      <c r="R1801" s="82"/>
      <c r="Y1801" s="82"/>
      <c r="Z1801" s="82"/>
      <c r="AF1801" s="82"/>
    </row>
    <row r="1802" spans="1:32">
      <c r="A1802" s="82">
        <v>0.44674999999999998</v>
      </c>
      <c r="B1802" s="130">
        <v>15</v>
      </c>
      <c r="C1802" s="126">
        <v>103.63482702941263</v>
      </c>
      <c r="D1802" s="82">
        <f t="shared" si="55"/>
        <v>0</v>
      </c>
      <c r="E1802" s="83" t="str">
        <f t="shared" si="56"/>
        <v>..</v>
      </c>
      <c r="F1802" s="82"/>
      <c r="G1802" s="83"/>
      <c r="H1802" s="84"/>
      <c r="I1802" s="83"/>
      <c r="N1802" s="82"/>
      <c r="O1802" s="82"/>
      <c r="P1802" s="82"/>
      <c r="Q1802" s="82"/>
      <c r="R1802" s="82"/>
      <c r="Y1802" s="82"/>
      <c r="Z1802" s="82"/>
      <c r="AF1802" s="82"/>
    </row>
    <row r="1803" spans="1:32">
      <c r="A1803" s="82">
        <v>0.44700000000000001</v>
      </c>
      <c r="B1803" s="130">
        <v>30</v>
      </c>
      <c r="C1803" s="126">
        <v>82.334972697055449</v>
      </c>
      <c r="D1803" s="82">
        <f t="shared" si="55"/>
        <v>1</v>
      </c>
      <c r="E1803" s="83">
        <f t="shared" si="56"/>
        <v>81.254775973408798</v>
      </c>
      <c r="F1803" s="82"/>
      <c r="G1803" s="83"/>
      <c r="H1803" s="84"/>
      <c r="I1803" s="83"/>
      <c r="N1803" s="82"/>
      <c r="O1803" s="82"/>
      <c r="P1803" s="82"/>
      <c r="Q1803" s="82"/>
      <c r="R1803" s="82"/>
      <c r="Y1803" s="82"/>
      <c r="Z1803" s="82"/>
      <c r="AF1803" s="82"/>
    </row>
    <row r="1804" spans="1:32">
      <c r="A1804" s="82">
        <v>0.44724999999999998</v>
      </c>
      <c r="B1804" s="130">
        <v>30</v>
      </c>
      <c r="C1804" s="126">
        <v>106.87256043089479</v>
      </c>
      <c r="D1804" s="82">
        <f t="shared" si="55"/>
        <v>1</v>
      </c>
      <c r="E1804" s="83">
        <f t="shared" si="56"/>
        <v>111.00000000000001</v>
      </c>
      <c r="F1804" s="82"/>
      <c r="G1804" s="83"/>
      <c r="H1804" s="84"/>
      <c r="I1804" s="83"/>
      <c r="N1804" s="82"/>
      <c r="O1804" s="82"/>
      <c r="P1804" s="82"/>
      <c r="Q1804" s="82"/>
      <c r="R1804" s="82"/>
      <c r="Y1804" s="82"/>
      <c r="Z1804" s="82"/>
      <c r="AF1804" s="82"/>
    </row>
    <row r="1805" spans="1:32">
      <c r="A1805" s="82">
        <v>0.44750000000000001</v>
      </c>
      <c r="B1805" s="130">
        <v>15</v>
      </c>
      <c r="C1805" s="126">
        <v>97.394895120501488</v>
      </c>
      <c r="D1805" s="82">
        <f t="shared" si="55"/>
        <v>0</v>
      </c>
      <c r="E1805" s="83" t="str">
        <f t="shared" si="56"/>
        <v>..</v>
      </c>
      <c r="F1805" s="82"/>
      <c r="G1805" s="83"/>
      <c r="H1805" s="84"/>
      <c r="I1805" s="83"/>
      <c r="N1805" s="82"/>
      <c r="O1805" s="82"/>
      <c r="P1805" s="82"/>
      <c r="Q1805" s="82"/>
      <c r="R1805" s="82"/>
      <c r="Y1805" s="82"/>
      <c r="Z1805" s="82"/>
      <c r="AF1805" s="82"/>
    </row>
    <row r="1806" spans="1:32">
      <c r="A1806" s="82">
        <v>0.44774999999999998</v>
      </c>
      <c r="B1806" s="130">
        <v>15</v>
      </c>
      <c r="C1806" s="126">
        <v>100.82373298087353</v>
      </c>
      <c r="D1806" s="82">
        <f t="shared" si="55"/>
        <v>0</v>
      </c>
      <c r="E1806" s="83" t="str">
        <f t="shared" si="56"/>
        <v>..</v>
      </c>
      <c r="F1806" s="82"/>
      <c r="G1806" s="83"/>
      <c r="H1806" s="84"/>
      <c r="I1806" s="83"/>
      <c r="N1806" s="82"/>
      <c r="O1806" s="82"/>
      <c r="P1806" s="82"/>
      <c r="Q1806" s="82"/>
      <c r="R1806" s="82"/>
      <c r="Y1806" s="82"/>
      <c r="Z1806" s="82"/>
      <c r="AF1806" s="82"/>
    </row>
    <row r="1807" spans="1:32">
      <c r="A1807" s="82">
        <v>0.44800000000000001</v>
      </c>
      <c r="B1807" s="130">
        <v>30</v>
      </c>
      <c r="C1807" s="126">
        <v>82.562879135834791</v>
      </c>
      <c r="D1807" s="82">
        <f t="shared" si="55"/>
        <v>1</v>
      </c>
      <c r="E1807" s="83">
        <f t="shared" si="56"/>
        <v>81.455333639534615</v>
      </c>
      <c r="F1807" s="82"/>
      <c r="G1807" s="83"/>
      <c r="H1807" s="84"/>
      <c r="I1807" s="83"/>
      <c r="N1807" s="82"/>
      <c r="O1807" s="82"/>
      <c r="P1807" s="82"/>
      <c r="Q1807" s="82"/>
      <c r="R1807" s="82"/>
      <c r="Y1807" s="82"/>
      <c r="Z1807" s="82"/>
      <c r="AF1807" s="82"/>
    </row>
    <row r="1808" spans="1:32">
      <c r="A1808" s="82">
        <v>0.44824999999999998</v>
      </c>
      <c r="B1808" s="130">
        <v>15</v>
      </c>
      <c r="C1808" s="126">
        <v>107.93853159343253</v>
      </c>
      <c r="D1808" s="82">
        <f t="shared" ref="D1808:D1871" si="57">IF(VLOOKUP(B1808,$B$10:$G$11,6)&gt;=0,1,0)</f>
        <v>0</v>
      </c>
      <c r="E1808" s="83" t="str">
        <f t="shared" ref="E1808:E1871" si="58">IF(D1808=0,"..", IF(C1808+$C$6&gt;=$G$2,$G$2,(C1808+$C$6)*(1-$C$4)))</f>
        <v>..</v>
      </c>
      <c r="F1808" s="82"/>
      <c r="G1808" s="83"/>
      <c r="H1808" s="84"/>
      <c r="I1808" s="83"/>
      <c r="N1808" s="82"/>
      <c r="O1808" s="82"/>
      <c r="P1808" s="82"/>
      <c r="Q1808" s="82"/>
      <c r="R1808" s="82"/>
      <c r="Y1808" s="82"/>
      <c r="Z1808" s="82"/>
      <c r="AF1808" s="82"/>
    </row>
    <row r="1809" spans="1:32">
      <c r="A1809" s="82">
        <v>0.44850000000000001</v>
      </c>
      <c r="B1809" s="130">
        <v>30</v>
      </c>
      <c r="C1809" s="126">
        <v>110.03688496506732</v>
      </c>
      <c r="D1809" s="82">
        <f t="shared" si="57"/>
        <v>1</v>
      </c>
      <c r="E1809" s="83">
        <f t="shared" si="58"/>
        <v>111.00000000000001</v>
      </c>
      <c r="F1809" s="82"/>
      <c r="G1809" s="83"/>
      <c r="H1809" s="84"/>
      <c r="I1809" s="83"/>
      <c r="N1809" s="82"/>
      <c r="O1809" s="82"/>
      <c r="P1809" s="82"/>
      <c r="Q1809" s="82"/>
      <c r="R1809" s="82"/>
      <c r="Y1809" s="82"/>
      <c r="Z1809" s="82"/>
      <c r="AF1809" s="82"/>
    </row>
    <row r="1810" spans="1:32">
      <c r="A1810" s="82">
        <v>0.44874999999999998</v>
      </c>
      <c r="B1810" s="130">
        <v>15</v>
      </c>
      <c r="C1810" s="126">
        <v>110.71520871797902</v>
      </c>
      <c r="D1810" s="82">
        <f t="shared" si="57"/>
        <v>0</v>
      </c>
      <c r="E1810" s="83" t="str">
        <f t="shared" si="58"/>
        <v>..</v>
      </c>
      <c r="F1810" s="82"/>
      <c r="G1810" s="83"/>
      <c r="H1810" s="84"/>
      <c r="I1810" s="83"/>
      <c r="N1810" s="82"/>
      <c r="O1810" s="82"/>
      <c r="P1810" s="82"/>
      <c r="Q1810" s="82"/>
      <c r="R1810" s="82"/>
      <c r="Y1810" s="82"/>
      <c r="Z1810" s="82"/>
      <c r="AF1810" s="82"/>
    </row>
    <row r="1811" spans="1:32">
      <c r="A1811" s="82">
        <v>0.44900000000000001</v>
      </c>
      <c r="B1811" s="130">
        <v>15</v>
      </c>
      <c r="C1811" s="126">
        <v>123.91942142854182</v>
      </c>
      <c r="D1811" s="82">
        <f t="shared" si="57"/>
        <v>0</v>
      </c>
      <c r="E1811" s="83" t="str">
        <f t="shared" si="58"/>
        <v>..</v>
      </c>
      <c r="F1811" s="82"/>
      <c r="G1811" s="83"/>
      <c r="H1811" s="84"/>
      <c r="I1811" s="83"/>
      <c r="N1811" s="82"/>
      <c r="O1811" s="82"/>
      <c r="P1811" s="82"/>
      <c r="Q1811" s="82"/>
      <c r="R1811" s="82"/>
      <c r="Y1811" s="82"/>
      <c r="Z1811" s="82"/>
      <c r="AF1811" s="82"/>
    </row>
    <row r="1812" spans="1:32">
      <c r="A1812" s="82">
        <v>0.44924999999999998</v>
      </c>
      <c r="B1812" s="130">
        <v>30</v>
      </c>
      <c r="C1812" s="126">
        <v>115.83075980137616</v>
      </c>
      <c r="D1812" s="82">
        <f t="shared" si="57"/>
        <v>1</v>
      </c>
      <c r="E1812" s="83">
        <f t="shared" si="58"/>
        <v>111.00000000000001</v>
      </c>
      <c r="F1812" s="82"/>
      <c r="G1812" s="83"/>
      <c r="H1812" s="84"/>
      <c r="I1812" s="83"/>
      <c r="N1812" s="82"/>
      <c r="O1812" s="82"/>
      <c r="P1812" s="82"/>
      <c r="Q1812" s="82"/>
      <c r="R1812" s="82"/>
      <c r="Y1812" s="82"/>
      <c r="Z1812" s="82"/>
      <c r="AF1812" s="82"/>
    </row>
    <row r="1813" spans="1:32">
      <c r="A1813" s="82">
        <v>0.44950000000000001</v>
      </c>
      <c r="B1813" s="130">
        <v>15</v>
      </c>
      <c r="C1813" s="126">
        <v>102.47836017156074</v>
      </c>
      <c r="D1813" s="82">
        <f t="shared" si="57"/>
        <v>0</v>
      </c>
      <c r="E1813" s="83" t="str">
        <f t="shared" si="58"/>
        <v>..</v>
      </c>
      <c r="F1813" s="82"/>
      <c r="G1813" s="83"/>
      <c r="H1813" s="84"/>
      <c r="I1813" s="83"/>
      <c r="N1813" s="82"/>
      <c r="O1813" s="82"/>
      <c r="P1813" s="82"/>
      <c r="Q1813" s="82"/>
      <c r="R1813" s="82"/>
      <c r="Y1813" s="82"/>
      <c r="Z1813" s="82"/>
      <c r="AF1813" s="82"/>
    </row>
    <row r="1814" spans="1:32">
      <c r="A1814" s="82">
        <v>0.44974999999999998</v>
      </c>
      <c r="B1814" s="130">
        <v>15</v>
      </c>
      <c r="C1814" s="126">
        <v>108.61400601805434</v>
      </c>
      <c r="D1814" s="82">
        <f t="shared" si="57"/>
        <v>0</v>
      </c>
      <c r="E1814" s="83" t="str">
        <f t="shared" si="58"/>
        <v>..</v>
      </c>
      <c r="F1814" s="82"/>
      <c r="G1814" s="83"/>
      <c r="H1814" s="84"/>
      <c r="I1814" s="83"/>
      <c r="N1814" s="82"/>
      <c r="O1814" s="82"/>
      <c r="P1814" s="82"/>
      <c r="Q1814" s="82"/>
      <c r="R1814" s="82"/>
      <c r="Y1814" s="82"/>
      <c r="Z1814" s="82"/>
      <c r="AF1814" s="82"/>
    </row>
    <row r="1815" spans="1:32">
      <c r="A1815" s="82">
        <v>0.45</v>
      </c>
      <c r="B1815" s="130">
        <v>30</v>
      </c>
      <c r="C1815" s="126">
        <v>97.896827915441463</v>
      </c>
      <c r="D1815" s="82">
        <f t="shared" si="57"/>
        <v>1</v>
      </c>
      <c r="E1815" s="83">
        <f t="shared" si="58"/>
        <v>94.949208565588492</v>
      </c>
      <c r="F1815" s="82"/>
      <c r="G1815" s="83"/>
      <c r="H1815" s="84"/>
      <c r="I1815" s="83"/>
      <c r="N1815" s="82"/>
      <c r="O1815" s="82"/>
      <c r="P1815" s="82"/>
      <c r="Q1815" s="82"/>
      <c r="R1815" s="82"/>
      <c r="Y1815" s="82"/>
      <c r="Z1815" s="82"/>
      <c r="AF1815" s="82"/>
    </row>
    <row r="1816" spans="1:32">
      <c r="A1816" s="82">
        <v>0.45024999999999998</v>
      </c>
      <c r="B1816" s="130">
        <v>15</v>
      </c>
      <c r="C1816" s="126">
        <v>119.98269175557887</v>
      </c>
      <c r="D1816" s="82">
        <f t="shared" si="57"/>
        <v>0</v>
      </c>
      <c r="E1816" s="83" t="str">
        <f t="shared" si="58"/>
        <v>..</v>
      </c>
      <c r="F1816" s="82"/>
      <c r="G1816" s="83"/>
      <c r="H1816" s="84"/>
      <c r="I1816" s="83"/>
      <c r="N1816" s="82"/>
      <c r="O1816" s="82"/>
      <c r="P1816" s="82"/>
      <c r="Q1816" s="82"/>
      <c r="R1816" s="82"/>
      <c r="Y1816" s="82"/>
      <c r="Z1816" s="82"/>
      <c r="AF1816" s="82"/>
    </row>
    <row r="1817" spans="1:32">
      <c r="A1817" s="82">
        <v>0.45050000000000001</v>
      </c>
      <c r="B1817" s="130">
        <v>30</v>
      </c>
      <c r="C1817" s="126">
        <v>101.84503529787867</v>
      </c>
      <c r="D1817" s="82">
        <f t="shared" si="57"/>
        <v>1</v>
      </c>
      <c r="E1817" s="83">
        <f t="shared" si="58"/>
        <v>111.00000000000001</v>
      </c>
      <c r="F1817" s="82"/>
      <c r="G1817" s="83"/>
      <c r="H1817" s="84"/>
      <c r="I1817" s="83"/>
      <c r="N1817" s="82"/>
      <c r="O1817" s="82"/>
      <c r="P1817" s="82"/>
      <c r="Q1817" s="82"/>
      <c r="R1817" s="82"/>
      <c r="Y1817" s="82"/>
      <c r="Z1817" s="82"/>
      <c r="AF1817" s="82"/>
    </row>
    <row r="1818" spans="1:32">
      <c r="A1818" s="82">
        <v>0.45074999999999998</v>
      </c>
      <c r="B1818" s="130">
        <v>30</v>
      </c>
      <c r="C1818" s="126">
        <v>104.79023045267269</v>
      </c>
      <c r="D1818" s="82">
        <f t="shared" si="57"/>
        <v>1</v>
      </c>
      <c r="E1818" s="83">
        <f t="shared" si="58"/>
        <v>111.00000000000001</v>
      </c>
      <c r="F1818" s="82"/>
      <c r="G1818" s="83"/>
      <c r="H1818" s="84"/>
      <c r="I1818" s="83"/>
      <c r="N1818" s="82"/>
      <c r="O1818" s="82"/>
      <c r="P1818" s="82"/>
      <c r="Q1818" s="82"/>
      <c r="R1818" s="82"/>
      <c r="Y1818" s="82"/>
      <c r="Z1818" s="82"/>
      <c r="AF1818" s="82"/>
    </row>
    <row r="1819" spans="1:32">
      <c r="A1819" s="82">
        <v>0.45100000000000001</v>
      </c>
      <c r="B1819" s="130">
        <v>15</v>
      </c>
      <c r="C1819" s="126">
        <v>111.0461350602599</v>
      </c>
      <c r="D1819" s="82">
        <f t="shared" si="57"/>
        <v>0</v>
      </c>
      <c r="E1819" s="83" t="str">
        <f t="shared" si="58"/>
        <v>..</v>
      </c>
      <c r="F1819" s="82"/>
      <c r="G1819" s="83"/>
      <c r="H1819" s="84"/>
      <c r="I1819" s="83"/>
      <c r="N1819" s="82"/>
      <c r="O1819" s="82"/>
      <c r="P1819" s="82"/>
      <c r="Q1819" s="82"/>
      <c r="R1819" s="82"/>
      <c r="Y1819" s="82"/>
      <c r="Z1819" s="82"/>
      <c r="AF1819" s="82"/>
    </row>
    <row r="1820" spans="1:32">
      <c r="A1820" s="82">
        <v>0.45124999999999998</v>
      </c>
      <c r="B1820" s="130">
        <v>30</v>
      </c>
      <c r="C1820" s="126">
        <v>104.86486822607813</v>
      </c>
      <c r="D1820" s="82">
        <f t="shared" si="57"/>
        <v>1</v>
      </c>
      <c r="E1820" s="83">
        <f t="shared" si="58"/>
        <v>111.00000000000001</v>
      </c>
      <c r="F1820" s="82"/>
      <c r="G1820" s="83"/>
      <c r="H1820" s="84"/>
      <c r="I1820" s="83"/>
      <c r="N1820" s="82"/>
      <c r="O1820" s="82"/>
      <c r="P1820" s="82"/>
      <c r="Q1820" s="82"/>
      <c r="R1820" s="82"/>
      <c r="Y1820" s="82"/>
      <c r="Z1820" s="82"/>
      <c r="AF1820" s="82"/>
    </row>
    <row r="1821" spans="1:32">
      <c r="A1821" s="82">
        <v>0.45150000000000001</v>
      </c>
      <c r="B1821" s="130">
        <v>30</v>
      </c>
      <c r="C1821" s="126">
        <v>91.80208504880882</v>
      </c>
      <c r="D1821" s="82">
        <f t="shared" si="57"/>
        <v>1</v>
      </c>
      <c r="E1821" s="83">
        <f t="shared" si="58"/>
        <v>89.585834842951769</v>
      </c>
      <c r="F1821" s="82"/>
      <c r="G1821" s="83"/>
      <c r="H1821" s="84"/>
      <c r="I1821" s="83"/>
      <c r="N1821" s="82"/>
      <c r="O1821" s="82"/>
      <c r="P1821" s="82"/>
      <c r="Q1821" s="82"/>
      <c r="R1821" s="82"/>
      <c r="Y1821" s="82"/>
      <c r="Z1821" s="82"/>
      <c r="AF1821" s="82"/>
    </row>
    <row r="1822" spans="1:32">
      <c r="A1822" s="82">
        <v>0.45174999999999998</v>
      </c>
      <c r="B1822" s="130">
        <v>15</v>
      </c>
      <c r="C1822" s="126">
        <v>106.51286396909863</v>
      </c>
      <c r="D1822" s="82">
        <f t="shared" si="57"/>
        <v>0</v>
      </c>
      <c r="E1822" s="83" t="str">
        <f t="shared" si="58"/>
        <v>..</v>
      </c>
      <c r="F1822" s="82"/>
      <c r="G1822" s="83"/>
      <c r="H1822" s="84"/>
      <c r="I1822" s="83"/>
      <c r="N1822" s="82"/>
      <c r="O1822" s="82"/>
      <c r="P1822" s="82"/>
      <c r="Q1822" s="82"/>
      <c r="R1822" s="82"/>
      <c r="Y1822" s="82"/>
      <c r="Z1822" s="82"/>
      <c r="AF1822" s="82"/>
    </row>
    <row r="1823" spans="1:32">
      <c r="A1823" s="82">
        <v>0.45200000000000001</v>
      </c>
      <c r="B1823" s="130">
        <v>15</v>
      </c>
      <c r="C1823" s="126">
        <v>105.32955371133625</v>
      </c>
      <c r="D1823" s="82">
        <f t="shared" si="57"/>
        <v>0</v>
      </c>
      <c r="E1823" s="83" t="str">
        <f t="shared" si="58"/>
        <v>..</v>
      </c>
      <c r="F1823" s="82"/>
      <c r="G1823" s="83"/>
      <c r="H1823" s="84"/>
      <c r="I1823" s="83"/>
      <c r="N1823" s="82"/>
      <c r="O1823" s="82"/>
      <c r="P1823" s="82"/>
      <c r="Q1823" s="82"/>
      <c r="R1823" s="82"/>
      <c r="Y1823" s="82"/>
      <c r="Z1823" s="82"/>
      <c r="AF1823" s="82"/>
    </row>
    <row r="1824" spans="1:32">
      <c r="A1824" s="82">
        <v>0.45224999999999999</v>
      </c>
      <c r="B1824" s="130">
        <v>30</v>
      </c>
      <c r="C1824" s="126">
        <v>136.54659461955475</v>
      </c>
      <c r="D1824" s="82">
        <f t="shared" si="57"/>
        <v>1</v>
      </c>
      <c r="E1824" s="83">
        <f t="shared" si="58"/>
        <v>111.00000000000001</v>
      </c>
      <c r="F1824" s="82"/>
      <c r="G1824" s="83"/>
      <c r="H1824" s="84"/>
      <c r="I1824" s="83"/>
      <c r="N1824" s="82"/>
      <c r="O1824" s="82"/>
      <c r="P1824" s="82"/>
      <c r="Q1824" s="82"/>
      <c r="R1824" s="82"/>
      <c r="Y1824" s="82"/>
      <c r="Z1824" s="82"/>
      <c r="AF1824" s="82"/>
    </row>
    <row r="1825" spans="1:32">
      <c r="A1825" s="82">
        <v>0.45250000000000001</v>
      </c>
      <c r="B1825" s="130">
        <v>15</v>
      </c>
      <c r="C1825" s="126">
        <v>109.08709854219691</v>
      </c>
      <c r="D1825" s="82">
        <f t="shared" si="57"/>
        <v>0</v>
      </c>
      <c r="E1825" s="83" t="str">
        <f t="shared" si="58"/>
        <v>..</v>
      </c>
      <c r="F1825" s="82"/>
      <c r="G1825" s="83"/>
      <c r="H1825" s="84"/>
      <c r="I1825" s="83"/>
      <c r="N1825" s="82"/>
      <c r="O1825" s="82"/>
      <c r="P1825" s="82"/>
      <c r="Q1825" s="82"/>
      <c r="R1825" s="82"/>
      <c r="Y1825" s="82"/>
      <c r="Z1825" s="82"/>
      <c r="AF1825" s="82"/>
    </row>
    <row r="1826" spans="1:32">
      <c r="A1826" s="82">
        <v>0.45274999999999999</v>
      </c>
      <c r="B1826" s="130">
        <v>15</v>
      </c>
      <c r="C1826" s="126">
        <v>99.95143602744119</v>
      </c>
      <c r="D1826" s="82">
        <f t="shared" si="57"/>
        <v>0</v>
      </c>
      <c r="E1826" s="83" t="str">
        <f t="shared" si="58"/>
        <v>..</v>
      </c>
      <c r="F1826" s="82"/>
      <c r="G1826" s="83"/>
      <c r="H1826" s="84"/>
      <c r="I1826" s="83"/>
      <c r="N1826" s="82"/>
      <c r="O1826" s="82"/>
      <c r="P1826" s="82"/>
      <c r="Q1826" s="82"/>
      <c r="R1826" s="82"/>
      <c r="Y1826" s="82"/>
      <c r="Z1826" s="82"/>
      <c r="AF1826" s="82"/>
    </row>
    <row r="1827" spans="1:32">
      <c r="A1827" s="82">
        <v>0.45300000000000001</v>
      </c>
      <c r="B1827" s="130">
        <v>30</v>
      </c>
      <c r="C1827" s="126">
        <v>90.626481975288513</v>
      </c>
      <c r="D1827" s="82">
        <f t="shared" si="57"/>
        <v>1</v>
      </c>
      <c r="E1827" s="83">
        <f t="shared" si="58"/>
        <v>88.551304138253897</v>
      </c>
      <c r="F1827" s="82"/>
      <c r="G1827" s="83"/>
      <c r="H1827" s="84"/>
      <c r="I1827" s="83"/>
      <c r="N1827" s="82"/>
      <c r="O1827" s="82"/>
      <c r="P1827" s="82"/>
      <c r="Q1827" s="82"/>
      <c r="R1827" s="82"/>
      <c r="Y1827" s="82"/>
      <c r="Z1827" s="82"/>
      <c r="AF1827" s="82"/>
    </row>
    <row r="1828" spans="1:32">
      <c r="A1828" s="82">
        <v>0.45324999999999999</v>
      </c>
      <c r="B1828" s="130">
        <v>30</v>
      </c>
      <c r="C1828" s="126">
        <v>129.17610943872376</v>
      </c>
      <c r="D1828" s="82">
        <f t="shared" si="57"/>
        <v>1</v>
      </c>
      <c r="E1828" s="83">
        <f t="shared" si="58"/>
        <v>111.00000000000001</v>
      </c>
      <c r="F1828" s="82"/>
      <c r="G1828" s="83"/>
      <c r="H1828" s="84"/>
      <c r="I1828" s="83"/>
      <c r="N1828" s="82"/>
      <c r="O1828" s="82"/>
      <c r="P1828" s="82"/>
      <c r="Q1828" s="82"/>
      <c r="R1828" s="82"/>
      <c r="Y1828" s="82"/>
      <c r="Z1828" s="82"/>
      <c r="AF1828" s="82"/>
    </row>
    <row r="1829" spans="1:32">
      <c r="A1829" s="82">
        <v>0.45350000000000001</v>
      </c>
      <c r="B1829" s="130">
        <v>30</v>
      </c>
      <c r="C1829" s="126">
        <v>122.0970483446371</v>
      </c>
      <c r="D1829" s="82">
        <f t="shared" si="57"/>
        <v>1</v>
      </c>
      <c r="E1829" s="83">
        <f t="shared" si="58"/>
        <v>111.00000000000001</v>
      </c>
      <c r="F1829" s="82"/>
      <c r="G1829" s="83"/>
      <c r="H1829" s="84"/>
      <c r="I1829" s="83"/>
      <c r="N1829" s="82"/>
      <c r="O1829" s="82"/>
      <c r="P1829" s="82"/>
      <c r="Q1829" s="82"/>
      <c r="R1829" s="82"/>
      <c r="Y1829" s="82"/>
      <c r="Z1829" s="82"/>
      <c r="AF1829" s="82"/>
    </row>
    <row r="1830" spans="1:32">
      <c r="A1830" s="82">
        <v>0.45374999999999999</v>
      </c>
      <c r="B1830" s="130">
        <v>30</v>
      </c>
      <c r="C1830" s="126">
        <v>131.15841333338466</v>
      </c>
      <c r="D1830" s="82">
        <f t="shared" si="57"/>
        <v>1</v>
      </c>
      <c r="E1830" s="83">
        <f t="shared" si="58"/>
        <v>111.00000000000001</v>
      </c>
      <c r="F1830" s="82"/>
      <c r="G1830" s="83"/>
      <c r="H1830" s="84"/>
      <c r="I1830" s="83"/>
      <c r="N1830" s="82"/>
      <c r="O1830" s="82"/>
      <c r="P1830" s="82"/>
      <c r="Q1830" s="82"/>
      <c r="R1830" s="82"/>
      <c r="Y1830" s="82"/>
      <c r="Z1830" s="82"/>
      <c r="AF1830" s="82"/>
    </row>
    <row r="1831" spans="1:32">
      <c r="A1831" s="82">
        <v>0.45400000000000001</v>
      </c>
      <c r="B1831" s="130">
        <v>30</v>
      </c>
      <c r="C1831" s="126">
        <v>134.77609268732309</v>
      </c>
      <c r="D1831" s="82">
        <f t="shared" si="57"/>
        <v>1</v>
      </c>
      <c r="E1831" s="83">
        <f t="shared" si="58"/>
        <v>111.00000000000001</v>
      </c>
      <c r="F1831" s="82"/>
      <c r="G1831" s="83"/>
      <c r="H1831" s="84"/>
      <c r="I1831" s="83"/>
      <c r="N1831" s="82"/>
      <c r="O1831" s="82"/>
      <c r="P1831" s="82"/>
      <c r="Q1831" s="82"/>
      <c r="R1831" s="82"/>
      <c r="Y1831" s="82"/>
      <c r="Z1831" s="82"/>
      <c r="AF1831" s="82"/>
    </row>
    <row r="1832" spans="1:32">
      <c r="A1832" s="82">
        <v>0.45424999999999999</v>
      </c>
      <c r="B1832" s="130">
        <v>15</v>
      </c>
      <c r="C1832" s="126">
        <v>114.68860216542282</v>
      </c>
      <c r="D1832" s="82">
        <f t="shared" si="57"/>
        <v>0</v>
      </c>
      <c r="E1832" s="83" t="str">
        <f t="shared" si="58"/>
        <v>..</v>
      </c>
      <c r="F1832" s="82"/>
      <c r="G1832" s="83"/>
      <c r="H1832" s="84"/>
      <c r="I1832" s="83"/>
      <c r="N1832" s="82"/>
      <c r="O1832" s="82"/>
      <c r="P1832" s="82"/>
      <c r="Q1832" s="82"/>
      <c r="R1832" s="82"/>
      <c r="Y1832" s="82"/>
      <c r="Z1832" s="82"/>
      <c r="AF1832" s="82"/>
    </row>
    <row r="1833" spans="1:32">
      <c r="A1833" s="82">
        <v>0.45450000000000002</v>
      </c>
      <c r="B1833" s="130">
        <v>15</v>
      </c>
      <c r="C1833" s="126">
        <v>110.21428393071302</v>
      </c>
      <c r="D1833" s="82">
        <f t="shared" si="57"/>
        <v>0</v>
      </c>
      <c r="E1833" s="83" t="str">
        <f t="shared" si="58"/>
        <v>..</v>
      </c>
      <c r="F1833" s="82"/>
      <c r="G1833" s="83"/>
      <c r="H1833" s="84"/>
      <c r="I1833" s="83"/>
      <c r="N1833" s="82"/>
      <c r="O1833" s="82"/>
      <c r="P1833" s="82"/>
      <c r="Q1833" s="82"/>
      <c r="R1833" s="82"/>
      <c r="Y1833" s="82"/>
      <c r="Z1833" s="82"/>
      <c r="AF1833" s="82"/>
    </row>
    <row r="1834" spans="1:32">
      <c r="A1834" s="82">
        <v>0.45474999999999999</v>
      </c>
      <c r="B1834" s="130">
        <v>30</v>
      </c>
      <c r="C1834" s="126">
        <v>84.761145324910046</v>
      </c>
      <c r="D1834" s="82">
        <f t="shared" si="57"/>
        <v>1</v>
      </c>
      <c r="E1834" s="83">
        <f t="shared" si="58"/>
        <v>83.389807885920845</v>
      </c>
      <c r="F1834" s="82"/>
      <c r="G1834" s="83"/>
      <c r="H1834" s="84"/>
      <c r="I1834" s="83"/>
      <c r="N1834" s="82"/>
      <c r="O1834" s="82"/>
      <c r="P1834" s="82"/>
      <c r="Q1834" s="82"/>
      <c r="R1834" s="82"/>
      <c r="Y1834" s="82"/>
      <c r="Z1834" s="82"/>
      <c r="AF1834" s="82"/>
    </row>
    <row r="1835" spans="1:32">
      <c r="A1835" s="82">
        <v>0.45500000000000002</v>
      </c>
      <c r="B1835" s="130">
        <v>15</v>
      </c>
      <c r="C1835" s="126">
        <v>117.75229095875473</v>
      </c>
      <c r="D1835" s="82">
        <f t="shared" si="57"/>
        <v>0</v>
      </c>
      <c r="E1835" s="83" t="str">
        <f t="shared" si="58"/>
        <v>..</v>
      </c>
      <c r="F1835" s="82"/>
      <c r="G1835" s="83"/>
      <c r="H1835" s="84"/>
      <c r="I1835" s="83"/>
      <c r="N1835" s="82"/>
      <c r="O1835" s="82"/>
      <c r="P1835" s="82"/>
      <c r="Q1835" s="82"/>
      <c r="R1835" s="82"/>
      <c r="Y1835" s="82"/>
      <c r="Z1835" s="82"/>
      <c r="AF1835" s="82"/>
    </row>
    <row r="1836" spans="1:32">
      <c r="A1836" s="82">
        <v>0.45524999999999999</v>
      </c>
      <c r="B1836" s="130">
        <v>30</v>
      </c>
      <c r="C1836" s="126">
        <v>123.55891905015901</v>
      </c>
      <c r="D1836" s="82">
        <f t="shared" si="57"/>
        <v>1</v>
      </c>
      <c r="E1836" s="83">
        <f t="shared" si="58"/>
        <v>111.00000000000001</v>
      </c>
      <c r="F1836" s="82"/>
      <c r="G1836" s="83"/>
      <c r="H1836" s="84"/>
      <c r="I1836" s="83"/>
      <c r="N1836" s="82"/>
      <c r="O1836" s="82"/>
      <c r="P1836" s="82"/>
      <c r="Q1836" s="82"/>
      <c r="R1836" s="82"/>
      <c r="Y1836" s="82"/>
      <c r="Z1836" s="82"/>
      <c r="AF1836" s="82"/>
    </row>
    <row r="1837" spans="1:32">
      <c r="A1837" s="82">
        <v>0.45550000000000002</v>
      </c>
      <c r="B1837" s="130">
        <v>15</v>
      </c>
      <c r="C1837" s="126">
        <v>111.61987854780581</v>
      </c>
      <c r="D1837" s="82">
        <f t="shared" si="57"/>
        <v>0</v>
      </c>
      <c r="E1837" s="83" t="str">
        <f t="shared" si="58"/>
        <v>..</v>
      </c>
      <c r="F1837" s="82"/>
      <c r="G1837" s="83"/>
      <c r="H1837" s="84"/>
      <c r="I1837" s="83"/>
      <c r="N1837" s="82"/>
      <c r="O1837" s="82"/>
      <c r="P1837" s="82"/>
      <c r="Q1837" s="82"/>
      <c r="R1837" s="82"/>
      <c r="Y1837" s="82"/>
      <c r="Z1837" s="82"/>
      <c r="AF1837" s="82"/>
    </row>
    <row r="1838" spans="1:32">
      <c r="A1838" s="82">
        <v>0.45574999999999999</v>
      </c>
      <c r="B1838" s="130">
        <v>15</v>
      </c>
      <c r="C1838" s="126">
        <v>97.630674337774309</v>
      </c>
      <c r="D1838" s="82">
        <f t="shared" si="57"/>
        <v>0</v>
      </c>
      <c r="E1838" s="83" t="str">
        <f t="shared" si="58"/>
        <v>..</v>
      </c>
      <c r="F1838" s="82"/>
      <c r="G1838" s="83"/>
      <c r="H1838" s="84"/>
      <c r="I1838" s="83"/>
      <c r="N1838" s="82"/>
      <c r="O1838" s="82"/>
      <c r="P1838" s="82"/>
      <c r="Q1838" s="82"/>
      <c r="R1838" s="82"/>
      <c r="Y1838" s="82"/>
      <c r="Z1838" s="82"/>
      <c r="AF1838" s="82"/>
    </row>
    <row r="1839" spans="1:32">
      <c r="A1839" s="82">
        <v>0.45600000000000002</v>
      </c>
      <c r="B1839" s="130">
        <v>15</v>
      </c>
      <c r="C1839" s="126">
        <v>95.208292147197923</v>
      </c>
      <c r="D1839" s="82">
        <f t="shared" si="57"/>
        <v>0</v>
      </c>
      <c r="E1839" s="83" t="str">
        <f t="shared" si="58"/>
        <v>..</v>
      </c>
      <c r="F1839" s="82"/>
      <c r="G1839" s="83"/>
      <c r="H1839" s="84"/>
      <c r="I1839" s="83"/>
      <c r="N1839" s="82"/>
      <c r="O1839" s="82"/>
      <c r="P1839" s="82"/>
      <c r="Q1839" s="82"/>
      <c r="R1839" s="82"/>
      <c r="Y1839" s="82"/>
      <c r="Z1839" s="82"/>
      <c r="AF1839" s="82"/>
    </row>
    <row r="1840" spans="1:32">
      <c r="A1840" s="82">
        <v>0.45624999999999999</v>
      </c>
      <c r="B1840" s="130">
        <v>15</v>
      </c>
      <c r="C1840" s="126">
        <v>100.69180144264419</v>
      </c>
      <c r="D1840" s="82">
        <f t="shared" si="57"/>
        <v>0</v>
      </c>
      <c r="E1840" s="83" t="str">
        <f t="shared" si="58"/>
        <v>..</v>
      </c>
      <c r="F1840" s="82"/>
      <c r="G1840" s="83"/>
      <c r="H1840" s="84"/>
      <c r="I1840" s="83"/>
      <c r="N1840" s="82"/>
      <c r="O1840" s="82"/>
      <c r="P1840" s="82"/>
      <c r="Q1840" s="82"/>
      <c r="R1840" s="82"/>
      <c r="Y1840" s="82"/>
      <c r="Z1840" s="82"/>
      <c r="AF1840" s="82"/>
    </row>
    <row r="1841" spans="1:32">
      <c r="A1841" s="82">
        <v>0.45650000000000002</v>
      </c>
      <c r="B1841" s="130">
        <v>15</v>
      </c>
      <c r="C1841" s="126">
        <v>111.09051333764097</v>
      </c>
      <c r="D1841" s="82">
        <f t="shared" si="57"/>
        <v>0</v>
      </c>
      <c r="E1841" s="83" t="str">
        <f t="shared" si="58"/>
        <v>..</v>
      </c>
      <c r="F1841" s="82"/>
      <c r="G1841" s="83"/>
      <c r="H1841" s="84"/>
      <c r="I1841" s="83"/>
      <c r="N1841" s="82"/>
      <c r="O1841" s="82"/>
      <c r="P1841" s="82"/>
      <c r="Q1841" s="82"/>
      <c r="R1841" s="82"/>
      <c r="Y1841" s="82"/>
      <c r="Z1841" s="82"/>
      <c r="AF1841" s="82"/>
    </row>
    <row r="1842" spans="1:32">
      <c r="A1842" s="82">
        <v>0.45674999999999999</v>
      </c>
      <c r="B1842" s="130">
        <v>15</v>
      </c>
      <c r="C1842" s="126">
        <v>118.41701366437884</v>
      </c>
      <c r="D1842" s="82">
        <f t="shared" si="57"/>
        <v>0</v>
      </c>
      <c r="E1842" s="83" t="str">
        <f t="shared" si="58"/>
        <v>..</v>
      </c>
      <c r="F1842" s="82"/>
      <c r="G1842" s="83"/>
      <c r="H1842" s="84"/>
      <c r="I1842" s="83"/>
      <c r="N1842" s="82"/>
      <c r="O1842" s="82"/>
      <c r="P1842" s="82"/>
      <c r="Q1842" s="82"/>
      <c r="R1842" s="82"/>
      <c r="Y1842" s="82"/>
      <c r="Z1842" s="82"/>
      <c r="AF1842" s="82"/>
    </row>
    <row r="1843" spans="1:32">
      <c r="A1843" s="82">
        <v>0.45700000000000002</v>
      </c>
      <c r="B1843" s="130">
        <v>15</v>
      </c>
      <c r="C1843" s="126">
        <v>113.98862778889367</v>
      </c>
      <c r="D1843" s="82">
        <f t="shared" si="57"/>
        <v>0</v>
      </c>
      <c r="E1843" s="83" t="str">
        <f t="shared" si="58"/>
        <v>..</v>
      </c>
      <c r="F1843" s="82"/>
      <c r="G1843" s="83"/>
      <c r="H1843" s="84"/>
      <c r="I1843" s="83"/>
      <c r="N1843" s="82"/>
      <c r="O1843" s="82"/>
      <c r="P1843" s="82"/>
      <c r="Q1843" s="82"/>
      <c r="R1843" s="82"/>
      <c r="Y1843" s="82"/>
      <c r="Z1843" s="82"/>
      <c r="AF1843" s="82"/>
    </row>
    <row r="1844" spans="1:32">
      <c r="A1844" s="82">
        <v>0.45724999999999999</v>
      </c>
      <c r="B1844" s="130">
        <v>30</v>
      </c>
      <c r="C1844" s="126">
        <v>96.548592351694865</v>
      </c>
      <c r="D1844" s="82">
        <f t="shared" si="57"/>
        <v>1</v>
      </c>
      <c r="E1844" s="83">
        <f t="shared" si="58"/>
        <v>93.762761269491477</v>
      </c>
      <c r="F1844" s="82"/>
      <c r="G1844" s="83"/>
      <c r="H1844" s="84"/>
      <c r="I1844" s="83"/>
      <c r="N1844" s="82"/>
      <c r="O1844" s="82"/>
      <c r="P1844" s="82"/>
      <c r="Q1844" s="82"/>
      <c r="R1844" s="82"/>
      <c r="Y1844" s="82"/>
      <c r="Z1844" s="82"/>
      <c r="AF1844" s="82"/>
    </row>
    <row r="1845" spans="1:32">
      <c r="A1845" s="82">
        <v>0.45750000000000002</v>
      </c>
      <c r="B1845" s="130">
        <v>15</v>
      </c>
      <c r="C1845" s="126">
        <v>111.63857393027513</v>
      </c>
      <c r="D1845" s="82">
        <f t="shared" si="57"/>
        <v>0</v>
      </c>
      <c r="E1845" s="83" t="str">
        <f t="shared" si="58"/>
        <v>..</v>
      </c>
      <c r="F1845" s="82"/>
      <c r="G1845" s="83"/>
      <c r="H1845" s="84"/>
      <c r="I1845" s="83"/>
      <c r="N1845" s="82"/>
      <c r="O1845" s="82"/>
      <c r="P1845" s="82"/>
      <c r="Q1845" s="82"/>
      <c r="R1845" s="82"/>
      <c r="Y1845" s="82"/>
      <c r="Z1845" s="82"/>
      <c r="AF1845" s="82"/>
    </row>
    <row r="1846" spans="1:32">
      <c r="A1846" s="82">
        <v>0.45774999999999999</v>
      </c>
      <c r="B1846" s="130">
        <v>30</v>
      </c>
      <c r="C1846" s="126">
        <v>122.85921141093047</v>
      </c>
      <c r="D1846" s="82">
        <f t="shared" si="57"/>
        <v>1</v>
      </c>
      <c r="E1846" s="83">
        <f t="shared" si="58"/>
        <v>111.00000000000001</v>
      </c>
      <c r="F1846" s="82"/>
      <c r="G1846" s="83"/>
      <c r="H1846" s="84"/>
      <c r="I1846" s="83"/>
      <c r="N1846" s="82"/>
      <c r="O1846" s="82"/>
      <c r="P1846" s="82"/>
      <c r="Q1846" s="82"/>
      <c r="R1846" s="82"/>
      <c r="Y1846" s="82"/>
      <c r="Z1846" s="82"/>
      <c r="AF1846" s="82"/>
    </row>
    <row r="1847" spans="1:32">
      <c r="A1847" s="82">
        <v>0.45800000000000002</v>
      </c>
      <c r="B1847" s="130">
        <v>15</v>
      </c>
      <c r="C1847" s="126">
        <v>117.1369620527379</v>
      </c>
      <c r="D1847" s="82">
        <f t="shared" si="57"/>
        <v>0</v>
      </c>
      <c r="E1847" s="83" t="str">
        <f t="shared" si="58"/>
        <v>..</v>
      </c>
      <c r="F1847" s="82"/>
      <c r="G1847" s="83"/>
      <c r="H1847" s="84"/>
      <c r="I1847" s="83"/>
      <c r="N1847" s="82"/>
      <c r="O1847" s="82"/>
      <c r="P1847" s="82"/>
      <c r="Q1847" s="82"/>
      <c r="R1847" s="82"/>
      <c r="Y1847" s="82"/>
      <c r="Z1847" s="82"/>
      <c r="AF1847" s="82"/>
    </row>
    <row r="1848" spans="1:32">
      <c r="A1848" s="82">
        <v>0.45824999999999999</v>
      </c>
      <c r="B1848" s="130">
        <v>30</v>
      </c>
      <c r="C1848" s="126">
        <v>134.34880541984143</v>
      </c>
      <c r="D1848" s="82">
        <f t="shared" si="57"/>
        <v>1</v>
      </c>
      <c r="E1848" s="83">
        <f t="shared" si="58"/>
        <v>111.00000000000001</v>
      </c>
      <c r="F1848" s="82"/>
      <c r="G1848" s="83"/>
      <c r="H1848" s="84"/>
      <c r="I1848" s="83"/>
      <c r="N1848" s="82"/>
      <c r="O1848" s="82"/>
      <c r="P1848" s="82"/>
      <c r="Q1848" s="82"/>
      <c r="R1848" s="82"/>
      <c r="Y1848" s="82"/>
      <c r="Z1848" s="82"/>
      <c r="AF1848" s="82"/>
    </row>
    <row r="1849" spans="1:32">
      <c r="A1849" s="82">
        <v>0.45850000000000002</v>
      </c>
      <c r="B1849" s="130">
        <v>30</v>
      </c>
      <c r="C1849" s="126">
        <v>129.92899402392976</v>
      </c>
      <c r="D1849" s="82">
        <f t="shared" si="57"/>
        <v>1</v>
      </c>
      <c r="E1849" s="83">
        <f t="shared" si="58"/>
        <v>111.00000000000001</v>
      </c>
      <c r="F1849" s="82"/>
      <c r="G1849" s="83"/>
      <c r="H1849" s="84"/>
      <c r="I1849" s="83"/>
      <c r="N1849" s="82"/>
      <c r="O1849" s="82"/>
      <c r="P1849" s="82"/>
      <c r="Q1849" s="82"/>
      <c r="R1849" s="82"/>
      <c r="Y1849" s="82"/>
      <c r="Z1849" s="82"/>
      <c r="AF1849" s="82"/>
    </row>
    <row r="1850" spans="1:32">
      <c r="A1850" s="82">
        <v>0.45874999999999999</v>
      </c>
      <c r="B1850" s="130">
        <v>30</v>
      </c>
      <c r="C1850" s="126">
        <v>134.14137753112948</v>
      </c>
      <c r="D1850" s="82">
        <f t="shared" si="57"/>
        <v>1</v>
      </c>
      <c r="E1850" s="83">
        <f t="shared" si="58"/>
        <v>111.00000000000001</v>
      </c>
      <c r="F1850" s="82"/>
      <c r="G1850" s="83"/>
      <c r="H1850" s="84"/>
      <c r="I1850" s="83"/>
      <c r="N1850" s="82"/>
      <c r="O1850" s="82"/>
      <c r="P1850" s="82"/>
      <c r="Q1850" s="82"/>
      <c r="R1850" s="82"/>
      <c r="Y1850" s="82"/>
      <c r="Z1850" s="82"/>
      <c r="AF1850" s="82"/>
    </row>
    <row r="1851" spans="1:32">
      <c r="A1851" s="82">
        <v>0.45900000000000002</v>
      </c>
      <c r="B1851" s="130">
        <v>15</v>
      </c>
      <c r="C1851" s="126">
        <v>114.00767798232715</v>
      </c>
      <c r="D1851" s="82">
        <f t="shared" si="57"/>
        <v>0</v>
      </c>
      <c r="E1851" s="83" t="str">
        <f t="shared" si="58"/>
        <v>..</v>
      </c>
      <c r="F1851" s="82"/>
      <c r="G1851" s="83"/>
      <c r="H1851" s="84"/>
      <c r="I1851" s="83"/>
      <c r="N1851" s="82"/>
      <c r="O1851" s="82"/>
      <c r="P1851" s="82"/>
      <c r="Q1851" s="82"/>
      <c r="R1851" s="82"/>
      <c r="Y1851" s="82"/>
      <c r="Z1851" s="82"/>
      <c r="AF1851" s="82"/>
    </row>
    <row r="1852" spans="1:32">
      <c r="A1852" s="82">
        <v>0.45924999999999999</v>
      </c>
      <c r="B1852" s="130">
        <v>30</v>
      </c>
      <c r="C1852" s="126">
        <v>92.6789655163916</v>
      </c>
      <c r="D1852" s="82">
        <f t="shared" si="57"/>
        <v>1</v>
      </c>
      <c r="E1852" s="83">
        <f t="shared" si="58"/>
        <v>90.357489654424612</v>
      </c>
      <c r="F1852" s="82"/>
      <c r="G1852" s="83"/>
      <c r="H1852" s="84"/>
      <c r="I1852" s="83"/>
      <c r="N1852" s="82"/>
      <c r="O1852" s="82"/>
      <c r="P1852" s="82"/>
      <c r="Q1852" s="82"/>
      <c r="R1852" s="82"/>
      <c r="Y1852" s="82"/>
      <c r="Z1852" s="82"/>
      <c r="AF1852" s="82"/>
    </row>
    <row r="1853" spans="1:32">
      <c r="A1853" s="82">
        <v>0.45950000000000002</v>
      </c>
      <c r="B1853" s="130">
        <v>15</v>
      </c>
      <c r="C1853" s="126">
        <v>111.33122388224925</v>
      </c>
      <c r="D1853" s="82">
        <f t="shared" si="57"/>
        <v>0</v>
      </c>
      <c r="E1853" s="83" t="str">
        <f t="shared" si="58"/>
        <v>..</v>
      </c>
      <c r="F1853" s="82"/>
      <c r="G1853" s="83"/>
      <c r="H1853" s="84"/>
      <c r="I1853" s="83"/>
      <c r="N1853" s="82"/>
      <c r="O1853" s="82"/>
      <c r="P1853" s="82"/>
      <c r="Q1853" s="82"/>
      <c r="R1853" s="82"/>
      <c r="Y1853" s="82"/>
      <c r="Z1853" s="82"/>
      <c r="AF1853" s="82"/>
    </row>
    <row r="1854" spans="1:32">
      <c r="A1854" s="82">
        <v>0.45974999999999999</v>
      </c>
      <c r="B1854" s="130">
        <v>30</v>
      </c>
      <c r="C1854" s="126">
        <v>102.54293812391278</v>
      </c>
      <c r="D1854" s="82">
        <f t="shared" si="57"/>
        <v>1</v>
      </c>
      <c r="E1854" s="83">
        <f t="shared" si="58"/>
        <v>111.00000000000001</v>
      </c>
      <c r="F1854" s="82"/>
      <c r="G1854" s="83"/>
      <c r="H1854" s="84"/>
      <c r="I1854" s="83"/>
      <c r="N1854" s="82"/>
      <c r="O1854" s="82"/>
      <c r="P1854" s="82"/>
      <c r="Q1854" s="82"/>
      <c r="R1854" s="82"/>
      <c r="Y1854" s="82"/>
      <c r="Z1854" s="82"/>
      <c r="AF1854" s="82"/>
    </row>
    <row r="1855" spans="1:32">
      <c r="A1855" s="82">
        <v>0.46</v>
      </c>
      <c r="B1855" s="130">
        <v>15</v>
      </c>
      <c r="C1855" s="126">
        <v>121.27088891131568</v>
      </c>
      <c r="D1855" s="82">
        <f t="shared" si="57"/>
        <v>0</v>
      </c>
      <c r="E1855" s="83" t="str">
        <f t="shared" si="58"/>
        <v>..</v>
      </c>
      <c r="F1855" s="82"/>
      <c r="G1855" s="83"/>
      <c r="H1855" s="84"/>
      <c r="I1855" s="83"/>
      <c r="N1855" s="82"/>
      <c r="O1855" s="82"/>
      <c r="P1855" s="82"/>
      <c r="Q1855" s="82"/>
      <c r="R1855" s="82"/>
      <c r="Y1855" s="82"/>
      <c r="Z1855" s="82"/>
      <c r="AF1855" s="82"/>
    </row>
    <row r="1856" spans="1:32">
      <c r="A1856" s="82">
        <v>0.46024999999999999</v>
      </c>
      <c r="B1856" s="130">
        <v>15</v>
      </c>
      <c r="C1856" s="126">
        <v>115.9441288968697</v>
      </c>
      <c r="D1856" s="82">
        <f t="shared" si="57"/>
        <v>0</v>
      </c>
      <c r="E1856" s="83" t="str">
        <f t="shared" si="58"/>
        <v>..</v>
      </c>
      <c r="F1856" s="82"/>
      <c r="G1856" s="83"/>
      <c r="H1856" s="84"/>
      <c r="I1856" s="83"/>
      <c r="N1856" s="82"/>
      <c r="O1856" s="82"/>
      <c r="P1856" s="82"/>
      <c r="Q1856" s="82"/>
      <c r="R1856" s="82"/>
      <c r="Y1856" s="82"/>
      <c r="Z1856" s="82"/>
      <c r="AF1856" s="82"/>
    </row>
    <row r="1857" spans="1:32">
      <c r="A1857" s="82">
        <v>0.46050000000000002</v>
      </c>
      <c r="B1857" s="130">
        <v>15</v>
      </c>
      <c r="C1857" s="126">
        <v>112.54807783700181</v>
      </c>
      <c r="D1857" s="82">
        <f t="shared" si="57"/>
        <v>0</v>
      </c>
      <c r="E1857" s="83" t="str">
        <f t="shared" si="58"/>
        <v>..</v>
      </c>
      <c r="F1857" s="82"/>
      <c r="G1857" s="83"/>
      <c r="H1857" s="84"/>
      <c r="I1857" s="83"/>
      <c r="N1857" s="82"/>
      <c r="O1857" s="82"/>
      <c r="P1857" s="82"/>
      <c r="Q1857" s="82"/>
      <c r="R1857" s="82"/>
      <c r="Y1857" s="82"/>
      <c r="Z1857" s="82"/>
      <c r="AF1857" s="82"/>
    </row>
    <row r="1858" spans="1:32">
      <c r="A1858" s="82">
        <v>0.46074999999999999</v>
      </c>
      <c r="B1858" s="130">
        <v>15</v>
      </c>
      <c r="C1858" s="126">
        <v>119.55387646675609</v>
      </c>
      <c r="D1858" s="82">
        <f t="shared" si="57"/>
        <v>0</v>
      </c>
      <c r="E1858" s="83" t="str">
        <f t="shared" si="58"/>
        <v>..</v>
      </c>
      <c r="F1858" s="82"/>
      <c r="G1858" s="83"/>
      <c r="H1858" s="84"/>
      <c r="I1858" s="83"/>
      <c r="N1858" s="82"/>
      <c r="O1858" s="82"/>
      <c r="P1858" s="82"/>
      <c r="Q1858" s="82"/>
      <c r="R1858" s="82"/>
      <c r="Y1858" s="82"/>
      <c r="Z1858" s="82"/>
      <c r="AF1858" s="82"/>
    </row>
    <row r="1859" spans="1:32">
      <c r="A1859" s="82">
        <v>0.46100000000000002</v>
      </c>
      <c r="B1859" s="130">
        <v>15</v>
      </c>
      <c r="C1859" s="126">
        <v>116.24438329491967</v>
      </c>
      <c r="D1859" s="82">
        <f t="shared" si="57"/>
        <v>0</v>
      </c>
      <c r="E1859" s="83" t="str">
        <f t="shared" si="58"/>
        <v>..</v>
      </c>
      <c r="F1859" s="82"/>
      <c r="G1859" s="83"/>
      <c r="H1859" s="84"/>
      <c r="I1859" s="83"/>
      <c r="N1859" s="82"/>
      <c r="O1859" s="82"/>
      <c r="P1859" s="82"/>
      <c r="Q1859" s="82"/>
      <c r="R1859" s="82"/>
      <c r="Y1859" s="82"/>
      <c r="Z1859" s="82"/>
      <c r="AF1859" s="82"/>
    </row>
    <row r="1860" spans="1:32">
      <c r="A1860" s="82">
        <v>0.46124999999999999</v>
      </c>
      <c r="B1860" s="130">
        <v>15</v>
      </c>
      <c r="C1860" s="126">
        <v>103.15486195612132</v>
      </c>
      <c r="D1860" s="82">
        <f t="shared" si="57"/>
        <v>0</v>
      </c>
      <c r="E1860" s="83" t="str">
        <f t="shared" si="58"/>
        <v>..</v>
      </c>
      <c r="F1860" s="82"/>
      <c r="G1860" s="83"/>
      <c r="H1860" s="84"/>
      <c r="I1860" s="83"/>
      <c r="N1860" s="82"/>
      <c r="O1860" s="82"/>
      <c r="P1860" s="82"/>
      <c r="Q1860" s="82"/>
      <c r="R1860" s="82"/>
      <c r="Y1860" s="82"/>
      <c r="Z1860" s="82"/>
      <c r="AF1860" s="82"/>
    </row>
    <row r="1861" spans="1:32">
      <c r="A1861" s="82">
        <v>0.46150000000000002</v>
      </c>
      <c r="B1861" s="130">
        <v>30</v>
      </c>
      <c r="C1861" s="126">
        <v>95.995895618978835</v>
      </c>
      <c r="D1861" s="82">
        <f t="shared" si="57"/>
        <v>1</v>
      </c>
      <c r="E1861" s="83">
        <f t="shared" si="58"/>
        <v>93.276388144701372</v>
      </c>
      <c r="F1861" s="82"/>
      <c r="G1861" s="83"/>
      <c r="H1861" s="84"/>
      <c r="I1861" s="83"/>
      <c r="N1861" s="82"/>
      <c r="O1861" s="82"/>
      <c r="P1861" s="82"/>
      <c r="Q1861" s="82"/>
      <c r="R1861" s="82"/>
      <c r="Y1861" s="82"/>
      <c r="Z1861" s="82"/>
      <c r="AF1861" s="82"/>
    </row>
    <row r="1862" spans="1:32">
      <c r="A1862" s="82">
        <v>0.46174999999999999</v>
      </c>
      <c r="B1862" s="130">
        <v>15</v>
      </c>
      <c r="C1862" s="126">
        <v>116.09029063249834</v>
      </c>
      <c r="D1862" s="82">
        <f t="shared" si="57"/>
        <v>0</v>
      </c>
      <c r="E1862" s="83" t="str">
        <f t="shared" si="58"/>
        <v>..</v>
      </c>
      <c r="F1862" s="82"/>
      <c r="G1862" s="83"/>
      <c r="H1862" s="84"/>
      <c r="I1862" s="83"/>
      <c r="N1862" s="82"/>
      <c r="O1862" s="82"/>
      <c r="P1862" s="82"/>
      <c r="Q1862" s="82"/>
      <c r="R1862" s="82"/>
      <c r="Y1862" s="82"/>
      <c r="Z1862" s="82"/>
      <c r="AF1862" s="82"/>
    </row>
    <row r="1863" spans="1:32">
      <c r="A1863" s="82">
        <v>0.46200000000000002</v>
      </c>
      <c r="B1863" s="130">
        <v>30</v>
      </c>
      <c r="C1863" s="126">
        <v>85.993304525017294</v>
      </c>
      <c r="D1863" s="82">
        <f t="shared" si="57"/>
        <v>1</v>
      </c>
      <c r="E1863" s="83">
        <f t="shared" si="58"/>
        <v>84.474107982015212</v>
      </c>
      <c r="F1863" s="82"/>
      <c r="G1863" s="83"/>
      <c r="H1863" s="84"/>
      <c r="I1863" s="83"/>
      <c r="N1863" s="82"/>
      <c r="O1863" s="82"/>
      <c r="P1863" s="82"/>
      <c r="Q1863" s="82"/>
      <c r="R1863" s="82"/>
      <c r="Y1863" s="82"/>
      <c r="Z1863" s="82"/>
      <c r="AF1863" s="82"/>
    </row>
    <row r="1864" spans="1:32">
      <c r="A1864" s="82">
        <v>0.46224999999999999</v>
      </c>
      <c r="B1864" s="130">
        <v>15</v>
      </c>
      <c r="C1864" s="126">
        <v>106.32756515764305</v>
      </c>
      <c r="D1864" s="82">
        <f t="shared" si="57"/>
        <v>0</v>
      </c>
      <c r="E1864" s="83" t="str">
        <f t="shared" si="58"/>
        <v>..</v>
      </c>
      <c r="F1864" s="82"/>
      <c r="G1864" s="83"/>
      <c r="H1864" s="84"/>
      <c r="I1864" s="83"/>
      <c r="N1864" s="82"/>
      <c r="O1864" s="82"/>
      <c r="P1864" s="82"/>
      <c r="Q1864" s="82"/>
      <c r="R1864" s="82"/>
      <c r="Y1864" s="82"/>
      <c r="Z1864" s="82"/>
      <c r="AF1864" s="82"/>
    </row>
    <row r="1865" spans="1:32">
      <c r="A1865" s="82">
        <v>0.46250000000000002</v>
      </c>
      <c r="B1865" s="130">
        <v>30</v>
      </c>
      <c r="C1865" s="126">
        <v>86.24110886544473</v>
      </c>
      <c r="D1865" s="82">
        <f t="shared" si="57"/>
        <v>1</v>
      </c>
      <c r="E1865" s="83">
        <f t="shared" si="58"/>
        <v>84.692175801591361</v>
      </c>
      <c r="F1865" s="82"/>
      <c r="G1865" s="83"/>
      <c r="H1865" s="84"/>
      <c r="I1865" s="83"/>
      <c r="N1865" s="82"/>
      <c r="O1865" s="82"/>
      <c r="P1865" s="82"/>
      <c r="Q1865" s="82"/>
      <c r="R1865" s="82"/>
      <c r="Y1865" s="82"/>
      <c r="Z1865" s="82"/>
      <c r="AF1865" s="82"/>
    </row>
    <row r="1866" spans="1:32">
      <c r="A1866" s="82">
        <v>0.46274999999999999</v>
      </c>
      <c r="B1866" s="130">
        <v>30</v>
      </c>
      <c r="C1866" s="126">
        <v>135.84597350634516</v>
      </c>
      <c r="D1866" s="82">
        <f t="shared" si="57"/>
        <v>1</v>
      </c>
      <c r="E1866" s="83">
        <f t="shared" si="58"/>
        <v>111.00000000000001</v>
      </c>
      <c r="F1866" s="82"/>
      <c r="G1866" s="83"/>
      <c r="H1866" s="84"/>
      <c r="I1866" s="83"/>
      <c r="N1866" s="82"/>
      <c r="O1866" s="82"/>
      <c r="P1866" s="82"/>
      <c r="Q1866" s="82"/>
      <c r="R1866" s="82"/>
      <c r="Y1866" s="82"/>
      <c r="Z1866" s="82"/>
      <c r="AF1866" s="82"/>
    </row>
    <row r="1867" spans="1:32">
      <c r="A1867" s="82">
        <v>0.46300000000000002</v>
      </c>
      <c r="B1867" s="130">
        <v>15</v>
      </c>
      <c r="C1867" s="126">
        <v>110.37092433570237</v>
      </c>
      <c r="D1867" s="82">
        <f t="shared" si="57"/>
        <v>0</v>
      </c>
      <c r="E1867" s="83" t="str">
        <f t="shared" si="58"/>
        <v>..</v>
      </c>
      <c r="F1867" s="82"/>
      <c r="G1867" s="83"/>
      <c r="H1867" s="84"/>
      <c r="I1867" s="83"/>
      <c r="N1867" s="82"/>
      <c r="O1867" s="82"/>
      <c r="P1867" s="82"/>
      <c r="Q1867" s="82"/>
      <c r="R1867" s="82"/>
      <c r="Y1867" s="82"/>
      <c r="Z1867" s="82"/>
      <c r="AF1867" s="82"/>
    </row>
    <row r="1868" spans="1:32">
      <c r="A1868" s="82">
        <v>0.46325</v>
      </c>
      <c r="B1868" s="130">
        <v>30</v>
      </c>
      <c r="C1868" s="126">
        <v>113.64234401409468</v>
      </c>
      <c r="D1868" s="82">
        <f t="shared" si="57"/>
        <v>1</v>
      </c>
      <c r="E1868" s="83">
        <f t="shared" si="58"/>
        <v>111.00000000000001</v>
      </c>
      <c r="F1868" s="82"/>
      <c r="G1868" s="83"/>
      <c r="H1868" s="84"/>
      <c r="I1868" s="83"/>
      <c r="N1868" s="82"/>
      <c r="O1868" s="82"/>
      <c r="P1868" s="82"/>
      <c r="Q1868" s="82"/>
      <c r="R1868" s="82"/>
      <c r="Y1868" s="82"/>
      <c r="Z1868" s="82"/>
      <c r="AF1868" s="82"/>
    </row>
    <row r="1869" spans="1:32">
      <c r="A1869" s="82">
        <v>0.46350000000000002</v>
      </c>
      <c r="B1869" s="130">
        <v>15</v>
      </c>
      <c r="C1869" s="126">
        <v>97.801504212061005</v>
      </c>
      <c r="D1869" s="82">
        <f t="shared" si="57"/>
        <v>0</v>
      </c>
      <c r="E1869" s="83" t="str">
        <f t="shared" si="58"/>
        <v>..</v>
      </c>
      <c r="F1869" s="82"/>
      <c r="G1869" s="83"/>
      <c r="H1869" s="84"/>
      <c r="I1869" s="83"/>
      <c r="N1869" s="82"/>
      <c r="O1869" s="82"/>
      <c r="P1869" s="82"/>
      <c r="Q1869" s="82"/>
      <c r="R1869" s="82"/>
      <c r="Y1869" s="82"/>
      <c r="Z1869" s="82"/>
      <c r="AF1869" s="82"/>
    </row>
    <row r="1870" spans="1:32">
      <c r="A1870" s="82">
        <v>0.46375</v>
      </c>
      <c r="B1870" s="130">
        <v>30</v>
      </c>
      <c r="C1870" s="126">
        <v>138.6262062092477</v>
      </c>
      <c r="D1870" s="82">
        <f t="shared" si="57"/>
        <v>1</v>
      </c>
      <c r="E1870" s="83">
        <f t="shared" si="58"/>
        <v>111.00000000000001</v>
      </c>
      <c r="F1870" s="82"/>
      <c r="G1870" s="83"/>
      <c r="H1870" s="84"/>
      <c r="I1870" s="83"/>
      <c r="N1870" s="82"/>
      <c r="O1870" s="82"/>
      <c r="P1870" s="82"/>
      <c r="Q1870" s="82"/>
      <c r="R1870" s="82"/>
      <c r="Y1870" s="82"/>
      <c r="Z1870" s="82"/>
      <c r="AF1870" s="82"/>
    </row>
    <row r="1871" spans="1:32">
      <c r="A1871" s="82">
        <v>0.46400000000000002</v>
      </c>
      <c r="B1871" s="130">
        <v>30</v>
      </c>
      <c r="C1871" s="126">
        <v>129.97769563313702</v>
      </c>
      <c r="D1871" s="82">
        <f t="shared" si="57"/>
        <v>1</v>
      </c>
      <c r="E1871" s="83">
        <f t="shared" si="58"/>
        <v>111.00000000000001</v>
      </c>
      <c r="F1871" s="82"/>
      <c r="G1871" s="83"/>
      <c r="H1871" s="84"/>
      <c r="I1871" s="83"/>
      <c r="N1871" s="82"/>
      <c r="O1871" s="82"/>
      <c r="P1871" s="82"/>
      <c r="Q1871" s="82"/>
      <c r="R1871" s="82"/>
      <c r="Y1871" s="82"/>
      <c r="Z1871" s="82"/>
      <c r="AF1871" s="82"/>
    </row>
    <row r="1872" spans="1:32">
      <c r="A1872" s="82">
        <v>0.46425</v>
      </c>
      <c r="B1872" s="130">
        <v>15</v>
      </c>
      <c r="C1872" s="126">
        <v>113.50213416710184</v>
      </c>
      <c r="D1872" s="82">
        <f t="shared" ref="D1872:D1935" si="59">IF(VLOOKUP(B1872,$B$10:$G$11,6)&gt;=0,1,0)</f>
        <v>0</v>
      </c>
      <c r="E1872" s="83" t="str">
        <f t="shared" ref="E1872:E1935" si="60">IF(D1872=0,"..", IF(C1872+$C$6&gt;=$G$2,$G$2,(C1872+$C$6)*(1-$C$4)))</f>
        <v>..</v>
      </c>
      <c r="F1872" s="82"/>
      <c r="G1872" s="83"/>
      <c r="H1872" s="84"/>
      <c r="I1872" s="83"/>
      <c r="N1872" s="82"/>
      <c r="O1872" s="82"/>
      <c r="P1872" s="82"/>
      <c r="Q1872" s="82"/>
      <c r="R1872" s="82"/>
      <c r="Y1872" s="82"/>
      <c r="Z1872" s="82"/>
      <c r="AF1872" s="82"/>
    </row>
    <row r="1873" spans="1:32">
      <c r="A1873" s="82">
        <v>0.46450000000000002</v>
      </c>
      <c r="B1873" s="130">
        <v>15</v>
      </c>
      <c r="C1873" s="126">
        <v>106.3393645441265</v>
      </c>
      <c r="D1873" s="82">
        <f t="shared" si="59"/>
        <v>0</v>
      </c>
      <c r="E1873" s="83" t="str">
        <f t="shared" si="60"/>
        <v>..</v>
      </c>
      <c r="F1873" s="82"/>
      <c r="G1873" s="83"/>
      <c r="H1873" s="84"/>
      <c r="I1873" s="83"/>
      <c r="N1873" s="82"/>
      <c r="O1873" s="82"/>
      <c r="P1873" s="82"/>
      <c r="Q1873" s="82"/>
      <c r="R1873" s="82"/>
      <c r="Y1873" s="82"/>
      <c r="Z1873" s="82"/>
      <c r="AF1873" s="82"/>
    </row>
    <row r="1874" spans="1:32">
      <c r="A1874" s="82">
        <v>0.46475</v>
      </c>
      <c r="B1874" s="130">
        <v>15</v>
      </c>
      <c r="C1874" s="126">
        <v>102.49579638175238</v>
      </c>
      <c r="D1874" s="82">
        <f t="shared" si="59"/>
        <v>0</v>
      </c>
      <c r="E1874" s="83" t="str">
        <f t="shared" si="60"/>
        <v>..</v>
      </c>
      <c r="F1874" s="82"/>
      <c r="G1874" s="83"/>
      <c r="H1874" s="84"/>
      <c r="I1874" s="83"/>
      <c r="N1874" s="82"/>
      <c r="O1874" s="82"/>
      <c r="P1874" s="82"/>
      <c r="Q1874" s="82"/>
      <c r="R1874" s="82"/>
      <c r="Y1874" s="82"/>
      <c r="Z1874" s="82"/>
      <c r="AF1874" s="82"/>
    </row>
    <row r="1875" spans="1:32">
      <c r="A1875" s="82">
        <v>0.46500000000000002</v>
      </c>
      <c r="B1875" s="130">
        <v>15</v>
      </c>
      <c r="C1875" s="126">
        <v>98.842621475730041</v>
      </c>
      <c r="D1875" s="82">
        <f t="shared" si="59"/>
        <v>0</v>
      </c>
      <c r="E1875" s="83" t="str">
        <f t="shared" si="60"/>
        <v>..</v>
      </c>
      <c r="F1875" s="82"/>
      <c r="G1875" s="83"/>
      <c r="H1875" s="84"/>
      <c r="I1875" s="83"/>
      <c r="N1875" s="82"/>
      <c r="O1875" s="82"/>
      <c r="P1875" s="82"/>
      <c r="Q1875" s="82"/>
      <c r="R1875" s="82"/>
      <c r="Y1875" s="82"/>
      <c r="Z1875" s="82"/>
      <c r="AF1875" s="82"/>
    </row>
    <row r="1876" spans="1:32">
      <c r="A1876" s="82">
        <v>0.46525</v>
      </c>
      <c r="B1876" s="130">
        <v>30</v>
      </c>
      <c r="C1876" s="126">
        <v>114.5101844434279</v>
      </c>
      <c r="D1876" s="82">
        <f t="shared" si="59"/>
        <v>1</v>
      </c>
      <c r="E1876" s="83">
        <f t="shared" si="60"/>
        <v>111.00000000000001</v>
      </c>
      <c r="F1876" s="82"/>
      <c r="G1876" s="83"/>
      <c r="H1876" s="84"/>
      <c r="I1876" s="83"/>
      <c r="N1876" s="82"/>
      <c r="O1876" s="82"/>
      <c r="P1876" s="82"/>
      <c r="Q1876" s="82"/>
      <c r="R1876" s="82"/>
      <c r="Y1876" s="82"/>
      <c r="Z1876" s="82"/>
      <c r="AF1876" s="82"/>
    </row>
    <row r="1877" spans="1:32">
      <c r="A1877" s="82">
        <v>0.46550000000000002</v>
      </c>
      <c r="B1877" s="130">
        <v>15</v>
      </c>
      <c r="C1877" s="126">
        <v>101.75033059493856</v>
      </c>
      <c r="D1877" s="82">
        <f t="shared" si="59"/>
        <v>0</v>
      </c>
      <c r="E1877" s="83" t="str">
        <f t="shared" si="60"/>
        <v>..</v>
      </c>
      <c r="F1877" s="82"/>
      <c r="G1877" s="83"/>
      <c r="H1877" s="84"/>
      <c r="I1877" s="83"/>
      <c r="N1877" s="82"/>
      <c r="O1877" s="82"/>
      <c r="P1877" s="82"/>
      <c r="Q1877" s="82"/>
      <c r="R1877" s="82"/>
      <c r="Y1877" s="82"/>
      <c r="Z1877" s="82"/>
      <c r="AF1877" s="82"/>
    </row>
    <row r="1878" spans="1:32">
      <c r="A1878" s="82">
        <v>0.46575</v>
      </c>
      <c r="B1878" s="130">
        <v>15</v>
      </c>
      <c r="C1878" s="126">
        <v>119.36778597802687</v>
      </c>
      <c r="D1878" s="82">
        <f t="shared" si="59"/>
        <v>0</v>
      </c>
      <c r="E1878" s="83" t="str">
        <f t="shared" si="60"/>
        <v>..</v>
      </c>
      <c r="F1878" s="82"/>
      <c r="G1878" s="83"/>
      <c r="H1878" s="84"/>
      <c r="I1878" s="83"/>
      <c r="N1878" s="82"/>
      <c r="O1878" s="82"/>
      <c r="P1878" s="82"/>
      <c r="Q1878" s="82"/>
      <c r="R1878" s="82"/>
      <c r="Y1878" s="82"/>
      <c r="Z1878" s="82"/>
      <c r="AF1878" s="82"/>
    </row>
    <row r="1879" spans="1:32">
      <c r="A1879" s="82">
        <v>0.46600000000000003</v>
      </c>
      <c r="B1879" s="130">
        <v>15</v>
      </c>
      <c r="C1879" s="126">
        <v>124.43383233749309</v>
      </c>
      <c r="D1879" s="82">
        <f t="shared" si="59"/>
        <v>0</v>
      </c>
      <c r="E1879" s="83" t="str">
        <f t="shared" si="60"/>
        <v>..</v>
      </c>
      <c r="F1879" s="82"/>
      <c r="G1879" s="83"/>
      <c r="H1879" s="84"/>
      <c r="I1879" s="83"/>
      <c r="N1879" s="82"/>
      <c r="O1879" s="82"/>
      <c r="P1879" s="82"/>
      <c r="Q1879" s="82"/>
      <c r="R1879" s="82"/>
      <c r="Y1879" s="82"/>
      <c r="Z1879" s="82"/>
      <c r="AF1879" s="82"/>
    </row>
    <row r="1880" spans="1:32">
      <c r="A1880" s="82">
        <v>0.46625</v>
      </c>
      <c r="B1880" s="130">
        <v>15</v>
      </c>
      <c r="C1880" s="126">
        <v>95.21016637625857</v>
      </c>
      <c r="D1880" s="82">
        <f t="shared" si="59"/>
        <v>0</v>
      </c>
      <c r="E1880" s="83" t="str">
        <f t="shared" si="60"/>
        <v>..</v>
      </c>
      <c r="F1880" s="82"/>
      <c r="G1880" s="83"/>
      <c r="H1880" s="84"/>
      <c r="I1880" s="83"/>
      <c r="N1880" s="82"/>
      <c r="O1880" s="82"/>
      <c r="P1880" s="82"/>
      <c r="Q1880" s="82"/>
      <c r="R1880" s="82"/>
      <c r="Y1880" s="82"/>
      <c r="Z1880" s="82"/>
      <c r="AF1880" s="82"/>
    </row>
    <row r="1881" spans="1:32">
      <c r="A1881" s="82">
        <v>0.46650000000000003</v>
      </c>
      <c r="B1881" s="130">
        <v>30</v>
      </c>
      <c r="C1881" s="126">
        <v>116.03896953234974</v>
      </c>
      <c r="D1881" s="82">
        <f t="shared" si="59"/>
        <v>1</v>
      </c>
      <c r="E1881" s="83">
        <f t="shared" si="60"/>
        <v>111.00000000000001</v>
      </c>
      <c r="F1881" s="82"/>
      <c r="G1881" s="83"/>
      <c r="H1881" s="84"/>
      <c r="I1881" s="83"/>
      <c r="N1881" s="82"/>
      <c r="O1881" s="82"/>
      <c r="P1881" s="82"/>
      <c r="Q1881" s="82"/>
      <c r="R1881" s="82"/>
      <c r="Y1881" s="82"/>
      <c r="Z1881" s="82"/>
      <c r="AF1881" s="82"/>
    </row>
    <row r="1882" spans="1:32">
      <c r="A1882" s="82">
        <v>0.46675</v>
      </c>
      <c r="B1882" s="130">
        <v>15</v>
      </c>
      <c r="C1882" s="126">
        <v>120.07610372035533</v>
      </c>
      <c r="D1882" s="82">
        <f t="shared" si="59"/>
        <v>0</v>
      </c>
      <c r="E1882" s="83" t="str">
        <f t="shared" si="60"/>
        <v>..</v>
      </c>
      <c r="F1882" s="82"/>
      <c r="G1882" s="83"/>
      <c r="H1882" s="84"/>
      <c r="I1882" s="83"/>
      <c r="N1882" s="82"/>
      <c r="O1882" s="82"/>
      <c r="P1882" s="82"/>
      <c r="Q1882" s="82"/>
      <c r="R1882" s="82"/>
      <c r="Y1882" s="82"/>
      <c r="Z1882" s="82"/>
      <c r="AF1882" s="82"/>
    </row>
    <row r="1883" spans="1:32">
      <c r="A1883" s="82">
        <v>0.46700000000000003</v>
      </c>
      <c r="B1883" s="130">
        <v>30</v>
      </c>
      <c r="C1883" s="126">
        <v>117.15312570441662</v>
      </c>
      <c r="D1883" s="82">
        <f t="shared" si="59"/>
        <v>1</v>
      </c>
      <c r="E1883" s="83">
        <f t="shared" si="60"/>
        <v>111.00000000000001</v>
      </c>
      <c r="F1883" s="82"/>
      <c r="G1883" s="83"/>
      <c r="H1883" s="84"/>
      <c r="I1883" s="83"/>
      <c r="N1883" s="82"/>
      <c r="O1883" s="82"/>
      <c r="P1883" s="82"/>
      <c r="Q1883" s="82"/>
      <c r="R1883" s="82"/>
      <c r="Y1883" s="82"/>
      <c r="Z1883" s="82"/>
      <c r="AF1883" s="82"/>
    </row>
    <row r="1884" spans="1:32">
      <c r="A1884" s="82">
        <v>0.46725</v>
      </c>
      <c r="B1884" s="130">
        <v>30</v>
      </c>
      <c r="C1884" s="126">
        <v>131.15468572816275</v>
      </c>
      <c r="D1884" s="82">
        <f t="shared" si="59"/>
        <v>1</v>
      </c>
      <c r="E1884" s="83">
        <f t="shared" si="60"/>
        <v>111.00000000000001</v>
      </c>
      <c r="F1884" s="82"/>
      <c r="G1884" s="83"/>
      <c r="H1884" s="84"/>
      <c r="I1884" s="83"/>
      <c r="N1884" s="82"/>
      <c r="O1884" s="82"/>
      <c r="P1884" s="82"/>
      <c r="Q1884" s="82"/>
      <c r="R1884" s="82"/>
      <c r="Y1884" s="82"/>
      <c r="Z1884" s="82"/>
      <c r="AF1884" s="82"/>
    </row>
    <row r="1885" spans="1:32">
      <c r="A1885" s="82">
        <v>0.46750000000000003</v>
      </c>
      <c r="B1885" s="130">
        <v>30</v>
      </c>
      <c r="C1885" s="126">
        <v>108.70177497912255</v>
      </c>
      <c r="D1885" s="82">
        <f t="shared" si="59"/>
        <v>1</v>
      </c>
      <c r="E1885" s="83">
        <f t="shared" si="60"/>
        <v>111.00000000000001</v>
      </c>
      <c r="F1885" s="82"/>
      <c r="G1885" s="83"/>
      <c r="H1885" s="84"/>
      <c r="I1885" s="83"/>
      <c r="N1885" s="82"/>
      <c r="O1885" s="82"/>
      <c r="P1885" s="82"/>
      <c r="Q1885" s="82"/>
      <c r="R1885" s="82"/>
      <c r="Y1885" s="82"/>
      <c r="Z1885" s="82"/>
      <c r="AF1885" s="82"/>
    </row>
    <row r="1886" spans="1:32">
      <c r="A1886" s="82">
        <v>0.46775</v>
      </c>
      <c r="B1886" s="130">
        <v>30</v>
      </c>
      <c r="C1886" s="126">
        <v>111.70015838673137</v>
      </c>
      <c r="D1886" s="82">
        <f t="shared" si="59"/>
        <v>1</v>
      </c>
      <c r="E1886" s="83">
        <f t="shared" si="60"/>
        <v>111.00000000000001</v>
      </c>
      <c r="F1886" s="82"/>
      <c r="G1886" s="83"/>
      <c r="H1886" s="84"/>
      <c r="I1886" s="83"/>
      <c r="N1886" s="82"/>
      <c r="O1886" s="82"/>
      <c r="P1886" s="82"/>
      <c r="Q1886" s="82"/>
      <c r="R1886" s="82"/>
      <c r="Y1886" s="82"/>
      <c r="Z1886" s="82"/>
      <c r="AF1886" s="82"/>
    </row>
    <row r="1887" spans="1:32">
      <c r="A1887" s="82">
        <v>0.46800000000000003</v>
      </c>
      <c r="B1887" s="130">
        <v>30</v>
      </c>
      <c r="C1887" s="126">
        <v>109.70317052096779</v>
      </c>
      <c r="D1887" s="82">
        <f t="shared" si="59"/>
        <v>1</v>
      </c>
      <c r="E1887" s="83">
        <f t="shared" si="60"/>
        <v>111.00000000000001</v>
      </c>
      <c r="F1887" s="82"/>
      <c r="G1887" s="83"/>
      <c r="H1887" s="84"/>
      <c r="I1887" s="83"/>
      <c r="N1887" s="82"/>
      <c r="O1887" s="82"/>
      <c r="P1887" s="82"/>
      <c r="Q1887" s="82"/>
      <c r="R1887" s="82"/>
      <c r="Y1887" s="82"/>
      <c r="Z1887" s="82"/>
      <c r="AF1887" s="82"/>
    </row>
    <row r="1888" spans="1:32">
      <c r="A1888" s="82">
        <v>0.46825</v>
      </c>
      <c r="B1888" s="130">
        <v>15</v>
      </c>
      <c r="C1888" s="126">
        <v>109.14189563363088</v>
      </c>
      <c r="D1888" s="82">
        <f t="shared" si="59"/>
        <v>0</v>
      </c>
      <c r="E1888" s="83" t="str">
        <f t="shared" si="60"/>
        <v>..</v>
      </c>
      <c r="F1888" s="82"/>
      <c r="G1888" s="83"/>
      <c r="H1888" s="84"/>
      <c r="I1888" s="83"/>
      <c r="N1888" s="82"/>
      <c r="O1888" s="82"/>
      <c r="P1888" s="82"/>
      <c r="Q1888" s="82"/>
      <c r="R1888" s="82"/>
      <c r="Y1888" s="82"/>
      <c r="Z1888" s="82"/>
      <c r="AF1888" s="82"/>
    </row>
    <row r="1889" spans="1:32">
      <c r="A1889" s="82">
        <v>0.46850000000000003</v>
      </c>
      <c r="B1889" s="130">
        <v>15</v>
      </c>
      <c r="C1889" s="126">
        <v>123.7594619196246</v>
      </c>
      <c r="D1889" s="82">
        <f t="shared" si="59"/>
        <v>0</v>
      </c>
      <c r="E1889" s="83" t="str">
        <f t="shared" si="60"/>
        <v>..</v>
      </c>
      <c r="F1889" s="82"/>
      <c r="G1889" s="83"/>
      <c r="H1889" s="84"/>
      <c r="I1889" s="83"/>
      <c r="N1889" s="82"/>
      <c r="O1889" s="82"/>
      <c r="P1889" s="82"/>
      <c r="Q1889" s="82"/>
      <c r="R1889" s="82"/>
      <c r="Y1889" s="82"/>
      <c r="Z1889" s="82"/>
      <c r="AF1889" s="82"/>
    </row>
    <row r="1890" spans="1:32">
      <c r="A1890" s="82">
        <v>0.46875</v>
      </c>
      <c r="B1890" s="130">
        <v>15</v>
      </c>
      <c r="C1890" s="126">
        <v>111.7130715548986</v>
      </c>
      <c r="D1890" s="82">
        <f t="shared" si="59"/>
        <v>0</v>
      </c>
      <c r="E1890" s="83" t="str">
        <f t="shared" si="60"/>
        <v>..</v>
      </c>
      <c r="F1890" s="82"/>
      <c r="G1890" s="83"/>
      <c r="H1890" s="84"/>
      <c r="I1890" s="83"/>
      <c r="N1890" s="82"/>
      <c r="O1890" s="82"/>
      <c r="P1890" s="82"/>
      <c r="Q1890" s="82"/>
      <c r="R1890" s="82"/>
      <c r="Y1890" s="82"/>
      <c r="Z1890" s="82"/>
      <c r="AF1890" s="82"/>
    </row>
    <row r="1891" spans="1:32">
      <c r="A1891" s="82">
        <v>0.46899999999999997</v>
      </c>
      <c r="B1891" s="130">
        <v>15</v>
      </c>
      <c r="C1891" s="126">
        <v>98.20152257082087</v>
      </c>
      <c r="D1891" s="82">
        <f t="shared" si="59"/>
        <v>0</v>
      </c>
      <c r="E1891" s="83" t="str">
        <f t="shared" si="60"/>
        <v>..</v>
      </c>
      <c r="F1891" s="82"/>
      <c r="G1891" s="83"/>
      <c r="H1891" s="84"/>
      <c r="I1891" s="83"/>
      <c r="N1891" s="82"/>
      <c r="O1891" s="82"/>
      <c r="P1891" s="82"/>
      <c r="Q1891" s="82"/>
      <c r="R1891" s="82"/>
      <c r="Y1891" s="82"/>
      <c r="Z1891" s="82"/>
      <c r="AF1891" s="82"/>
    </row>
    <row r="1892" spans="1:32">
      <c r="A1892" s="82">
        <v>0.46925</v>
      </c>
      <c r="B1892" s="130">
        <v>30</v>
      </c>
      <c r="C1892" s="126">
        <v>135.23790498721633</v>
      </c>
      <c r="D1892" s="82">
        <f t="shared" si="59"/>
        <v>1</v>
      </c>
      <c r="E1892" s="83">
        <f t="shared" si="60"/>
        <v>111.00000000000001</v>
      </c>
      <c r="F1892" s="82"/>
      <c r="G1892" s="83"/>
      <c r="H1892" s="84"/>
      <c r="I1892" s="83"/>
      <c r="N1892" s="82"/>
      <c r="O1892" s="82"/>
      <c r="P1892" s="82"/>
      <c r="Q1892" s="82"/>
      <c r="R1892" s="82"/>
      <c r="Y1892" s="82"/>
      <c r="Z1892" s="82"/>
      <c r="AF1892" s="82"/>
    </row>
    <row r="1893" spans="1:32">
      <c r="A1893" s="82">
        <v>0.46949999999999997</v>
      </c>
      <c r="B1893" s="130">
        <v>30</v>
      </c>
      <c r="C1893" s="126">
        <v>91.375750680540619</v>
      </c>
      <c r="D1893" s="82">
        <f t="shared" si="59"/>
        <v>1</v>
      </c>
      <c r="E1893" s="83">
        <f t="shared" si="60"/>
        <v>89.210660598875748</v>
      </c>
      <c r="F1893" s="82"/>
      <c r="G1893" s="83"/>
      <c r="H1893" s="84"/>
      <c r="I1893" s="83"/>
      <c r="N1893" s="82"/>
      <c r="O1893" s="82"/>
      <c r="P1893" s="82"/>
      <c r="Q1893" s="82"/>
      <c r="R1893" s="82"/>
      <c r="Y1893" s="82"/>
      <c r="Z1893" s="82"/>
      <c r="AF1893" s="82"/>
    </row>
    <row r="1894" spans="1:32">
      <c r="A1894" s="82">
        <v>0.46975</v>
      </c>
      <c r="B1894" s="130">
        <v>15</v>
      </c>
      <c r="C1894" s="126">
        <v>120.3445296595072</v>
      </c>
      <c r="D1894" s="82">
        <f t="shared" si="59"/>
        <v>0</v>
      </c>
      <c r="E1894" s="83" t="str">
        <f t="shared" si="60"/>
        <v>..</v>
      </c>
      <c r="F1894" s="82"/>
      <c r="G1894" s="83"/>
      <c r="H1894" s="84"/>
      <c r="I1894" s="83"/>
      <c r="N1894" s="82"/>
      <c r="O1894" s="82"/>
      <c r="P1894" s="82"/>
      <c r="Q1894" s="82"/>
      <c r="R1894" s="82"/>
      <c r="Y1894" s="82"/>
      <c r="Z1894" s="82"/>
      <c r="AF1894" s="82"/>
    </row>
    <row r="1895" spans="1:32">
      <c r="A1895" s="82">
        <v>0.47</v>
      </c>
      <c r="B1895" s="130">
        <v>30</v>
      </c>
      <c r="C1895" s="126">
        <v>110.6454307506234</v>
      </c>
      <c r="D1895" s="82">
        <f t="shared" si="59"/>
        <v>1</v>
      </c>
      <c r="E1895" s="83">
        <f t="shared" si="60"/>
        <v>111.00000000000001</v>
      </c>
      <c r="F1895" s="82"/>
      <c r="G1895" s="83"/>
      <c r="H1895" s="84"/>
      <c r="I1895" s="83"/>
      <c r="N1895" s="82"/>
      <c r="O1895" s="82"/>
      <c r="P1895" s="82"/>
      <c r="Q1895" s="82"/>
      <c r="R1895" s="82"/>
      <c r="Y1895" s="82"/>
      <c r="Z1895" s="82"/>
      <c r="AF1895" s="82"/>
    </row>
    <row r="1896" spans="1:32">
      <c r="A1896" s="82">
        <v>0.47025</v>
      </c>
      <c r="B1896" s="130">
        <v>30</v>
      </c>
      <c r="C1896" s="126">
        <v>126.07591920019578</v>
      </c>
      <c r="D1896" s="82">
        <f t="shared" si="59"/>
        <v>1</v>
      </c>
      <c r="E1896" s="83">
        <f t="shared" si="60"/>
        <v>111.00000000000001</v>
      </c>
      <c r="F1896" s="82"/>
      <c r="G1896" s="83"/>
      <c r="H1896" s="84"/>
      <c r="I1896" s="83"/>
      <c r="N1896" s="82"/>
      <c r="O1896" s="82"/>
      <c r="P1896" s="82"/>
      <c r="Q1896" s="82"/>
      <c r="R1896" s="82"/>
      <c r="Y1896" s="82"/>
      <c r="Z1896" s="82"/>
      <c r="AF1896" s="82"/>
    </row>
    <row r="1897" spans="1:32">
      <c r="A1897" s="82">
        <v>0.47049999999999997</v>
      </c>
      <c r="B1897" s="130">
        <v>15</v>
      </c>
      <c r="C1897" s="126">
        <v>124.45073039866571</v>
      </c>
      <c r="D1897" s="82">
        <f t="shared" si="59"/>
        <v>0</v>
      </c>
      <c r="E1897" s="83" t="str">
        <f t="shared" si="60"/>
        <v>..</v>
      </c>
      <c r="F1897" s="82"/>
      <c r="G1897" s="83"/>
      <c r="H1897" s="84"/>
      <c r="I1897" s="83"/>
      <c r="N1897" s="82"/>
      <c r="O1897" s="82"/>
      <c r="P1897" s="82"/>
      <c r="Q1897" s="82"/>
      <c r="R1897" s="82"/>
      <c r="Y1897" s="82"/>
      <c r="Z1897" s="82"/>
      <c r="AF1897" s="82"/>
    </row>
    <row r="1898" spans="1:32">
      <c r="A1898" s="82">
        <v>0.47075</v>
      </c>
      <c r="B1898" s="130">
        <v>15</v>
      </c>
      <c r="C1898" s="126">
        <v>110.67937515676616</v>
      </c>
      <c r="D1898" s="82">
        <f t="shared" si="59"/>
        <v>0</v>
      </c>
      <c r="E1898" s="83" t="str">
        <f t="shared" si="60"/>
        <v>..</v>
      </c>
      <c r="F1898" s="82"/>
      <c r="G1898" s="83"/>
      <c r="H1898" s="84"/>
      <c r="I1898" s="83"/>
      <c r="N1898" s="82"/>
      <c r="O1898" s="82"/>
      <c r="P1898" s="82"/>
      <c r="Q1898" s="82"/>
      <c r="R1898" s="82"/>
      <c r="Y1898" s="82"/>
      <c r="Z1898" s="82"/>
      <c r="AF1898" s="82"/>
    </row>
    <row r="1899" spans="1:32">
      <c r="A1899" s="82">
        <v>0.47099999999999997</v>
      </c>
      <c r="B1899" s="130">
        <v>15</v>
      </c>
      <c r="C1899" s="126">
        <v>98.996496923234844</v>
      </c>
      <c r="D1899" s="82">
        <f t="shared" si="59"/>
        <v>0</v>
      </c>
      <c r="E1899" s="83" t="str">
        <f t="shared" si="60"/>
        <v>..</v>
      </c>
      <c r="F1899" s="82"/>
      <c r="G1899" s="83"/>
      <c r="H1899" s="84"/>
      <c r="I1899" s="83"/>
      <c r="N1899" s="82"/>
      <c r="O1899" s="82"/>
      <c r="P1899" s="82"/>
      <c r="Q1899" s="82"/>
      <c r="R1899" s="82"/>
      <c r="Y1899" s="82"/>
      <c r="Z1899" s="82"/>
      <c r="AF1899" s="82"/>
    </row>
    <row r="1900" spans="1:32">
      <c r="A1900" s="82">
        <v>0.47125</v>
      </c>
      <c r="B1900" s="130">
        <v>30</v>
      </c>
      <c r="C1900" s="126">
        <v>108.2958973072605</v>
      </c>
      <c r="D1900" s="82">
        <f t="shared" si="59"/>
        <v>1</v>
      </c>
      <c r="E1900" s="83">
        <f t="shared" si="60"/>
        <v>111.00000000000001</v>
      </c>
      <c r="F1900" s="82"/>
      <c r="G1900" s="83"/>
      <c r="H1900" s="84"/>
      <c r="I1900" s="83"/>
      <c r="N1900" s="82"/>
      <c r="O1900" s="82"/>
      <c r="P1900" s="82"/>
      <c r="Q1900" s="82"/>
      <c r="R1900" s="82"/>
      <c r="Y1900" s="82"/>
      <c r="Z1900" s="82"/>
      <c r="AF1900" s="82"/>
    </row>
    <row r="1901" spans="1:32">
      <c r="A1901" s="82">
        <v>0.47149999999999997</v>
      </c>
      <c r="B1901" s="130">
        <v>30</v>
      </c>
      <c r="C1901" s="126">
        <v>101.26076168667106</v>
      </c>
      <c r="D1901" s="82">
        <f t="shared" si="59"/>
        <v>1</v>
      </c>
      <c r="E1901" s="83">
        <f t="shared" si="60"/>
        <v>111.00000000000001</v>
      </c>
      <c r="F1901" s="82"/>
      <c r="G1901" s="83"/>
      <c r="H1901" s="84"/>
      <c r="I1901" s="83"/>
      <c r="N1901" s="82"/>
      <c r="O1901" s="82"/>
      <c r="P1901" s="82"/>
      <c r="Q1901" s="82"/>
      <c r="R1901" s="82"/>
      <c r="Y1901" s="82"/>
      <c r="Z1901" s="82"/>
      <c r="AF1901" s="82"/>
    </row>
    <row r="1902" spans="1:32">
      <c r="A1902" s="82">
        <v>0.47175</v>
      </c>
      <c r="B1902" s="130">
        <v>15</v>
      </c>
      <c r="C1902" s="126">
        <v>117.48158330271652</v>
      </c>
      <c r="D1902" s="82">
        <f t="shared" si="59"/>
        <v>0</v>
      </c>
      <c r="E1902" s="83" t="str">
        <f t="shared" si="60"/>
        <v>..</v>
      </c>
      <c r="F1902" s="82"/>
      <c r="G1902" s="83"/>
      <c r="H1902" s="84"/>
      <c r="I1902" s="83"/>
      <c r="N1902" s="82"/>
      <c r="O1902" s="82"/>
      <c r="P1902" s="82"/>
      <c r="Q1902" s="82"/>
      <c r="R1902" s="82"/>
      <c r="Y1902" s="82"/>
      <c r="Z1902" s="82"/>
      <c r="AF1902" s="82"/>
    </row>
    <row r="1903" spans="1:32">
      <c r="A1903" s="82">
        <v>0.47199999999999998</v>
      </c>
      <c r="B1903" s="130">
        <v>15</v>
      </c>
      <c r="C1903" s="126">
        <v>106.04842450211657</v>
      </c>
      <c r="D1903" s="82">
        <f t="shared" si="59"/>
        <v>0</v>
      </c>
      <c r="E1903" s="83" t="str">
        <f t="shared" si="60"/>
        <v>..</v>
      </c>
      <c r="F1903" s="82"/>
      <c r="G1903" s="83"/>
      <c r="H1903" s="84"/>
      <c r="I1903" s="83"/>
      <c r="N1903" s="82"/>
      <c r="O1903" s="82"/>
      <c r="P1903" s="82"/>
      <c r="Q1903" s="82"/>
      <c r="R1903" s="82"/>
      <c r="Y1903" s="82"/>
      <c r="Z1903" s="82"/>
      <c r="AF1903" s="82"/>
    </row>
    <row r="1904" spans="1:32">
      <c r="A1904" s="82">
        <v>0.47225</v>
      </c>
      <c r="B1904" s="130">
        <v>30</v>
      </c>
      <c r="C1904" s="126">
        <v>102.60156972200345</v>
      </c>
      <c r="D1904" s="82">
        <f t="shared" si="59"/>
        <v>1</v>
      </c>
      <c r="E1904" s="83">
        <f t="shared" si="60"/>
        <v>111.00000000000001</v>
      </c>
      <c r="F1904" s="82"/>
      <c r="G1904" s="83"/>
      <c r="H1904" s="84"/>
      <c r="I1904" s="83"/>
      <c r="N1904" s="82"/>
      <c r="O1904" s="82"/>
      <c r="P1904" s="82"/>
      <c r="Q1904" s="82"/>
      <c r="R1904" s="82"/>
      <c r="Y1904" s="82"/>
      <c r="Z1904" s="82"/>
      <c r="AF1904" s="82"/>
    </row>
    <row r="1905" spans="1:32">
      <c r="A1905" s="82">
        <v>0.47249999999999998</v>
      </c>
      <c r="B1905" s="130">
        <v>15</v>
      </c>
      <c r="C1905" s="126">
        <v>111.74268181091043</v>
      </c>
      <c r="D1905" s="82">
        <f t="shared" si="59"/>
        <v>0</v>
      </c>
      <c r="E1905" s="83" t="str">
        <f t="shared" si="60"/>
        <v>..</v>
      </c>
      <c r="F1905" s="82"/>
      <c r="G1905" s="83"/>
      <c r="H1905" s="84"/>
      <c r="I1905" s="83"/>
      <c r="N1905" s="82"/>
      <c r="O1905" s="82"/>
      <c r="P1905" s="82"/>
      <c r="Q1905" s="82"/>
      <c r="R1905" s="82"/>
      <c r="Y1905" s="82"/>
      <c r="Z1905" s="82"/>
      <c r="AF1905" s="82"/>
    </row>
    <row r="1906" spans="1:32">
      <c r="A1906" s="82">
        <v>0.47275</v>
      </c>
      <c r="B1906" s="130">
        <v>15</v>
      </c>
      <c r="C1906" s="126">
        <v>104.48530185551421</v>
      </c>
      <c r="D1906" s="82">
        <f t="shared" si="59"/>
        <v>0</v>
      </c>
      <c r="E1906" s="83" t="str">
        <f t="shared" si="60"/>
        <v>..</v>
      </c>
      <c r="F1906" s="82"/>
      <c r="G1906" s="83"/>
      <c r="H1906" s="84"/>
      <c r="I1906" s="83"/>
      <c r="N1906" s="82"/>
      <c r="O1906" s="82"/>
      <c r="P1906" s="82"/>
      <c r="Q1906" s="82"/>
      <c r="R1906" s="82"/>
      <c r="Y1906" s="82"/>
      <c r="Z1906" s="82"/>
      <c r="AF1906" s="82"/>
    </row>
    <row r="1907" spans="1:32">
      <c r="A1907" s="82">
        <v>0.47299999999999998</v>
      </c>
      <c r="B1907" s="130">
        <v>30</v>
      </c>
      <c r="C1907" s="126">
        <v>94.756259536060639</v>
      </c>
      <c r="D1907" s="82">
        <f t="shared" si="59"/>
        <v>1</v>
      </c>
      <c r="E1907" s="83">
        <f t="shared" si="60"/>
        <v>92.185508391733364</v>
      </c>
      <c r="F1907" s="82"/>
      <c r="G1907" s="83"/>
      <c r="H1907" s="84"/>
      <c r="I1907" s="83"/>
      <c r="N1907" s="82"/>
      <c r="O1907" s="82"/>
      <c r="P1907" s="82"/>
      <c r="Q1907" s="82"/>
      <c r="R1907" s="82"/>
      <c r="Y1907" s="82"/>
      <c r="Z1907" s="82"/>
      <c r="AF1907" s="82"/>
    </row>
    <row r="1908" spans="1:32">
      <c r="A1908" s="82">
        <v>0.47325</v>
      </c>
      <c r="B1908" s="130">
        <v>15</v>
      </c>
      <c r="C1908" s="126">
        <v>101.78375471695306</v>
      </c>
      <c r="D1908" s="82">
        <f t="shared" si="59"/>
        <v>0</v>
      </c>
      <c r="E1908" s="83" t="str">
        <f t="shared" si="60"/>
        <v>..</v>
      </c>
      <c r="F1908" s="82"/>
      <c r="G1908" s="83"/>
      <c r="H1908" s="84"/>
      <c r="I1908" s="83"/>
      <c r="N1908" s="82"/>
      <c r="O1908" s="82"/>
      <c r="P1908" s="82"/>
      <c r="Q1908" s="82"/>
      <c r="R1908" s="82"/>
      <c r="Y1908" s="82"/>
      <c r="Z1908" s="82"/>
      <c r="AF1908" s="82"/>
    </row>
    <row r="1909" spans="1:32">
      <c r="A1909" s="82">
        <v>0.47349999999999998</v>
      </c>
      <c r="B1909" s="130">
        <v>30</v>
      </c>
      <c r="C1909" s="126">
        <v>115.10144673529545</v>
      </c>
      <c r="D1909" s="82">
        <f t="shared" si="59"/>
        <v>1</v>
      </c>
      <c r="E1909" s="83">
        <f t="shared" si="60"/>
        <v>111.00000000000001</v>
      </c>
      <c r="F1909" s="82"/>
      <c r="G1909" s="83"/>
      <c r="H1909" s="84"/>
      <c r="I1909" s="83"/>
      <c r="N1909" s="82"/>
      <c r="O1909" s="82"/>
      <c r="P1909" s="82"/>
      <c r="Q1909" s="82"/>
      <c r="R1909" s="82"/>
      <c r="Y1909" s="82"/>
      <c r="Z1909" s="82"/>
      <c r="AF1909" s="82"/>
    </row>
    <row r="1910" spans="1:32">
      <c r="A1910" s="82">
        <v>0.47375</v>
      </c>
      <c r="B1910" s="130">
        <v>30</v>
      </c>
      <c r="C1910" s="126">
        <v>91.684833016387941</v>
      </c>
      <c r="D1910" s="82">
        <f t="shared" si="59"/>
        <v>1</v>
      </c>
      <c r="E1910" s="83">
        <f t="shared" si="60"/>
        <v>89.482653054421391</v>
      </c>
      <c r="F1910" s="82"/>
      <c r="G1910" s="83"/>
      <c r="H1910" s="84"/>
      <c r="I1910" s="83"/>
      <c r="N1910" s="82"/>
      <c r="O1910" s="82"/>
      <c r="P1910" s="82"/>
      <c r="Q1910" s="82"/>
      <c r="R1910" s="82"/>
      <c r="Y1910" s="82"/>
      <c r="Z1910" s="82"/>
      <c r="AF1910" s="82"/>
    </row>
    <row r="1911" spans="1:32">
      <c r="A1911" s="82">
        <v>0.47399999999999998</v>
      </c>
      <c r="B1911" s="130">
        <v>30</v>
      </c>
      <c r="C1911" s="126">
        <v>100.67422364896021</v>
      </c>
      <c r="D1911" s="82">
        <f t="shared" si="59"/>
        <v>1</v>
      </c>
      <c r="E1911" s="83">
        <f t="shared" si="60"/>
        <v>97.393316811084986</v>
      </c>
      <c r="F1911" s="82"/>
      <c r="G1911" s="83"/>
      <c r="H1911" s="84"/>
      <c r="I1911" s="83"/>
      <c r="N1911" s="82"/>
      <c r="O1911" s="82"/>
      <c r="P1911" s="82"/>
      <c r="Q1911" s="82"/>
      <c r="R1911" s="82"/>
      <c r="Y1911" s="82"/>
      <c r="Z1911" s="82"/>
      <c r="AF1911" s="82"/>
    </row>
    <row r="1912" spans="1:32">
      <c r="A1912" s="82">
        <v>0.47425</v>
      </c>
      <c r="B1912" s="130">
        <v>15</v>
      </c>
      <c r="C1912" s="126">
        <v>118.60120051770875</v>
      </c>
      <c r="D1912" s="82">
        <f t="shared" si="59"/>
        <v>0</v>
      </c>
      <c r="E1912" s="83" t="str">
        <f t="shared" si="60"/>
        <v>..</v>
      </c>
      <c r="F1912" s="82"/>
      <c r="G1912" s="83"/>
      <c r="H1912" s="84"/>
      <c r="I1912" s="83"/>
      <c r="N1912" s="82"/>
      <c r="O1912" s="82"/>
      <c r="P1912" s="82"/>
      <c r="Q1912" s="82"/>
      <c r="R1912" s="82"/>
      <c r="Y1912" s="82"/>
      <c r="Z1912" s="82"/>
      <c r="AF1912" s="82"/>
    </row>
    <row r="1913" spans="1:32">
      <c r="A1913" s="82">
        <v>0.47449999999999998</v>
      </c>
      <c r="B1913" s="130">
        <v>15</v>
      </c>
      <c r="C1913" s="126">
        <v>97.845561333848053</v>
      </c>
      <c r="D1913" s="82">
        <f t="shared" si="59"/>
        <v>0</v>
      </c>
      <c r="E1913" s="83" t="str">
        <f t="shared" si="60"/>
        <v>..</v>
      </c>
      <c r="F1913" s="82"/>
      <c r="G1913" s="83"/>
      <c r="H1913" s="84"/>
      <c r="I1913" s="83"/>
      <c r="N1913" s="82"/>
      <c r="O1913" s="82"/>
      <c r="P1913" s="82"/>
      <c r="Q1913" s="82"/>
      <c r="R1913" s="82"/>
      <c r="Y1913" s="82"/>
      <c r="Z1913" s="82"/>
      <c r="AF1913" s="82"/>
    </row>
    <row r="1914" spans="1:32">
      <c r="A1914" s="82">
        <v>0.47475000000000001</v>
      </c>
      <c r="B1914" s="130">
        <v>30</v>
      </c>
      <c r="C1914" s="126">
        <v>122.06384299216577</v>
      </c>
      <c r="D1914" s="82">
        <f t="shared" si="59"/>
        <v>1</v>
      </c>
      <c r="E1914" s="83">
        <f t="shared" si="60"/>
        <v>111.00000000000001</v>
      </c>
      <c r="F1914" s="82"/>
      <c r="G1914" s="83"/>
      <c r="H1914" s="84"/>
      <c r="I1914" s="83"/>
      <c r="N1914" s="82"/>
      <c r="O1914" s="82"/>
      <c r="P1914" s="82"/>
      <c r="Q1914" s="82"/>
      <c r="R1914" s="82"/>
      <c r="Y1914" s="82"/>
      <c r="Z1914" s="82"/>
      <c r="AF1914" s="82"/>
    </row>
    <row r="1915" spans="1:32">
      <c r="A1915" s="82">
        <v>0.47499999999999998</v>
      </c>
      <c r="B1915" s="130">
        <v>30</v>
      </c>
      <c r="C1915" s="126">
        <v>121.66262745940649</v>
      </c>
      <c r="D1915" s="82">
        <f t="shared" si="59"/>
        <v>1</v>
      </c>
      <c r="E1915" s="83">
        <f t="shared" si="60"/>
        <v>111.00000000000001</v>
      </c>
      <c r="F1915" s="82"/>
      <c r="G1915" s="83"/>
      <c r="H1915" s="84"/>
      <c r="I1915" s="83"/>
      <c r="N1915" s="82"/>
      <c r="O1915" s="82"/>
      <c r="P1915" s="82"/>
      <c r="Q1915" s="82"/>
      <c r="R1915" s="82"/>
      <c r="Y1915" s="82"/>
      <c r="Z1915" s="82"/>
      <c r="AF1915" s="82"/>
    </row>
    <row r="1916" spans="1:32">
      <c r="A1916" s="82">
        <v>0.47525000000000001</v>
      </c>
      <c r="B1916" s="130">
        <v>30</v>
      </c>
      <c r="C1916" s="126">
        <v>105.82318890259496</v>
      </c>
      <c r="D1916" s="82">
        <f t="shared" si="59"/>
        <v>1</v>
      </c>
      <c r="E1916" s="83">
        <f t="shared" si="60"/>
        <v>111.00000000000001</v>
      </c>
      <c r="F1916" s="82"/>
      <c r="G1916" s="83"/>
      <c r="H1916" s="84"/>
      <c r="I1916" s="83"/>
      <c r="N1916" s="82"/>
      <c r="O1916" s="82"/>
      <c r="P1916" s="82"/>
      <c r="Q1916" s="82"/>
      <c r="R1916" s="82"/>
      <c r="Y1916" s="82"/>
      <c r="Z1916" s="82"/>
      <c r="AF1916" s="82"/>
    </row>
    <row r="1917" spans="1:32">
      <c r="A1917" s="82">
        <v>0.47549999999999998</v>
      </c>
      <c r="B1917" s="130">
        <v>15</v>
      </c>
      <c r="C1917" s="126">
        <v>112.31572359264115</v>
      </c>
      <c r="D1917" s="82">
        <f t="shared" si="59"/>
        <v>0</v>
      </c>
      <c r="E1917" s="83" t="str">
        <f t="shared" si="60"/>
        <v>..</v>
      </c>
      <c r="F1917" s="82"/>
      <c r="G1917" s="83"/>
      <c r="H1917" s="84"/>
      <c r="I1917" s="83"/>
      <c r="N1917" s="82"/>
      <c r="O1917" s="82"/>
      <c r="P1917" s="82"/>
      <c r="Q1917" s="82"/>
      <c r="R1917" s="82"/>
      <c r="Y1917" s="82"/>
      <c r="Z1917" s="82"/>
      <c r="AF1917" s="82"/>
    </row>
    <row r="1918" spans="1:32">
      <c r="A1918" s="82">
        <v>0.47575000000000001</v>
      </c>
      <c r="B1918" s="130">
        <v>15</v>
      </c>
      <c r="C1918" s="126">
        <v>112.9887210485665</v>
      </c>
      <c r="D1918" s="82">
        <f t="shared" si="59"/>
        <v>0</v>
      </c>
      <c r="E1918" s="83" t="str">
        <f t="shared" si="60"/>
        <v>..</v>
      </c>
      <c r="F1918" s="82"/>
      <c r="G1918" s="83"/>
      <c r="H1918" s="84"/>
      <c r="I1918" s="83"/>
      <c r="N1918" s="82"/>
      <c r="O1918" s="82"/>
      <c r="P1918" s="82"/>
      <c r="Q1918" s="82"/>
      <c r="R1918" s="82"/>
      <c r="Y1918" s="82"/>
      <c r="Z1918" s="82"/>
      <c r="AF1918" s="82"/>
    </row>
    <row r="1919" spans="1:32">
      <c r="A1919" s="82">
        <v>0.47599999999999998</v>
      </c>
      <c r="B1919" s="130">
        <v>30</v>
      </c>
      <c r="C1919" s="126">
        <v>106.79311186622084</v>
      </c>
      <c r="D1919" s="82">
        <f t="shared" si="59"/>
        <v>1</v>
      </c>
      <c r="E1919" s="83">
        <f t="shared" si="60"/>
        <v>111.00000000000001</v>
      </c>
      <c r="F1919" s="82"/>
      <c r="G1919" s="83"/>
      <c r="H1919" s="84"/>
      <c r="I1919" s="83"/>
      <c r="N1919" s="82"/>
      <c r="O1919" s="82"/>
      <c r="P1919" s="82"/>
      <c r="Q1919" s="82"/>
      <c r="R1919" s="82"/>
      <c r="Y1919" s="82"/>
      <c r="Z1919" s="82"/>
      <c r="AF1919" s="82"/>
    </row>
    <row r="1920" spans="1:32">
      <c r="A1920" s="82">
        <v>0.47625000000000001</v>
      </c>
      <c r="B1920" s="130">
        <v>30</v>
      </c>
      <c r="C1920" s="126">
        <v>116.59684762686015</v>
      </c>
      <c r="D1920" s="82">
        <f t="shared" si="59"/>
        <v>1</v>
      </c>
      <c r="E1920" s="83">
        <f t="shared" si="60"/>
        <v>111.00000000000001</v>
      </c>
      <c r="F1920" s="82"/>
      <c r="G1920" s="83"/>
      <c r="H1920" s="84"/>
      <c r="I1920" s="83"/>
      <c r="N1920" s="82"/>
      <c r="O1920" s="82"/>
      <c r="P1920" s="82"/>
      <c r="Q1920" s="82"/>
      <c r="R1920" s="82"/>
      <c r="Y1920" s="82"/>
      <c r="Z1920" s="82"/>
      <c r="AF1920" s="82"/>
    </row>
    <row r="1921" spans="1:32">
      <c r="A1921" s="82">
        <v>0.47649999999999998</v>
      </c>
      <c r="B1921" s="130">
        <v>15</v>
      </c>
      <c r="C1921" s="126">
        <v>107.01728012137704</v>
      </c>
      <c r="D1921" s="82">
        <f t="shared" si="59"/>
        <v>0</v>
      </c>
      <c r="E1921" s="83" t="str">
        <f t="shared" si="60"/>
        <v>..</v>
      </c>
      <c r="F1921" s="82"/>
      <c r="G1921" s="83"/>
      <c r="H1921" s="84"/>
      <c r="I1921" s="83"/>
      <c r="N1921" s="82"/>
      <c r="O1921" s="82"/>
      <c r="P1921" s="82"/>
      <c r="Q1921" s="82"/>
      <c r="R1921" s="82"/>
      <c r="Y1921" s="82"/>
      <c r="Z1921" s="82"/>
      <c r="AF1921" s="82"/>
    </row>
    <row r="1922" spans="1:32">
      <c r="A1922" s="82">
        <v>0.47675000000000001</v>
      </c>
      <c r="B1922" s="130">
        <v>30</v>
      </c>
      <c r="C1922" s="126">
        <v>91.100438565542476</v>
      </c>
      <c r="D1922" s="82">
        <f t="shared" si="59"/>
        <v>1</v>
      </c>
      <c r="E1922" s="83">
        <f t="shared" si="60"/>
        <v>88.968385937677382</v>
      </c>
      <c r="F1922" s="82"/>
      <c r="G1922" s="83"/>
      <c r="H1922" s="84"/>
      <c r="I1922" s="83"/>
      <c r="N1922" s="82"/>
      <c r="O1922" s="82"/>
      <c r="P1922" s="82"/>
      <c r="Q1922" s="82"/>
      <c r="R1922" s="82"/>
      <c r="Y1922" s="82"/>
      <c r="Z1922" s="82"/>
      <c r="AF1922" s="82"/>
    </row>
    <row r="1923" spans="1:32">
      <c r="A1923" s="82">
        <v>0.47699999999999998</v>
      </c>
      <c r="B1923" s="130">
        <v>15</v>
      </c>
      <c r="C1923" s="126">
        <v>109.69680390349215</v>
      </c>
      <c r="D1923" s="82">
        <f t="shared" si="59"/>
        <v>0</v>
      </c>
      <c r="E1923" s="83" t="str">
        <f t="shared" si="60"/>
        <v>..</v>
      </c>
      <c r="F1923" s="82"/>
      <c r="G1923" s="83"/>
      <c r="H1923" s="84"/>
      <c r="I1923" s="83"/>
      <c r="N1923" s="82"/>
      <c r="O1923" s="82"/>
      <c r="P1923" s="82"/>
      <c r="Q1923" s="82"/>
      <c r="R1923" s="82"/>
      <c r="Y1923" s="82"/>
      <c r="Z1923" s="82"/>
      <c r="AF1923" s="82"/>
    </row>
    <row r="1924" spans="1:32">
      <c r="A1924" s="82">
        <v>0.47725000000000001</v>
      </c>
      <c r="B1924" s="130">
        <v>30</v>
      </c>
      <c r="C1924" s="126">
        <v>114.00206195164603</v>
      </c>
      <c r="D1924" s="82">
        <f t="shared" si="59"/>
        <v>1</v>
      </c>
      <c r="E1924" s="83">
        <f t="shared" si="60"/>
        <v>111.00000000000001</v>
      </c>
      <c r="F1924" s="82"/>
      <c r="G1924" s="83"/>
      <c r="H1924" s="84"/>
      <c r="I1924" s="83"/>
      <c r="N1924" s="82"/>
      <c r="O1924" s="82"/>
      <c r="P1924" s="82"/>
      <c r="Q1924" s="82"/>
      <c r="R1924" s="82"/>
      <c r="Y1924" s="82"/>
      <c r="Z1924" s="82"/>
      <c r="AF1924" s="82"/>
    </row>
    <row r="1925" spans="1:32">
      <c r="A1925" s="82">
        <v>0.47749999999999998</v>
      </c>
      <c r="B1925" s="130">
        <v>15</v>
      </c>
      <c r="C1925" s="126">
        <v>114.75470226957198</v>
      </c>
      <c r="D1925" s="82">
        <f t="shared" si="59"/>
        <v>0</v>
      </c>
      <c r="E1925" s="83" t="str">
        <f t="shared" si="60"/>
        <v>..</v>
      </c>
      <c r="F1925" s="82"/>
      <c r="G1925" s="83"/>
      <c r="H1925" s="84"/>
      <c r="I1925" s="83"/>
      <c r="N1925" s="82"/>
      <c r="O1925" s="82"/>
      <c r="P1925" s="82"/>
      <c r="Q1925" s="82"/>
      <c r="R1925" s="82"/>
      <c r="Y1925" s="82"/>
      <c r="Z1925" s="82"/>
      <c r="AF1925" s="82"/>
    </row>
    <row r="1926" spans="1:32">
      <c r="A1926" s="82">
        <v>0.47775000000000001</v>
      </c>
      <c r="B1926" s="130">
        <v>30</v>
      </c>
      <c r="C1926" s="126">
        <v>89.253385141434819</v>
      </c>
      <c r="D1926" s="82">
        <f t="shared" si="59"/>
        <v>1</v>
      </c>
      <c r="E1926" s="83">
        <f t="shared" si="60"/>
        <v>87.342978924462642</v>
      </c>
      <c r="F1926" s="82"/>
      <c r="G1926" s="83"/>
      <c r="H1926" s="84"/>
      <c r="I1926" s="83"/>
      <c r="N1926" s="82"/>
      <c r="O1926" s="82"/>
      <c r="P1926" s="82"/>
      <c r="Q1926" s="82"/>
      <c r="R1926" s="82"/>
      <c r="Y1926" s="82"/>
      <c r="Z1926" s="82"/>
      <c r="AF1926" s="82"/>
    </row>
    <row r="1927" spans="1:32">
      <c r="A1927" s="82">
        <v>0.47799999999999998</v>
      </c>
      <c r="B1927" s="130">
        <v>15</v>
      </c>
      <c r="C1927" s="126">
        <v>108.92473655269222</v>
      </c>
      <c r="D1927" s="82">
        <f t="shared" si="59"/>
        <v>0</v>
      </c>
      <c r="E1927" s="83" t="str">
        <f t="shared" si="60"/>
        <v>..</v>
      </c>
      <c r="F1927" s="82"/>
      <c r="G1927" s="83"/>
      <c r="H1927" s="84"/>
      <c r="I1927" s="83"/>
      <c r="N1927" s="82"/>
      <c r="O1927" s="82"/>
      <c r="P1927" s="82"/>
      <c r="Q1927" s="82"/>
      <c r="R1927" s="82"/>
      <c r="Y1927" s="82"/>
      <c r="Z1927" s="82"/>
      <c r="AF1927" s="82"/>
    </row>
    <row r="1928" spans="1:32">
      <c r="A1928" s="82">
        <v>0.47825000000000001</v>
      </c>
      <c r="B1928" s="130">
        <v>15</v>
      </c>
      <c r="C1928" s="126">
        <v>107.2302678033415</v>
      </c>
      <c r="D1928" s="82">
        <f t="shared" si="59"/>
        <v>0</v>
      </c>
      <c r="E1928" s="83" t="str">
        <f t="shared" si="60"/>
        <v>..</v>
      </c>
      <c r="F1928" s="82"/>
      <c r="G1928" s="83"/>
      <c r="H1928" s="84"/>
      <c r="I1928" s="83"/>
      <c r="N1928" s="82"/>
      <c r="O1928" s="82"/>
      <c r="P1928" s="82"/>
      <c r="Q1928" s="82"/>
      <c r="R1928" s="82"/>
      <c r="Y1928" s="82"/>
      <c r="Z1928" s="82"/>
      <c r="AF1928" s="82"/>
    </row>
    <row r="1929" spans="1:32">
      <c r="A1929" s="82">
        <v>0.47849999999999998</v>
      </c>
      <c r="B1929" s="130">
        <v>15</v>
      </c>
      <c r="C1929" s="126">
        <v>102.78919813239193</v>
      </c>
      <c r="D1929" s="82">
        <f t="shared" si="59"/>
        <v>0</v>
      </c>
      <c r="E1929" s="83" t="str">
        <f t="shared" si="60"/>
        <v>..</v>
      </c>
      <c r="F1929" s="82"/>
      <c r="G1929" s="83"/>
      <c r="H1929" s="84"/>
      <c r="I1929" s="83"/>
      <c r="N1929" s="82"/>
      <c r="O1929" s="82"/>
      <c r="P1929" s="82"/>
      <c r="Q1929" s="82"/>
      <c r="R1929" s="82"/>
      <c r="Y1929" s="82"/>
      <c r="Z1929" s="82"/>
      <c r="AF1929" s="82"/>
    </row>
    <row r="1930" spans="1:32">
      <c r="A1930" s="82">
        <v>0.47875000000000001</v>
      </c>
      <c r="B1930" s="130">
        <v>30</v>
      </c>
      <c r="C1930" s="126">
        <v>127.5271244992125</v>
      </c>
      <c r="D1930" s="82">
        <f t="shared" si="59"/>
        <v>1</v>
      </c>
      <c r="E1930" s="83">
        <f t="shared" si="60"/>
        <v>111.00000000000001</v>
      </c>
      <c r="F1930" s="82"/>
      <c r="G1930" s="83"/>
      <c r="H1930" s="84"/>
      <c r="I1930" s="83"/>
      <c r="N1930" s="82"/>
      <c r="O1930" s="82"/>
      <c r="P1930" s="82"/>
      <c r="Q1930" s="82"/>
      <c r="R1930" s="82"/>
      <c r="Y1930" s="82"/>
      <c r="Z1930" s="82"/>
      <c r="AF1930" s="82"/>
    </row>
    <row r="1931" spans="1:32">
      <c r="A1931" s="82">
        <v>0.47899999999999998</v>
      </c>
      <c r="B1931" s="130">
        <v>15</v>
      </c>
      <c r="C1931" s="126">
        <v>107.88825069860071</v>
      </c>
      <c r="D1931" s="82">
        <f t="shared" si="59"/>
        <v>0</v>
      </c>
      <c r="E1931" s="83" t="str">
        <f t="shared" si="60"/>
        <v>..</v>
      </c>
      <c r="F1931" s="82"/>
      <c r="G1931" s="83"/>
      <c r="H1931" s="84"/>
      <c r="I1931" s="83"/>
      <c r="N1931" s="82"/>
      <c r="O1931" s="82"/>
      <c r="P1931" s="82"/>
      <c r="Q1931" s="82"/>
      <c r="R1931" s="82"/>
      <c r="Y1931" s="82"/>
      <c r="Z1931" s="82"/>
      <c r="AF1931" s="82"/>
    </row>
    <row r="1932" spans="1:32">
      <c r="A1932" s="82">
        <v>0.47925000000000001</v>
      </c>
      <c r="B1932" s="130">
        <v>30</v>
      </c>
      <c r="C1932" s="126">
        <v>109.04974184783632</v>
      </c>
      <c r="D1932" s="82">
        <f t="shared" si="59"/>
        <v>1</v>
      </c>
      <c r="E1932" s="83">
        <f t="shared" si="60"/>
        <v>111.00000000000001</v>
      </c>
      <c r="F1932" s="82"/>
      <c r="G1932" s="83"/>
      <c r="H1932" s="84"/>
      <c r="I1932" s="83"/>
      <c r="N1932" s="82"/>
      <c r="O1932" s="82"/>
      <c r="P1932" s="82"/>
      <c r="Q1932" s="82"/>
      <c r="R1932" s="82"/>
      <c r="Y1932" s="82"/>
      <c r="Z1932" s="82"/>
      <c r="AF1932" s="82"/>
    </row>
    <row r="1933" spans="1:32">
      <c r="A1933" s="82">
        <v>0.47949999999999998</v>
      </c>
      <c r="B1933" s="130">
        <v>30</v>
      </c>
      <c r="C1933" s="126">
        <v>139.37951357240377</v>
      </c>
      <c r="D1933" s="82">
        <f t="shared" si="59"/>
        <v>1</v>
      </c>
      <c r="E1933" s="83">
        <f t="shared" si="60"/>
        <v>111.00000000000001</v>
      </c>
      <c r="F1933" s="82"/>
      <c r="G1933" s="83"/>
      <c r="H1933" s="84"/>
      <c r="I1933" s="83"/>
      <c r="N1933" s="82"/>
      <c r="O1933" s="82"/>
      <c r="P1933" s="82"/>
      <c r="Q1933" s="82"/>
      <c r="R1933" s="82"/>
      <c r="Y1933" s="82"/>
      <c r="Z1933" s="82"/>
      <c r="AF1933" s="82"/>
    </row>
    <row r="1934" spans="1:32">
      <c r="A1934" s="82">
        <v>0.47975000000000001</v>
      </c>
      <c r="B1934" s="130">
        <v>30</v>
      </c>
      <c r="C1934" s="126">
        <v>105.11706261092922</v>
      </c>
      <c r="D1934" s="82">
        <f t="shared" si="59"/>
        <v>1</v>
      </c>
      <c r="E1934" s="83">
        <f t="shared" si="60"/>
        <v>111.00000000000001</v>
      </c>
      <c r="F1934" s="82"/>
      <c r="G1934" s="83"/>
      <c r="H1934" s="84"/>
      <c r="I1934" s="83"/>
      <c r="N1934" s="82"/>
      <c r="O1934" s="82"/>
      <c r="P1934" s="82"/>
      <c r="Q1934" s="82"/>
      <c r="R1934" s="82"/>
      <c r="Y1934" s="82"/>
      <c r="Z1934" s="82"/>
      <c r="AF1934" s="82"/>
    </row>
    <row r="1935" spans="1:32">
      <c r="A1935" s="82">
        <v>0.48</v>
      </c>
      <c r="B1935" s="130">
        <v>15</v>
      </c>
      <c r="C1935" s="126">
        <v>108.31650793646359</v>
      </c>
      <c r="D1935" s="82">
        <f t="shared" si="59"/>
        <v>0</v>
      </c>
      <c r="E1935" s="83" t="str">
        <f t="shared" si="60"/>
        <v>..</v>
      </c>
      <c r="F1935" s="82"/>
      <c r="G1935" s="83"/>
      <c r="H1935" s="84"/>
      <c r="I1935" s="83"/>
      <c r="N1935" s="82"/>
      <c r="O1935" s="82"/>
      <c r="P1935" s="82"/>
      <c r="Q1935" s="82"/>
      <c r="R1935" s="82"/>
      <c r="Y1935" s="82"/>
      <c r="Z1935" s="82"/>
      <c r="AF1935" s="82"/>
    </row>
    <row r="1936" spans="1:32">
      <c r="A1936" s="82">
        <v>0.48025000000000001</v>
      </c>
      <c r="B1936" s="130">
        <v>15</v>
      </c>
      <c r="C1936" s="126">
        <v>107.57120077382959</v>
      </c>
      <c r="D1936" s="82">
        <f t="shared" ref="D1936:D1999" si="61">IF(VLOOKUP(B1936,$B$10:$G$11,6)&gt;=0,1,0)</f>
        <v>0</v>
      </c>
      <c r="E1936" s="83" t="str">
        <f t="shared" ref="E1936:E1999" si="62">IF(D1936=0,"..", IF(C1936+$C$6&gt;=$G$2,$G$2,(C1936+$C$6)*(1-$C$4)))</f>
        <v>..</v>
      </c>
      <c r="F1936" s="82"/>
      <c r="G1936" s="83"/>
      <c r="H1936" s="84"/>
      <c r="I1936" s="83"/>
      <c r="N1936" s="82"/>
      <c r="O1936" s="82"/>
      <c r="P1936" s="82"/>
      <c r="Q1936" s="82"/>
      <c r="R1936" s="82"/>
      <c r="Y1936" s="82"/>
      <c r="Z1936" s="82"/>
      <c r="AF1936" s="82"/>
    </row>
    <row r="1937" spans="1:32">
      <c r="A1937" s="82">
        <v>0.48049999999999998</v>
      </c>
      <c r="B1937" s="130">
        <v>30</v>
      </c>
      <c r="C1937" s="126">
        <v>102.81951654442699</v>
      </c>
      <c r="D1937" s="82">
        <f t="shared" si="61"/>
        <v>1</v>
      </c>
      <c r="E1937" s="83">
        <f t="shared" si="62"/>
        <v>111.00000000000001</v>
      </c>
      <c r="F1937" s="82"/>
      <c r="G1937" s="83"/>
      <c r="H1937" s="84"/>
      <c r="I1937" s="83"/>
      <c r="N1937" s="82"/>
      <c r="O1937" s="82"/>
      <c r="P1937" s="82"/>
      <c r="Q1937" s="82"/>
      <c r="R1937" s="82"/>
      <c r="Y1937" s="82"/>
      <c r="Z1937" s="82"/>
      <c r="AF1937" s="82"/>
    </row>
    <row r="1938" spans="1:32">
      <c r="A1938" s="82">
        <v>0.48075000000000001</v>
      </c>
      <c r="B1938" s="130">
        <v>30</v>
      </c>
      <c r="C1938" s="126">
        <v>114.72108663472983</v>
      </c>
      <c r="D1938" s="82">
        <f t="shared" si="61"/>
        <v>1</v>
      </c>
      <c r="E1938" s="83">
        <f t="shared" si="62"/>
        <v>111.00000000000001</v>
      </c>
      <c r="F1938" s="82"/>
      <c r="G1938" s="83"/>
      <c r="H1938" s="84"/>
      <c r="I1938" s="83"/>
      <c r="N1938" s="82"/>
      <c r="O1938" s="82"/>
      <c r="P1938" s="82"/>
      <c r="Q1938" s="82"/>
      <c r="R1938" s="82"/>
      <c r="Y1938" s="82"/>
      <c r="Z1938" s="82"/>
      <c r="AF1938" s="82"/>
    </row>
    <row r="1939" spans="1:32">
      <c r="A1939" s="82">
        <v>0.48099999999999998</v>
      </c>
      <c r="B1939" s="130">
        <v>30</v>
      </c>
      <c r="C1939" s="126">
        <v>116.4811448820162</v>
      </c>
      <c r="D1939" s="82">
        <f t="shared" si="61"/>
        <v>1</v>
      </c>
      <c r="E1939" s="83">
        <f t="shared" si="62"/>
        <v>111.00000000000001</v>
      </c>
      <c r="F1939" s="82"/>
      <c r="G1939" s="83"/>
      <c r="H1939" s="84"/>
      <c r="I1939" s="83"/>
      <c r="N1939" s="82"/>
      <c r="O1939" s="82"/>
      <c r="P1939" s="82"/>
      <c r="Q1939" s="82"/>
      <c r="R1939" s="82"/>
      <c r="Y1939" s="82"/>
      <c r="Z1939" s="82"/>
      <c r="AF1939" s="82"/>
    </row>
    <row r="1940" spans="1:32">
      <c r="A1940" s="82">
        <v>0.48125000000000001</v>
      </c>
      <c r="B1940" s="130">
        <v>30</v>
      </c>
      <c r="C1940" s="126">
        <v>103.60024021437968</v>
      </c>
      <c r="D1940" s="82">
        <f t="shared" si="61"/>
        <v>1</v>
      </c>
      <c r="E1940" s="83">
        <f t="shared" si="62"/>
        <v>111.00000000000001</v>
      </c>
      <c r="F1940" s="82"/>
      <c r="G1940" s="83"/>
      <c r="H1940" s="84"/>
      <c r="I1940" s="83"/>
      <c r="N1940" s="82"/>
      <c r="O1940" s="82"/>
      <c r="P1940" s="82"/>
      <c r="Q1940" s="82"/>
      <c r="R1940" s="82"/>
      <c r="Y1940" s="82"/>
      <c r="Z1940" s="82"/>
      <c r="AF1940" s="82"/>
    </row>
    <row r="1941" spans="1:32">
      <c r="A1941" s="82">
        <v>0.48149999999999998</v>
      </c>
      <c r="B1941" s="130">
        <v>15</v>
      </c>
      <c r="C1941" s="126">
        <v>95.41701435571602</v>
      </c>
      <c r="D1941" s="82">
        <f t="shared" si="61"/>
        <v>0</v>
      </c>
      <c r="E1941" s="83" t="str">
        <f t="shared" si="62"/>
        <v>..</v>
      </c>
      <c r="F1941" s="82"/>
      <c r="G1941" s="83"/>
      <c r="H1941" s="84"/>
      <c r="I1941" s="83"/>
      <c r="N1941" s="82"/>
      <c r="O1941" s="82"/>
      <c r="P1941" s="82"/>
      <c r="Q1941" s="82"/>
      <c r="R1941" s="82"/>
      <c r="Y1941" s="82"/>
      <c r="Z1941" s="82"/>
      <c r="AF1941" s="82"/>
    </row>
    <row r="1942" spans="1:32">
      <c r="A1942" s="82">
        <v>0.48175000000000001</v>
      </c>
      <c r="B1942" s="130">
        <v>15</v>
      </c>
      <c r="C1942" s="126">
        <v>116.62027368711342</v>
      </c>
      <c r="D1942" s="82">
        <f t="shared" si="61"/>
        <v>0</v>
      </c>
      <c r="E1942" s="83" t="str">
        <f t="shared" si="62"/>
        <v>..</v>
      </c>
      <c r="F1942" s="82"/>
      <c r="G1942" s="83"/>
      <c r="H1942" s="84"/>
      <c r="I1942" s="83"/>
      <c r="N1942" s="82"/>
      <c r="O1942" s="82"/>
      <c r="P1942" s="82"/>
      <c r="Q1942" s="82"/>
      <c r="R1942" s="82"/>
      <c r="Y1942" s="82"/>
      <c r="Z1942" s="82"/>
      <c r="AF1942" s="82"/>
    </row>
    <row r="1943" spans="1:32">
      <c r="A1943" s="82">
        <v>0.48199999999999998</v>
      </c>
      <c r="B1943" s="130">
        <v>15</v>
      </c>
      <c r="C1943" s="126">
        <v>106.77192563682641</v>
      </c>
      <c r="D1943" s="82">
        <f t="shared" si="61"/>
        <v>0</v>
      </c>
      <c r="E1943" s="83" t="str">
        <f t="shared" si="62"/>
        <v>..</v>
      </c>
      <c r="F1943" s="82"/>
      <c r="G1943" s="83"/>
      <c r="H1943" s="84"/>
      <c r="I1943" s="83"/>
      <c r="N1943" s="82"/>
      <c r="O1943" s="82"/>
      <c r="P1943" s="82"/>
      <c r="Q1943" s="82"/>
      <c r="R1943" s="82"/>
      <c r="Y1943" s="82"/>
      <c r="Z1943" s="82"/>
      <c r="AF1943" s="82"/>
    </row>
    <row r="1944" spans="1:32">
      <c r="A1944" s="82">
        <v>0.48225000000000001</v>
      </c>
      <c r="B1944" s="130">
        <v>15</v>
      </c>
      <c r="C1944" s="126">
        <v>115.17901245614158</v>
      </c>
      <c r="D1944" s="82">
        <f t="shared" si="61"/>
        <v>0</v>
      </c>
      <c r="E1944" s="83" t="str">
        <f t="shared" si="62"/>
        <v>..</v>
      </c>
      <c r="F1944" s="82"/>
      <c r="G1944" s="83"/>
      <c r="H1944" s="84"/>
      <c r="I1944" s="83"/>
      <c r="N1944" s="82"/>
      <c r="O1944" s="82"/>
      <c r="P1944" s="82"/>
      <c r="Q1944" s="82"/>
      <c r="R1944" s="82"/>
      <c r="Y1944" s="82"/>
      <c r="Z1944" s="82"/>
      <c r="AF1944" s="82"/>
    </row>
    <row r="1945" spans="1:32">
      <c r="A1945" s="82">
        <v>0.48249999999999998</v>
      </c>
      <c r="B1945" s="130">
        <v>15</v>
      </c>
      <c r="C1945" s="126">
        <v>111.87909064402257</v>
      </c>
      <c r="D1945" s="82">
        <f t="shared" si="61"/>
        <v>0</v>
      </c>
      <c r="E1945" s="83" t="str">
        <f t="shared" si="62"/>
        <v>..</v>
      </c>
      <c r="F1945" s="82"/>
      <c r="G1945" s="83"/>
      <c r="H1945" s="84"/>
      <c r="I1945" s="83"/>
      <c r="N1945" s="82"/>
      <c r="O1945" s="82"/>
      <c r="P1945" s="82"/>
      <c r="Q1945" s="82"/>
      <c r="R1945" s="82"/>
      <c r="Y1945" s="82"/>
      <c r="Z1945" s="82"/>
      <c r="AF1945" s="82"/>
    </row>
    <row r="1946" spans="1:32">
      <c r="A1946" s="82">
        <v>0.48275000000000001</v>
      </c>
      <c r="B1946" s="130">
        <v>15</v>
      </c>
      <c r="C1946" s="126">
        <v>108.23559112394872</v>
      </c>
      <c r="D1946" s="82">
        <f t="shared" si="61"/>
        <v>0</v>
      </c>
      <c r="E1946" s="83" t="str">
        <f t="shared" si="62"/>
        <v>..</v>
      </c>
      <c r="F1946" s="82"/>
      <c r="G1946" s="83"/>
      <c r="H1946" s="84"/>
      <c r="I1946" s="83"/>
      <c r="N1946" s="82"/>
      <c r="O1946" s="82"/>
      <c r="P1946" s="82"/>
      <c r="Q1946" s="82"/>
      <c r="R1946" s="82"/>
      <c r="Y1946" s="82"/>
      <c r="Z1946" s="82"/>
      <c r="AF1946" s="82"/>
    </row>
    <row r="1947" spans="1:32">
      <c r="A1947" s="82">
        <v>0.48299999999999998</v>
      </c>
      <c r="B1947" s="130">
        <v>15</v>
      </c>
      <c r="C1947" s="126">
        <v>109.06518881968067</v>
      </c>
      <c r="D1947" s="82">
        <f t="shared" si="61"/>
        <v>0</v>
      </c>
      <c r="E1947" s="83" t="str">
        <f t="shared" si="62"/>
        <v>..</v>
      </c>
      <c r="F1947" s="82"/>
      <c r="G1947" s="83"/>
      <c r="H1947" s="84"/>
      <c r="I1947" s="83"/>
      <c r="N1947" s="82"/>
      <c r="O1947" s="82"/>
      <c r="P1947" s="82"/>
      <c r="Q1947" s="82"/>
      <c r="R1947" s="82"/>
      <c r="Y1947" s="82"/>
      <c r="Z1947" s="82"/>
      <c r="AF1947" s="82"/>
    </row>
    <row r="1948" spans="1:32">
      <c r="A1948" s="82">
        <v>0.48325000000000001</v>
      </c>
      <c r="B1948" s="130">
        <v>30</v>
      </c>
      <c r="C1948" s="126">
        <v>113.78431768167913</v>
      </c>
      <c r="D1948" s="82">
        <f t="shared" si="61"/>
        <v>1</v>
      </c>
      <c r="E1948" s="83">
        <f t="shared" si="62"/>
        <v>111.00000000000001</v>
      </c>
      <c r="F1948" s="82"/>
      <c r="G1948" s="83"/>
      <c r="H1948" s="84"/>
      <c r="I1948" s="83"/>
      <c r="N1948" s="82"/>
      <c r="O1948" s="82"/>
      <c r="P1948" s="82"/>
      <c r="Q1948" s="82"/>
      <c r="R1948" s="82"/>
      <c r="Y1948" s="82"/>
      <c r="Z1948" s="82"/>
      <c r="AF1948" s="82"/>
    </row>
    <row r="1949" spans="1:32">
      <c r="A1949" s="82">
        <v>0.48349999999999999</v>
      </c>
      <c r="B1949" s="130">
        <v>15</v>
      </c>
      <c r="C1949" s="126">
        <v>112.01568792961233</v>
      </c>
      <c r="D1949" s="82">
        <f t="shared" si="61"/>
        <v>0</v>
      </c>
      <c r="E1949" s="83" t="str">
        <f t="shared" si="62"/>
        <v>..</v>
      </c>
      <c r="F1949" s="82"/>
      <c r="G1949" s="83"/>
      <c r="H1949" s="84"/>
      <c r="I1949" s="83"/>
      <c r="N1949" s="82"/>
      <c r="O1949" s="82"/>
      <c r="P1949" s="82"/>
      <c r="Q1949" s="82"/>
      <c r="R1949" s="82"/>
      <c r="Y1949" s="82"/>
      <c r="Z1949" s="82"/>
      <c r="AF1949" s="82"/>
    </row>
    <row r="1950" spans="1:32">
      <c r="A1950" s="82">
        <v>0.48375000000000001</v>
      </c>
      <c r="B1950" s="130">
        <v>30</v>
      </c>
      <c r="C1950" s="126">
        <v>89.144778200952274</v>
      </c>
      <c r="D1950" s="82">
        <f t="shared" si="61"/>
        <v>1</v>
      </c>
      <c r="E1950" s="83">
        <f t="shared" si="62"/>
        <v>87.247404816837999</v>
      </c>
      <c r="F1950" s="82"/>
      <c r="G1950" s="83"/>
      <c r="H1950" s="84"/>
      <c r="I1950" s="83"/>
      <c r="N1950" s="82"/>
      <c r="O1950" s="82"/>
      <c r="P1950" s="82"/>
      <c r="Q1950" s="82"/>
      <c r="R1950" s="82"/>
      <c r="Y1950" s="82"/>
      <c r="Z1950" s="82"/>
      <c r="AF1950" s="82"/>
    </row>
    <row r="1951" spans="1:32">
      <c r="A1951" s="82">
        <v>0.48399999999999999</v>
      </c>
      <c r="B1951" s="130">
        <v>30</v>
      </c>
      <c r="C1951" s="126">
        <v>106.56703011358533</v>
      </c>
      <c r="D1951" s="82">
        <f t="shared" si="61"/>
        <v>1</v>
      </c>
      <c r="E1951" s="83">
        <f t="shared" si="62"/>
        <v>111.00000000000001</v>
      </c>
      <c r="F1951" s="82"/>
      <c r="G1951" s="83"/>
      <c r="H1951" s="84"/>
      <c r="I1951" s="83"/>
      <c r="N1951" s="82"/>
      <c r="O1951" s="82"/>
      <c r="P1951" s="82"/>
      <c r="Q1951" s="82"/>
      <c r="R1951" s="82"/>
      <c r="Y1951" s="82"/>
      <c r="Z1951" s="82"/>
      <c r="AF1951" s="82"/>
    </row>
    <row r="1952" spans="1:32">
      <c r="A1952" s="82">
        <v>0.48425000000000001</v>
      </c>
      <c r="B1952" s="130">
        <v>30</v>
      </c>
      <c r="C1952" s="126">
        <v>88.718689355713067</v>
      </c>
      <c r="D1952" s="82">
        <f t="shared" si="61"/>
        <v>1</v>
      </c>
      <c r="E1952" s="83">
        <f t="shared" si="62"/>
        <v>86.872446633027494</v>
      </c>
      <c r="F1952" s="82"/>
      <c r="G1952" s="83"/>
      <c r="H1952" s="84"/>
      <c r="I1952" s="83"/>
      <c r="N1952" s="82"/>
      <c r="O1952" s="82"/>
      <c r="P1952" s="82"/>
      <c r="Q1952" s="82"/>
      <c r="R1952" s="82"/>
      <c r="Y1952" s="82"/>
      <c r="Z1952" s="82"/>
      <c r="AF1952" s="82"/>
    </row>
    <row r="1953" spans="1:32">
      <c r="A1953" s="82">
        <v>0.48449999999999999</v>
      </c>
      <c r="B1953" s="130">
        <v>30</v>
      </c>
      <c r="C1953" s="126">
        <v>117.0459850082029</v>
      </c>
      <c r="D1953" s="82">
        <f t="shared" si="61"/>
        <v>1</v>
      </c>
      <c r="E1953" s="83">
        <f t="shared" si="62"/>
        <v>111.00000000000001</v>
      </c>
      <c r="F1953" s="82"/>
      <c r="G1953" s="83"/>
      <c r="H1953" s="84"/>
      <c r="I1953" s="83"/>
      <c r="N1953" s="82"/>
      <c r="O1953" s="82"/>
      <c r="P1953" s="82"/>
      <c r="Q1953" s="82"/>
      <c r="R1953" s="82"/>
      <c r="Y1953" s="82"/>
      <c r="Z1953" s="82"/>
      <c r="AF1953" s="82"/>
    </row>
    <row r="1954" spans="1:32">
      <c r="A1954" s="82">
        <v>0.48475000000000001</v>
      </c>
      <c r="B1954" s="130">
        <v>30</v>
      </c>
      <c r="C1954" s="126">
        <v>105.13892870895356</v>
      </c>
      <c r="D1954" s="82">
        <f t="shared" si="61"/>
        <v>1</v>
      </c>
      <c r="E1954" s="83">
        <f t="shared" si="62"/>
        <v>111.00000000000001</v>
      </c>
      <c r="F1954" s="82"/>
      <c r="G1954" s="83"/>
      <c r="H1954" s="84"/>
      <c r="I1954" s="83"/>
      <c r="N1954" s="82"/>
      <c r="O1954" s="82"/>
      <c r="P1954" s="82"/>
      <c r="Q1954" s="82"/>
      <c r="R1954" s="82"/>
      <c r="Y1954" s="82"/>
      <c r="Z1954" s="82"/>
      <c r="AF1954" s="82"/>
    </row>
    <row r="1955" spans="1:32">
      <c r="A1955" s="82">
        <v>0.48499999999999999</v>
      </c>
      <c r="B1955" s="130">
        <v>30</v>
      </c>
      <c r="C1955" s="126">
        <v>111.91858988292603</v>
      </c>
      <c r="D1955" s="82">
        <f t="shared" si="61"/>
        <v>1</v>
      </c>
      <c r="E1955" s="83">
        <f t="shared" si="62"/>
        <v>111.00000000000001</v>
      </c>
      <c r="F1955" s="82"/>
      <c r="G1955" s="83"/>
      <c r="H1955" s="84"/>
      <c r="I1955" s="83"/>
      <c r="N1955" s="82"/>
      <c r="O1955" s="82"/>
      <c r="P1955" s="82"/>
      <c r="Q1955" s="82"/>
      <c r="R1955" s="82"/>
      <c r="Y1955" s="82"/>
      <c r="Z1955" s="82"/>
      <c r="AF1955" s="82"/>
    </row>
    <row r="1956" spans="1:32">
      <c r="A1956" s="82">
        <v>0.48525000000000001</v>
      </c>
      <c r="B1956" s="130">
        <v>15</v>
      </c>
      <c r="C1956" s="126">
        <v>110.91054314003402</v>
      </c>
      <c r="D1956" s="82">
        <f t="shared" si="61"/>
        <v>0</v>
      </c>
      <c r="E1956" s="83" t="str">
        <f t="shared" si="62"/>
        <v>..</v>
      </c>
      <c r="F1956" s="82"/>
      <c r="G1956" s="83"/>
      <c r="H1956" s="84"/>
      <c r="I1956" s="83"/>
      <c r="N1956" s="82"/>
      <c r="O1956" s="82"/>
      <c r="P1956" s="82"/>
      <c r="Q1956" s="82"/>
      <c r="R1956" s="82"/>
      <c r="Y1956" s="82"/>
      <c r="Z1956" s="82"/>
      <c r="AF1956" s="82"/>
    </row>
    <row r="1957" spans="1:32">
      <c r="A1957" s="82">
        <v>0.48549999999999999</v>
      </c>
      <c r="B1957" s="130">
        <v>30</v>
      </c>
      <c r="C1957" s="126">
        <v>134.7028850989073</v>
      </c>
      <c r="D1957" s="82">
        <f t="shared" si="61"/>
        <v>1</v>
      </c>
      <c r="E1957" s="83">
        <f t="shared" si="62"/>
        <v>111.00000000000001</v>
      </c>
      <c r="F1957" s="82"/>
      <c r="G1957" s="83"/>
      <c r="H1957" s="84"/>
      <c r="I1957" s="83"/>
      <c r="N1957" s="82"/>
      <c r="O1957" s="82"/>
      <c r="P1957" s="82"/>
      <c r="Q1957" s="82"/>
      <c r="R1957" s="82"/>
      <c r="Y1957" s="82"/>
      <c r="Z1957" s="82"/>
      <c r="AF1957" s="82"/>
    </row>
    <row r="1958" spans="1:32">
      <c r="A1958" s="82">
        <v>0.48575000000000002</v>
      </c>
      <c r="B1958" s="130">
        <v>15</v>
      </c>
      <c r="C1958" s="126">
        <v>124.47427418708598</v>
      </c>
      <c r="D1958" s="82">
        <f t="shared" si="61"/>
        <v>0</v>
      </c>
      <c r="E1958" s="83" t="str">
        <f t="shared" si="62"/>
        <v>..</v>
      </c>
      <c r="F1958" s="82"/>
      <c r="G1958" s="83"/>
      <c r="H1958" s="84"/>
      <c r="I1958" s="83"/>
      <c r="N1958" s="82"/>
      <c r="O1958" s="82"/>
      <c r="P1958" s="82"/>
      <c r="Q1958" s="82"/>
      <c r="R1958" s="82"/>
      <c r="Y1958" s="82"/>
      <c r="Z1958" s="82"/>
      <c r="AF1958" s="82"/>
    </row>
    <row r="1959" spans="1:32">
      <c r="A1959" s="82">
        <v>0.48599999999999999</v>
      </c>
      <c r="B1959" s="130">
        <v>30</v>
      </c>
      <c r="C1959" s="126">
        <v>131.13038922667511</v>
      </c>
      <c r="D1959" s="82">
        <f t="shared" si="61"/>
        <v>1</v>
      </c>
      <c r="E1959" s="83">
        <f t="shared" si="62"/>
        <v>111.00000000000001</v>
      </c>
      <c r="F1959" s="82"/>
      <c r="G1959" s="83"/>
      <c r="H1959" s="84"/>
      <c r="I1959" s="83"/>
      <c r="N1959" s="82"/>
      <c r="O1959" s="82"/>
      <c r="P1959" s="82"/>
      <c r="Q1959" s="82"/>
      <c r="R1959" s="82"/>
      <c r="Y1959" s="82"/>
      <c r="Z1959" s="82"/>
      <c r="AF1959" s="82"/>
    </row>
    <row r="1960" spans="1:32">
      <c r="A1960" s="82">
        <v>0.48625000000000002</v>
      </c>
      <c r="B1960" s="130">
        <v>30</v>
      </c>
      <c r="C1960" s="126">
        <v>129.12683994581568</v>
      </c>
      <c r="D1960" s="82">
        <f t="shared" si="61"/>
        <v>1</v>
      </c>
      <c r="E1960" s="83">
        <f t="shared" si="62"/>
        <v>111.00000000000001</v>
      </c>
      <c r="F1960" s="82"/>
      <c r="G1960" s="83"/>
      <c r="H1960" s="84"/>
      <c r="I1960" s="83"/>
      <c r="N1960" s="82"/>
      <c r="O1960" s="82"/>
      <c r="P1960" s="82"/>
      <c r="Q1960" s="82"/>
      <c r="R1960" s="82"/>
      <c r="Y1960" s="82"/>
      <c r="Z1960" s="82"/>
      <c r="AF1960" s="82"/>
    </row>
    <row r="1961" spans="1:32">
      <c r="A1961" s="82">
        <v>0.48649999999999999</v>
      </c>
      <c r="B1961" s="130">
        <v>30</v>
      </c>
      <c r="C1961" s="126">
        <v>107.86952533449924</v>
      </c>
      <c r="D1961" s="82">
        <f t="shared" si="61"/>
        <v>1</v>
      </c>
      <c r="E1961" s="83">
        <f t="shared" si="62"/>
        <v>111.00000000000001</v>
      </c>
      <c r="F1961" s="82"/>
      <c r="G1961" s="83"/>
      <c r="H1961" s="84"/>
      <c r="I1961" s="83"/>
      <c r="N1961" s="82"/>
      <c r="O1961" s="82"/>
      <c r="P1961" s="82"/>
      <c r="Q1961" s="82"/>
      <c r="R1961" s="82"/>
      <c r="Y1961" s="82"/>
      <c r="Z1961" s="82"/>
      <c r="AF1961" s="82"/>
    </row>
    <row r="1962" spans="1:32">
      <c r="A1962" s="82">
        <v>0.48675000000000002</v>
      </c>
      <c r="B1962" s="130">
        <v>15</v>
      </c>
      <c r="C1962" s="126">
        <v>97.403732738618203</v>
      </c>
      <c r="D1962" s="82">
        <f t="shared" si="61"/>
        <v>0</v>
      </c>
      <c r="E1962" s="83" t="str">
        <f t="shared" si="62"/>
        <v>..</v>
      </c>
      <c r="F1962" s="82"/>
      <c r="G1962" s="83"/>
      <c r="H1962" s="84"/>
      <c r="I1962" s="83"/>
      <c r="N1962" s="82"/>
      <c r="O1962" s="82"/>
      <c r="P1962" s="82"/>
      <c r="Q1962" s="82"/>
      <c r="R1962" s="82"/>
      <c r="Y1962" s="82"/>
      <c r="Z1962" s="82"/>
      <c r="AF1962" s="82"/>
    </row>
    <row r="1963" spans="1:32">
      <c r="A1963" s="82">
        <v>0.48699999999999999</v>
      </c>
      <c r="B1963" s="130">
        <v>30</v>
      </c>
      <c r="C1963" s="126">
        <v>98.115989282406886</v>
      </c>
      <c r="D1963" s="82">
        <f t="shared" si="61"/>
        <v>1</v>
      </c>
      <c r="E1963" s="83">
        <f t="shared" si="62"/>
        <v>95.142070568518065</v>
      </c>
      <c r="F1963" s="82"/>
      <c r="G1963" s="83"/>
      <c r="H1963" s="84"/>
      <c r="I1963" s="83"/>
      <c r="N1963" s="82"/>
      <c r="O1963" s="82"/>
      <c r="P1963" s="82"/>
      <c r="Q1963" s="82"/>
      <c r="R1963" s="82"/>
      <c r="Y1963" s="82"/>
      <c r="Z1963" s="82"/>
      <c r="AF1963" s="82"/>
    </row>
    <row r="1964" spans="1:32">
      <c r="A1964" s="82">
        <v>0.48725000000000002</v>
      </c>
      <c r="B1964" s="130">
        <v>15</v>
      </c>
      <c r="C1964" s="126">
        <v>110.13933159088306</v>
      </c>
      <c r="D1964" s="82">
        <f t="shared" si="61"/>
        <v>0</v>
      </c>
      <c r="E1964" s="83" t="str">
        <f t="shared" si="62"/>
        <v>..</v>
      </c>
      <c r="F1964" s="82"/>
      <c r="G1964" s="83"/>
      <c r="H1964" s="84"/>
      <c r="I1964" s="83"/>
      <c r="N1964" s="82"/>
      <c r="O1964" s="82"/>
      <c r="P1964" s="82"/>
      <c r="Q1964" s="82"/>
      <c r="R1964" s="82"/>
      <c r="Y1964" s="82"/>
      <c r="Z1964" s="82"/>
      <c r="AF1964" s="82"/>
    </row>
    <row r="1965" spans="1:32">
      <c r="A1965" s="82">
        <v>0.48749999999999999</v>
      </c>
      <c r="B1965" s="130">
        <v>15</v>
      </c>
      <c r="C1965" s="126">
        <v>119.10709103879738</v>
      </c>
      <c r="D1965" s="82">
        <f t="shared" si="61"/>
        <v>0</v>
      </c>
      <c r="E1965" s="83" t="str">
        <f t="shared" si="62"/>
        <v>..</v>
      </c>
      <c r="F1965" s="82"/>
      <c r="G1965" s="83"/>
      <c r="H1965" s="84"/>
      <c r="I1965" s="83"/>
      <c r="N1965" s="82"/>
      <c r="O1965" s="82"/>
      <c r="P1965" s="82"/>
      <c r="Q1965" s="82"/>
      <c r="R1965" s="82"/>
      <c r="Y1965" s="82"/>
      <c r="Z1965" s="82"/>
      <c r="AF1965" s="82"/>
    </row>
    <row r="1966" spans="1:32">
      <c r="A1966" s="82">
        <v>0.48775000000000002</v>
      </c>
      <c r="B1966" s="130">
        <v>15</v>
      </c>
      <c r="C1966" s="126">
        <v>114.13196620523175</v>
      </c>
      <c r="D1966" s="82">
        <f t="shared" si="61"/>
        <v>0</v>
      </c>
      <c r="E1966" s="83" t="str">
        <f t="shared" si="62"/>
        <v>..</v>
      </c>
      <c r="F1966" s="82"/>
      <c r="G1966" s="83"/>
      <c r="H1966" s="84"/>
      <c r="I1966" s="83"/>
      <c r="N1966" s="82"/>
      <c r="O1966" s="82"/>
      <c r="P1966" s="82"/>
      <c r="Q1966" s="82"/>
      <c r="R1966" s="82"/>
      <c r="Y1966" s="82"/>
      <c r="Z1966" s="82"/>
      <c r="AF1966" s="82"/>
    </row>
    <row r="1967" spans="1:32">
      <c r="A1967" s="82">
        <v>0.48799999999999999</v>
      </c>
      <c r="B1967" s="130">
        <v>15</v>
      </c>
      <c r="C1967" s="126">
        <v>117.22488307369318</v>
      </c>
      <c r="D1967" s="82">
        <f t="shared" si="61"/>
        <v>0</v>
      </c>
      <c r="E1967" s="83" t="str">
        <f t="shared" si="62"/>
        <v>..</v>
      </c>
      <c r="F1967" s="82"/>
      <c r="G1967" s="83"/>
      <c r="H1967" s="84"/>
      <c r="I1967" s="83"/>
      <c r="N1967" s="82"/>
      <c r="O1967" s="82"/>
      <c r="P1967" s="82"/>
      <c r="Q1967" s="82"/>
      <c r="R1967" s="82"/>
      <c r="Y1967" s="82"/>
      <c r="Z1967" s="82"/>
      <c r="AF1967" s="82"/>
    </row>
    <row r="1968" spans="1:32">
      <c r="A1968" s="82">
        <v>0.48825000000000002</v>
      </c>
      <c r="B1968" s="130">
        <v>15</v>
      </c>
      <c r="C1968" s="126">
        <v>120.38340801508204</v>
      </c>
      <c r="D1968" s="82">
        <f t="shared" si="61"/>
        <v>0</v>
      </c>
      <c r="E1968" s="83" t="str">
        <f t="shared" si="62"/>
        <v>..</v>
      </c>
      <c r="F1968" s="82"/>
      <c r="G1968" s="83"/>
      <c r="H1968" s="84"/>
      <c r="I1968" s="83"/>
      <c r="N1968" s="82"/>
      <c r="O1968" s="82"/>
      <c r="P1968" s="82"/>
      <c r="Q1968" s="82"/>
      <c r="R1968" s="82"/>
      <c r="Y1968" s="82"/>
      <c r="Z1968" s="82"/>
      <c r="AF1968" s="82"/>
    </row>
    <row r="1969" spans="1:32">
      <c r="A1969" s="82">
        <v>0.48849999999999999</v>
      </c>
      <c r="B1969" s="130">
        <v>15</v>
      </c>
      <c r="C1969" s="126">
        <v>117.50554621110223</v>
      </c>
      <c r="D1969" s="82">
        <f t="shared" si="61"/>
        <v>0</v>
      </c>
      <c r="E1969" s="83" t="str">
        <f t="shared" si="62"/>
        <v>..</v>
      </c>
      <c r="F1969" s="82"/>
      <c r="G1969" s="83"/>
      <c r="H1969" s="84"/>
      <c r="I1969" s="83"/>
      <c r="N1969" s="82"/>
      <c r="O1969" s="82"/>
      <c r="P1969" s="82"/>
      <c r="Q1969" s="82"/>
      <c r="R1969" s="82"/>
      <c r="Y1969" s="82"/>
      <c r="Z1969" s="82"/>
      <c r="AF1969" s="82"/>
    </row>
    <row r="1970" spans="1:32">
      <c r="A1970" s="82">
        <v>0.48875000000000002</v>
      </c>
      <c r="B1970" s="130">
        <v>30</v>
      </c>
      <c r="C1970" s="126">
        <v>116.88972024143393</v>
      </c>
      <c r="D1970" s="82">
        <f t="shared" si="61"/>
        <v>1</v>
      </c>
      <c r="E1970" s="83">
        <f t="shared" si="62"/>
        <v>111.00000000000001</v>
      </c>
      <c r="F1970" s="82"/>
      <c r="G1970" s="83"/>
      <c r="H1970" s="84"/>
      <c r="I1970" s="83"/>
      <c r="N1970" s="82"/>
      <c r="O1970" s="82"/>
      <c r="P1970" s="82"/>
      <c r="Q1970" s="82"/>
      <c r="R1970" s="82"/>
      <c r="Y1970" s="82"/>
      <c r="Z1970" s="82"/>
      <c r="AF1970" s="82"/>
    </row>
    <row r="1971" spans="1:32">
      <c r="A1971" s="82">
        <v>0.48899999999999999</v>
      </c>
      <c r="B1971" s="130">
        <v>30</v>
      </c>
      <c r="C1971" s="126">
        <v>89.784626038983987</v>
      </c>
      <c r="D1971" s="82">
        <f t="shared" si="61"/>
        <v>1</v>
      </c>
      <c r="E1971" s="83">
        <f t="shared" si="62"/>
        <v>87.81047091430591</v>
      </c>
      <c r="F1971" s="82"/>
      <c r="G1971" s="83"/>
      <c r="H1971" s="84"/>
      <c r="I1971" s="83"/>
      <c r="N1971" s="82"/>
      <c r="O1971" s="82"/>
      <c r="P1971" s="82"/>
      <c r="Q1971" s="82"/>
      <c r="R1971" s="82"/>
      <c r="Y1971" s="82"/>
      <c r="Z1971" s="82"/>
      <c r="AF1971" s="82"/>
    </row>
    <row r="1972" spans="1:32">
      <c r="A1972" s="82">
        <v>0.48925000000000002</v>
      </c>
      <c r="B1972" s="130">
        <v>30</v>
      </c>
      <c r="C1972" s="126">
        <v>134.35800101125275</v>
      </c>
      <c r="D1972" s="82">
        <f t="shared" si="61"/>
        <v>1</v>
      </c>
      <c r="E1972" s="83">
        <f t="shared" si="62"/>
        <v>111.00000000000001</v>
      </c>
      <c r="F1972" s="82"/>
      <c r="G1972" s="83"/>
      <c r="H1972" s="84"/>
      <c r="I1972" s="83"/>
      <c r="N1972" s="82"/>
      <c r="O1972" s="82"/>
      <c r="P1972" s="82"/>
      <c r="Q1972" s="82"/>
      <c r="R1972" s="82"/>
      <c r="Y1972" s="82"/>
      <c r="Z1972" s="82"/>
      <c r="AF1972" s="82"/>
    </row>
    <row r="1973" spans="1:32">
      <c r="A1973" s="82">
        <v>0.48949999999999999</v>
      </c>
      <c r="B1973" s="130">
        <v>30</v>
      </c>
      <c r="C1973" s="126">
        <v>85.213627983006873</v>
      </c>
      <c r="D1973" s="82">
        <f t="shared" si="61"/>
        <v>1</v>
      </c>
      <c r="E1973" s="83">
        <f t="shared" si="62"/>
        <v>83.787992625046044</v>
      </c>
      <c r="F1973" s="82"/>
      <c r="G1973" s="83"/>
      <c r="H1973" s="84"/>
      <c r="I1973" s="83"/>
      <c r="N1973" s="82"/>
      <c r="O1973" s="82"/>
      <c r="P1973" s="82"/>
      <c r="Q1973" s="82"/>
      <c r="R1973" s="82"/>
      <c r="Y1973" s="82"/>
      <c r="Z1973" s="82"/>
      <c r="AF1973" s="82"/>
    </row>
    <row r="1974" spans="1:32">
      <c r="A1974" s="82">
        <v>0.48975000000000002</v>
      </c>
      <c r="B1974" s="130">
        <v>15</v>
      </c>
      <c r="C1974" s="126">
        <v>107.93710208069699</v>
      </c>
      <c r="D1974" s="82">
        <f t="shared" si="61"/>
        <v>0</v>
      </c>
      <c r="E1974" s="83" t="str">
        <f t="shared" si="62"/>
        <v>..</v>
      </c>
      <c r="F1974" s="82"/>
      <c r="G1974" s="83"/>
      <c r="H1974" s="84"/>
      <c r="I1974" s="83"/>
      <c r="N1974" s="82"/>
      <c r="O1974" s="82"/>
      <c r="P1974" s="82"/>
      <c r="Q1974" s="82"/>
      <c r="R1974" s="82"/>
      <c r="Y1974" s="82"/>
      <c r="Z1974" s="82"/>
      <c r="AF1974" s="82"/>
    </row>
    <row r="1975" spans="1:32">
      <c r="A1975" s="82">
        <v>0.49</v>
      </c>
      <c r="B1975" s="130">
        <v>15</v>
      </c>
      <c r="C1975" s="126">
        <v>98.936821376286545</v>
      </c>
      <c r="D1975" s="82">
        <f t="shared" si="61"/>
        <v>0</v>
      </c>
      <c r="E1975" s="83" t="str">
        <f t="shared" si="62"/>
        <v>..</v>
      </c>
      <c r="F1975" s="82"/>
      <c r="G1975" s="83"/>
      <c r="H1975" s="84"/>
      <c r="I1975" s="83"/>
      <c r="N1975" s="82"/>
      <c r="O1975" s="82"/>
      <c r="P1975" s="82"/>
      <c r="Q1975" s="82"/>
      <c r="R1975" s="82"/>
      <c r="Y1975" s="82"/>
      <c r="Z1975" s="82"/>
      <c r="AF1975" s="82"/>
    </row>
    <row r="1976" spans="1:32">
      <c r="A1976" s="82">
        <v>0.49025000000000002</v>
      </c>
      <c r="B1976" s="130">
        <v>30</v>
      </c>
      <c r="C1976" s="126">
        <v>139.6051285337588</v>
      </c>
      <c r="D1976" s="82">
        <f t="shared" si="61"/>
        <v>1</v>
      </c>
      <c r="E1976" s="83">
        <f t="shared" si="62"/>
        <v>111.00000000000001</v>
      </c>
      <c r="F1976" s="82"/>
      <c r="G1976" s="83"/>
      <c r="H1976" s="84"/>
      <c r="I1976" s="83"/>
      <c r="N1976" s="82"/>
      <c r="O1976" s="82"/>
      <c r="P1976" s="82"/>
      <c r="Q1976" s="82"/>
      <c r="R1976" s="82"/>
      <c r="Y1976" s="82"/>
      <c r="Z1976" s="82"/>
      <c r="AF1976" s="82"/>
    </row>
    <row r="1977" spans="1:32">
      <c r="A1977" s="82">
        <v>0.49049999999999999</v>
      </c>
      <c r="B1977" s="130">
        <v>30</v>
      </c>
      <c r="C1977" s="126">
        <v>111.6681324375007</v>
      </c>
      <c r="D1977" s="82">
        <f t="shared" si="61"/>
        <v>1</v>
      </c>
      <c r="E1977" s="83">
        <f t="shared" si="62"/>
        <v>111.00000000000001</v>
      </c>
      <c r="F1977" s="82"/>
      <c r="G1977" s="83"/>
      <c r="H1977" s="84"/>
      <c r="I1977" s="83"/>
      <c r="N1977" s="82"/>
      <c r="O1977" s="82"/>
      <c r="P1977" s="82"/>
      <c r="Q1977" s="82"/>
      <c r="R1977" s="82"/>
      <c r="Y1977" s="82"/>
      <c r="Z1977" s="82"/>
      <c r="AF1977" s="82"/>
    </row>
    <row r="1978" spans="1:32">
      <c r="A1978" s="82">
        <v>0.49075000000000002</v>
      </c>
      <c r="B1978" s="130">
        <v>15</v>
      </c>
      <c r="C1978" s="126">
        <v>98.037365743691211</v>
      </c>
      <c r="D1978" s="82">
        <f t="shared" si="61"/>
        <v>0</v>
      </c>
      <c r="E1978" s="83" t="str">
        <f t="shared" si="62"/>
        <v>..</v>
      </c>
      <c r="F1978" s="82"/>
      <c r="G1978" s="83"/>
      <c r="H1978" s="84"/>
      <c r="I1978" s="83"/>
      <c r="N1978" s="82"/>
      <c r="O1978" s="82"/>
      <c r="P1978" s="82"/>
      <c r="Q1978" s="82"/>
      <c r="R1978" s="82"/>
      <c r="Y1978" s="82"/>
      <c r="Z1978" s="82"/>
      <c r="AF1978" s="82"/>
    </row>
    <row r="1979" spans="1:32">
      <c r="A1979" s="82">
        <v>0.49099999999999999</v>
      </c>
      <c r="B1979" s="130">
        <v>15</v>
      </c>
      <c r="C1979" s="126">
        <v>107.56353478172393</v>
      </c>
      <c r="D1979" s="82">
        <f t="shared" si="61"/>
        <v>0</v>
      </c>
      <c r="E1979" s="83" t="str">
        <f t="shared" si="62"/>
        <v>..</v>
      </c>
      <c r="F1979" s="82"/>
      <c r="G1979" s="83"/>
      <c r="H1979" s="84"/>
      <c r="I1979" s="83"/>
      <c r="N1979" s="82"/>
      <c r="O1979" s="82"/>
      <c r="P1979" s="82"/>
      <c r="Q1979" s="82"/>
      <c r="R1979" s="82"/>
      <c r="Y1979" s="82"/>
      <c r="Z1979" s="82"/>
      <c r="AF1979" s="82"/>
    </row>
    <row r="1980" spans="1:32">
      <c r="A1980" s="82">
        <v>0.49125000000000002</v>
      </c>
      <c r="B1980" s="130">
        <v>30</v>
      </c>
      <c r="C1980" s="126">
        <v>122.26974512737809</v>
      </c>
      <c r="D1980" s="82">
        <f t="shared" si="61"/>
        <v>1</v>
      </c>
      <c r="E1980" s="83">
        <f t="shared" si="62"/>
        <v>111.00000000000001</v>
      </c>
      <c r="F1980" s="82"/>
      <c r="G1980" s="83"/>
      <c r="H1980" s="84"/>
      <c r="I1980" s="83"/>
      <c r="N1980" s="82"/>
      <c r="O1980" s="82"/>
      <c r="P1980" s="82"/>
      <c r="Q1980" s="82"/>
      <c r="R1980" s="82"/>
      <c r="Y1980" s="82"/>
      <c r="Z1980" s="82"/>
      <c r="AF1980" s="82"/>
    </row>
    <row r="1981" spans="1:32">
      <c r="A1981" s="82">
        <v>0.49149999999999999</v>
      </c>
      <c r="B1981" s="130">
        <v>30</v>
      </c>
      <c r="C1981" s="126">
        <v>94.144181953696275</v>
      </c>
      <c r="D1981" s="82">
        <f t="shared" si="61"/>
        <v>1</v>
      </c>
      <c r="E1981" s="83">
        <f t="shared" si="62"/>
        <v>91.646880119252728</v>
      </c>
      <c r="F1981" s="82"/>
      <c r="G1981" s="83"/>
      <c r="H1981" s="84"/>
      <c r="I1981" s="83"/>
      <c r="N1981" s="82"/>
      <c r="O1981" s="82"/>
      <c r="P1981" s="82"/>
      <c r="Q1981" s="82"/>
      <c r="R1981" s="82"/>
      <c r="Y1981" s="82"/>
      <c r="Z1981" s="82"/>
      <c r="AF1981" s="82"/>
    </row>
    <row r="1982" spans="1:32">
      <c r="A1982" s="82">
        <v>0.49175000000000002</v>
      </c>
      <c r="B1982" s="130">
        <v>15</v>
      </c>
      <c r="C1982" s="126">
        <v>121.50628514450017</v>
      </c>
      <c r="D1982" s="82">
        <f t="shared" si="61"/>
        <v>0</v>
      </c>
      <c r="E1982" s="83" t="str">
        <f t="shared" si="62"/>
        <v>..</v>
      </c>
      <c r="F1982" s="82"/>
      <c r="G1982" s="83"/>
      <c r="H1982" s="84"/>
      <c r="I1982" s="83"/>
      <c r="N1982" s="82"/>
      <c r="O1982" s="82"/>
      <c r="P1982" s="82"/>
      <c r="Q1982" s="82"/>
      <c r="R1982" s="82"/>
      <c r="Y1982" s="82"/>
      <c r="Z1982" s="82"/>
      <c r="AF1982" s="82"/>
    </row>
    <row r="1983" spans="1:32">
      <c r="A1983" s="82">
        <v>0.49199999999999999</v>
      </c>
      <c r="B1983" s="130">
        <v>30</v>
      </c>
      <c r="C1983" s="126">
        <v>126.4781521970994</v>
      </c>
      <c r="D1983" s="82">
        <f t="shared" si="61"/>
        <v>1</v>
      </c>
      <c r="E1983" s="83">
        <f t="shared" si="62"/>
        <v>111.00000000000001</v>
      </c>
      <c r="F1983" s="82"/>
      <c r="G1983" s="83"/>
      <c r="H1983" s="84"/>
      <c r="I1983" s="83"/>
      <c r="N1983" s="82"/>
      <c r="O1983" s="82"/>
      <c r="P1983" s="82"/>
      <c r="Q1983" s="82"/>
      <c r="R1983" s="82"/>
      <c r="Y1983" s="82"/>
      <c r="Z1983" s="82"/>
      <c r="AF1983" s="82"/>
    </row>
    <row r="1984" spans="1:32">
      <c r="A1984" s="82">
        <v>0.49225000000000002</v>
      </c>
      <c r="B1984" s="130">
        <v>15</v>
      </c>
      <c r="C1984" s="126">
        <v>116.92210434065241</v>
      </c>
      <c r="D1984" s="82">
        <f t="shared" si="61"/>
        <v>0</v>
      </c>
      <c r="E1984" s="83" t="str">
        <f t="shared" si="62"/>
        <v>..</v>
      </c>
      <c r="F1984" s="82"/>
      <c r="G1984" s="83"/>
      <c r="H1984" s="84"/>
      <c r="I1984" s="83"/>
      <c r="N1984" s="82"/>
      <c r="O1984" s="82"/>
      <c r="P1984" s="82"/>
      <c r="Q1984" s="82"/>
      <c r="R1984" s="82"/>
      <c r="Y1984" s="82"/>
      <c r="Z1984" s="82"/>
      <c r="AF1984" s="82"/>
    </row>
    <row r="1985" spans="1:32">
      <c r="A1985" s="82">
        <v>0.49249999999999999</v>
      </c>
      <c r="B1985" s="130">
        <v>15</v>
      </c>
      <c r="C1985" s="126">
        <v>99.007325340863716</v>
      </c>
      <c r="D1985" s="82">
        <f t="shared" si="61"/>
        <v>0</v>
      </c>
      <c r="E1985" s="83" t="str">
        <f t="shared" si="62"/>
        <v>..</v>
      </c>
      <c r="F1985" s="82"/>
      <c r="G1985" s="83"/>
      <c r="H1985" s="84"/>
      <c r="I1985" s="83"/>
      <c r="N1985" s="82"/>
      <c r="O1985" s="82"/>
      <c r="P1985" s="82"/>
      <c r="Q1985" s="82"/>
      <c r="R1985" s="82"/>
      <c r="Y1985" s="82"/>
      <c r="Z1985" s="82"/>
      <c r="AF1985" s="82"/>
    </row>
    <row r="1986" spans="1:32">
      <c r="A1986" s="82">
        <v>0.49275000000000002</v>
      </c>
      <c r="B1986" s="130">
        <v>15</v>
      </c>
      <c r="C1986" s="126">
        <v>116.01463063399446</v>
      </c>
      <c r="D1986" s="82">
        <f t="shared" si="61"/>
        <v>0</v>
      </c>
      <c r="E1986" s="83" t="str">
        <f t="shared" si="62"/>
        <v>..</v>
      </c>
      <c r="F1986" s="82"/>
      <c r="G1986" s="83"/>
      <c r="H1986" s="84"/>
      <c r="I1986" s="83"/>
      <c r="N1986" s="82"/>
      <c r="O1986" s="82"/>
      <c r="P1986" s="82"/>
      <c r="Q1986" s="82"/>
      <c r="R1986" s="82"/>
      <c r="Y1986" s="82"/>
      <c r="Z1986" s="82"/>
      <c r="AF1986" s="82"/>
    </row>
    <row r="1987" spans="1:32">
      <c r="A1987" s="82">
        <v>0.49299999999999999</v>
      </c>
      <c r="B1987" s="130">
        <v>15</v>
      </c>
      <c r="C1987" s="126">
        <v>102.63944930723657</v>
      </c>
      <c r="D1987" s="82">
        <f t="shared" si="61"/>
        <v>0</v>
      </c>
      <c r="E1987" s="83" t="str">
        <f t="shared" si="62"/>
        <v>..</v>
      </c>
      <c r="F1987" s="82"/>
      <c r="G1987" s="83"/>
      <c r="H1987" s="84"/>
      <c r="I1987" s="83"/>
      <c r="N1987" s="82"/>
      <c r="O1987" s="82"/>
      <c r="P1987" s="82"/>
      <c r="Q1987" s="82"/>
      <c r="R1987" s="82"/>
      <c r="Y1987" s="82"/>
      <c r="Z1987" s="82"/>
      <c r="AF1987" s="82"/>
    </row>
    <row r="1988" spans="1:32">
      <c r="A1988" s="82">
        <v>0.49325000000000002</v>
      </c>
      <c r="B1988" s="130">
        <v>30</v>
      </c>
      <c r="C1988" s="126">
        <v>90.918598062726858</v>
      </c>
      <c r="D1988" s="82">
        <f t="shared" si="61"/>
        <v>1</v>
      </c>
      <c r="E1988" s="83">
        <f t="shared" si="62"/>
        <v>88.808366295199633</v>
      </c>
      <c r="F1988" s="82"/>
      <c r="G1988" s="83"/>
      <c r="H1988" s="84"/>
      <c r="I1988" s="83"/>
      <c r="N1988" s="82"/>
      <c r="O1988" s="82"/>
      <c r="P1988" s="82"/>
      <c r="Q1988" s="82"/>
      <c r="R1988" s="82"/>
      <c r="Y1988" s="82"/>
      <c r="Z1988" s="82"/>
      <c r="AF1988" s="82"/>
    </row>
    <row r="1989" spans="1:32">
      <c r="A1989" s="82">
        <v>0.49349999999999999</v>
      </c>
      <c r="B1989" s="130">
        <v>15</v>
      </c>
      <c r="C1989" s="126">
        <v>117.95919658375671</v>
      </c>
      <c r="D1989" s="82">
        <f t="shared" si="61"/>
        <v>0</v>
      </c>
      <c r="E1989" s="83" t="str">
        <f t="shared" si="62"/>
        <v>..</v>
      </c>
      <c r="F1989" s="82"/>
      <c r="G1989" s="83"/>
      <c r="H1989" s="84"/>
      <c r="I1989" s="83"/>
      <c r="N1989" s="82"/>
      <c r="O1989" s="82"/>
      <c r="P1989" s="82"/>
      <c r="Q1989" s="82"/>
      <c r="R1989" s="82"/>
      <c r="Y1989" s="82"/>
      <c r="Z1989" s="82"/>
      <c r="AF1989" s="82"/>
    </row>
    <row r="1990" spans="1:32">
      <c r="A1990" s="82">
        <v>0.49375000000000002</v>
      </c>
      <c r="B1990" s="130">
        <v>30</v>
      </c>
      <c r="C1990" s="126">
        <v>94.153380248350288</v>
      </c>
      <c r="D1990" s="82">
        <f t="shared" si="61"/>
        <v>1</v>
      </c>
      <c r="E1990" s="83">
        <f t="shared" si="62"/>
        <v>91.654974618548252</v>
      </c>
      <c r="F1990" s="82"/>
      <c r="G1990" s="83"/>
      <c r="H1990" s="84"/>
      <c r="I1990" s="83"/>
      <c r="N1990" s="82"/>
      <c r="O1990" s="82"/>
      <c r="P1990" s="82"/>
      <c r="Q1990" s="82"/>
      <c r="R1990" s="82"/>
      <c r="Y1990" s="82"/>
      <c r="Z1990" s="82"/>
      <c r="AF1990" s="82"/>
    </row>
    <row r="1991" spans="1:32">
      <c r="A1991" s="82">
        <v>0.49399999999999999</v>
      </c>
      <c r="B1991" s="130">
        <v>15</v>
      </c>
      <c r="C1991" s="126">
        <v>106.67595344632277</v>
      </c>
      <c r="D1991" s="82">
        <f t="shared" si="61"/>
        <v>0</v>
      </c>
      <c r="E1991" s="83" t="str">
        <f t="shared" si="62"/>
        <v>..</v>
      </c>
      <c r="F1991" s="82"/>
      <c r="G1991" s="83"/>
      <c r="H1991" s="84"/>
      <c r="I1991" s="83"/>
      <c r="N1991" s="82"/>
      <c r="O1991" s="82"/>
      <c r="P1991" s="82"/>
      <c r="Q1991" s="82"/>
      <c r="R1991" s="82"/>
      <c r="Y1991" s="82"/>
      <c r="Z1991" s="82"/>
      <c r="AF1991" s="82"/>
    </row>
    <row r="1992" spans="1:32">
      <c r="A1992" s="82">
        <v>0.49425000000000002</v>
      </c>
      <c r="B1992" s="130">
        <v>30</v>
      </c>
      <c r="C1992" s="126">
        <v>115.21713000854889</v>
      </c>
      <c r="D1992" s="82">
        <f t="shared" si="61"/>
        <v>1</v>
      </c>
      <c r="E1992" s="83">
        <f t="shared" si="62"/>
        <v>111.00000000000001</v>
      </c>
      <c r="F1992" s="82"/>
      <c r="G1992" s="83"/>
      <c r="H1992" s="84"/>
      <c r="I1992" s="83"/>
      <c r="N1992" s="82"/>
      <c r="O1992" s="82"/>
      <c r="P1992" s="82"/>
      <c r="Q1992" s="82"/>
      <c r="R1992" s="82"/>
      <c r="Y1992" s="82"/>
      <c r="Z1992" s="82"/>
      <c r="AF1992" s="82"/>
    </row>
    <row r="1993" spans="1:32">
      <c r="A1993" s="82">
        <v>0.4945</v>
      </c>
      <c r="B1993" s="130">
        <v>30</v>
      </c>
      <c r="C1993" s="126">
        <v>118.27001800031105</v>
      </c>
      <c r="D1993" s="82">
        <f t="shared" si="61"/>
        <v>1</v>
      </c>
      <c r="E1993" s="83">
        <f t="shared" si="62"/>
        <v>111.00000000000001</v>
      </c>
      <c r="F1993" s="82"/>
      <c r="G1993" s="83"/>
      <c r="H1993" s="84"/>
      <c r="I1993" s="83"/>
      <c r="N1993" s="82"/>
      <c r="O1993" s="82"/>
      <c r="P1993" s="82"/>
      <c r="Q1993" s="82"/>
      <c r="R1993" s="82"/>
      <c r="Y1993" s="82"/>
      <c r="Z1993" s="82"/>
      <c r="AF1993" s="82"/>
    </row>
    <row r="1994" spans="1:32">
      <c r="A1994" s="82">
        <v>0.49475000000000002</v>
      </c>
      <c r="B1994" s="130">
        <v>15</v>
      </c>
      <c r="C1994" s="126">
        <v>121.76750072241143</v>
      </c>
      <c r="D1994" s="82">
        <f t="shared" si="61"/>
        <v>0</v>
      </c>
      <c r="E1994" s="83" t="str">
        <f t="shared" si="62"/>
        <v>..</v>
      </c>
      <c r="F1994" s="82"/>
      <c r="G1994" s="83"/>
      <c r="H1994" s="84"/>
      <c r="I1994" s="83"/>
      <c r="N1994" s="82"/>
      <c r="O1994" s="82"/>
      <c r="P1994" s="82"/>
      <c r="Q1994" s="82"/>
      <c r="R1994" s="82"/>
      <c r="Y1994" s="82"/>
      <c r="Z1994" s="82"/>
      <c r="AF1994" s="82"/>
    </row>
    <row r="1995" spans="1:32">
      <c r="A1995" s="82">
        <v>0.495</v>
      </c>
      <c r="B1995" s="130">
        <v>30</v>
      </c>
      <c r="C1995" s="126">
        <v>105.47255351395532</v>
      </c>
      <c r="D1995" s="82">
        <f t="shared" si="61"/>
        <v>1</v>
      </c>
      <c r="E1995" s="83">
        <f t="shared" si="62"/>
        <v>111.00000000000001</v>
      </c>
      <c r="F1995" s="82"/>
      <c r="G1995" s="83"/>
      <c r="H1995" s="84"/>
      <c r="I1995" s="83"/>
      <c r="N1995" s="82"/>
      <c r="O1995" s="82"/>
      <c r="P1995" s="82"/>
      <c r="Q1995" s="82"/>
      <c r="R1995" s="82"/>
      <c r="Y1995" s="82"/>
      <c r="Z1995" s="82"/>
      <c r="AF1995" s="82"/>
    </row>
    <row r="1996" spans="1:32">
      <c r="A1996" s="82">
        <v>0.49525000000000002</v>
      </c>
      <c r="B1996" s="130">
        <v>30</v>
      </c>
      <c r="C1996" s="126">
        <v>80.922979831732107</v>
      </c>
      <c r="D1996" s="82">
        <f t="shared" si="61"/>
        <v>1</v>
      </c>
      <c r="E1996" s="83">
        <f t="shared" si="62"/>
        <v>80.012222251924257</v>
      </c>
      <c r="F1996" s="82"/>
      <c r="G1996" s="83"/>
      <c r="H1996" s="84"/>
      <c r="I1996" s="83"/>
      <c r="N1996" s="82"/>
      <c r="O1996" s="82"/>
      <c r="P1996" s="82"/>
      <c r="Q1996" s="82"/>
      <c r="R1996" s="82"/>
      <c r="Y1996" s="82"/>
      <c r="Z1996" s="82"/>
      <c r="AF1996" s="82"/>
    </row>
    <row r="1997" spans="1:32">
      <c r="A1997" s="82">
        <v>0.4955</v>
      </c>
      <c r="B1997" s="130">
        <v>30</v>
      </c>
      <c r="C1997" s="126">
        <v>86.856073136382719</v>
      </c>
      <c r="D1997" s="82">
        <f t="shared" si="61"/>
        <v>1</v>
      </c>
      <c r="E1997" s="83">
        <f t="shared" si="62"/>
        <v>85.233344360016787</v>
      </c>
      <c r="F1997" s="82"/>
      <c r="G1997" s="83"/>
      <c r="H1997" s="84"/>
      <c r="I1997" s="83"/>
      <c r="N1997" s="82"/>
      <c r="O1997" s="82"/>
      <c r="P1997" s="82"/>
      <c r="Q1997" s="82"/>
      <c r="R1997" s="82"/>
      <c r="Y1997" s="82"/>
      <c r="Z1997" s="82"/>
      <c r="AF1997" s="82"/>
    </row>
    <row r="1998" spans="1:32">
      <c r="A1998" s="82">
        <v>0.49575000000000002</v>
      </c>
      <c r="B1998" s="130">
        <v>15</v>
      </c>
      <c r="C1998" s="126">
        <v>104.25337260510074</v>
      </c>
      <c r="D1998" s="82">
        <f t="shared" si="61"/>
        <v>0</v>
      </c>
      <c r="E1998" s="83" t="str">
        <f t="shared" si="62"/>
        <v>..</v>
      </c>
      <c r="F1998" s="82"/>
      <c r="G1998" s="83"/>
      <c r="H1998" s="84"/>
      <c r="I1998" s="83"/>
      <c r="N1998" s="82"/>
      <c r="O1998" s="82"/>
      <c r="P1998" s="82"/>
      <c r="Q1998" s="82"/>
      <c r="R1998" s="82"/>
      <c r="Y1998" s="82"/>
      <c r="Z1998" s="82"/>
      <c r="AF1998" s="82"/>
    </row>
    <row r="1999" spans="1:32">
      <c r="A1999" s="82">
        <v>0.496</v>
      </c>
      <c r="B1999" s="130">
        <v>15</v>
      </c>
      <c r="C1999" s="126">
        <v>105.62124135070778</v>
      </c>
      <c r="D1999" s="82">
        <f t="shared" si="61"/>
        <v>0</v>
      </c>
      <c r="E1999" s="83" t="str">
        <f t="shared" si="62"/>
        <v>..</v>
      </c>
      <c r="F1999" s="82"/>
      <c r="G1999" s="83"/>
      <c r="H1999" s="84"/>
      <c r="I1999" s="83"/>
      <c r="N1999" s="82"/>
      <c r="O1999" s="82"/>
      <c r="P1999" s="82"/>
      <c r="Q1999" s="82"/>
      <c r="R1999" s="82"/>
      <c r="Y1999" s="82"/>
      <c r="Z1999" s="82"/>
      <c r="AF1999" s="82"/>
    </row>
    <row r="2000" spans="1:32">
      <c r="A2000" s="82">
        <v>0.49625000000000002</v>
      </c>
      <c r="B2000" s="130">
        <v>15</v>
      </c>
      <c r="C2000" s="126">
        <v>106.6297288861725</v>
      </c>
      <c r="D2000" s="82">
        <f t="shared" ref="D2000:D2063" si="63">IF(VLOOKUP(B2000,$B$10:$G$11,6)&gt;=0,1,0)</f>
        <v>0</v>
      </c>
      <c r="E2000" s="83" t="str">
        <f t="shared" ref="E2000:E2063" si="64">IF(D2000=0,"..", IF(C2000+$C$6&gt;=$G$2,$G$2,(C2000+$C$6)*(1-$C$4)))</f>
        <v>..</v>
      </c>
      <c r="F2000" s="82"/>
      <c r="G2000" s="83"/>
      <c r="H2000" s="84"/>
      <c r="I2000" s="83"/>
      <c r="N2000" s="82"/>
      <c r="O2000" s="82"/>
      <c r="P2000" s="82"/>
      <c r="Q2000" s="82"/>
      <c r="R2000" s="82"/>
      <c r="Y2000" s="82"/>
      <c r="Z2000" s="82"/>
      <c r="AF2000" s="82"/>
    </row>
    <row r="2001" spans="1:32">
      <c r="A2001" s="82">
        <v>0.4965</v>
      </c>
      <c r="B2001" s="130">
        <v>30</v>
      </c>
      <c r="C2001" s="126">
        <v>110.20514160562203</v>
      </c>
      <c r="D2001" s="82">
        <f t="shared" si="63"/>
        <v>1</v>
      </c>
      <c r="E2001" s="83">
        <f t="shared" si="64"/>
        <v>111.00000000000001</v>
      </c>
      <c r="F2001" s="82"/>
      <c r="G2001" s="83"/>
      <c r="H2001" s="84"/>
      <c r="I2001" s="83"/>
      <c r="N2001" s="82"/>
      <c r="O2001" s="82"/>
      <c r="P2001" s="82"/>
      <c r="Q2001" s="82"/>
      <c r="R2001" s="82"/>
      <c r="Y2001" s="82"/>
      <c r="Z2001" s="82"/>
      <c r="AF2001" s="82"/>
    </row>
    <row r="2002" spans="1:32">
      <c r="A2002" s="82">
        <v>0.49675000000000002</v>
      </c>
      <c r="B2002" s="130">
        <v>15</v>
      </c>
      <c r="C2002" s="126">
        <v>96.789419744345381</v>
      </c>
      <c r="D2002" s="82">
        <f t="shared" si="63"/>
        <v>0</v>
      </c>
      <c r="E2002" s="83" t="str">
        <f t="shared" si="64"/>
        <v>..</v>
      </c>
      <c r="F2002" s="82"/>
      <c r="G2002" s="83"/>
      <c r="H2002" s="84"/>
      <c r="I2002" s="83"/>
      <c r="N2002" s="82"/>
      <c r="O2002" s="82"/>
      <c r="P2002" s="82"/>
      <c r="Q2002" s="82"/>
      <c r="R2002" s="82"/>
      <c r="Y2002" s="82"/>
      <c r="Z2002" s="82"/>
      <c r="AF2002" s="82"/>
    </row>
    <row r="2003" spans="1:32">
      <c r="A2003" s="82">
        <v>0.497</v>
      </c>
      <c r="B2003" s="130">
        <v>15</v>
      </c>
      <c r="C2003" s="126">
        <v>118.14570582456165</v>
      </c>
      <c r="D2003" s="82">
        <f t="shared" si="63"/>
        <v>0</v>
      </c>
      <c r="E2003" s="83" t="str">
        <f t="shared" si="64"/>
        <v>..</v>
      </c>
      <c r="F2003" s="82"/>
      <c r="G2003" s="83"/>
      <c r="H2003" s="84"/>
      <c r="I2003" s="83"/>
      <c r="N2003" s="82"/>
      <c r="O2003" s="82"/>
      <c r="P2003" s="82"/>
      <c r="Q2003" s="82"/>
      <c r="R2003" s="82"/>
      <c r="Y2003" s="82"/>
      <c r="Z2003" s="82"/>
      <c r="AF2003" s="82"/>
    </row>
    <row r="2004" spans="1:32">
      <c r="A2004" s="82">
        <v>0.49725000000000003</v>
      </c>
      <c r="B2004" s="130">
        <v>30</v>
      </c>
      <c r="C2004" s="126">
        <v>130.89181513244978</v>
      </c>
      <c r="D2004" s="82">
        <f t="shared" si="63"/>
        <v>1</v>
      </c>
      <c r="E2004" s="83">
        <f t="shared" si="64"/>
        <v>111.00000000000001</v>
      </c>
      <c r="F2004" s="82"/>
      <c r="G2004" s="83"/>
      <c r="H2004" s="84"/>
      <c r="I2004" s="83"/>
      <c r="N2004" s="82"/>
      <c r="O2004" s="82"/>
      <c r="P2004" s="82"/>
      <c r="Q2004" s="82"/>
      <c r="R2004" s="82"/>
      <c r="Y2004" s="82"/>
      <c r="Z2004" s="82"/>
      <c r="AF2004" s="82"/>
    </row>
    <row r="2005" spans="1:32">
      <c r="A2005" s="82">
        <v>0.4975</v>
      </c>
      <c r="B2005" s="130">
        <v>15</v>
      </c>
      <c r="C2005" s="126">
        <v>96.067280063546733</v>
      </c>
      <c r="D2005" s="82">
        <f t="shared" si="63"/>
        <v>0</v>
      </c>
      <c r="E2005" s="83" t="str">
        <f t="shared" si="64"/>
        <v>..</v>
      </c>
      <c r="F2005" s="82"/>
      <c r="G2005" s="83"/>
      <c r="H2005" s="84"/>
      <c r="I2005" s="83"/>
      <c r="N2005" s="82"/>
      <c r="O2005" s="82"/>
      <c r="P2005" s="82"/>
      <c r="Q2005" s="82"/>
      <c r="R2005" s="82"/>
      <c r="Y2005" s="82"/>
      <c r="Z2005" s="82"/>
      <c r="AF2005" s="82"/>
    </row>
    <row r="2006" spans="1:32">
      <c r="A2006" s="82">
        <v>0.49775000000000003</v>
      </c>
      <c r="B2006" s="130">
        <v>30</v>
      </c>
      <c r="C2006" s="126">
        <v>81.73982334873493</v>
      </c>
      <c r="D2006" s="82">
        <f t="shared" si="63"/>
        <v>1</v>
      </c>
      <c r="E2006" s="83">
        <f t="shared" si="64"/>
        <v>80.731044546886736</v>
      </c>
      <c r="F2006" s="82"/>
      <c r="G2006" s="83"/>
      <c r="H2006" s="84"/>
      <c r="I2006" s="83"/>
      <c r="N2006" s="82"/>
      <c r="O2006" s="82"/>
      <c r="P2006" s="82"/>
      <c r="Q2006" s="82"/>
      <c r="R2006" s="82"/>
      <c r="Y2006" s="82"/>
      <c r="Z2006" s="82"/>
      <c r="AF2006" s="82"/>
    </row>
    <row r="2007" spans="1:32">
      <c r="A2007" s="82">
        <v>0.498</v>
      </c>
      <c r="B2007" s="130">
        <v>15</v>
      </c>
      <c r="C2007" s="126">
        <v>119.14566661858373</v>
      </c>
      <c r="D2007" s="82">
        <f t="shared" si="63"/>
        <v>0</v>
      </c>
      <c r="E2007" s="83" t="str">
        <f t="shared" si="64"/>
        <v>..</v>
      </c>
      <c r="F2007" s="82"/>
      <c r="G2007" s="83"/>
      <c r="H2007" s="84"/>
      <c r="I2007" s="83"/>
      <c r="N2007" s="82"/>
      <c r="O2007" s="82"/>
      <c r="P2007" s="82"/>
      <c r="Q2007" s="82"/>
      <c r="R2007" s="82"/>
      <c r="Y2007" s="82"/>
      <c r="Z2007" s="82"/>
      <c r="AF2007" s="82"/>
    </row>
    <row r="2008" spans="1:32">
      <c r="A2008" s="82">
        <v>0.49825000000000003</v>
      </c>
      <c r="B2008" s="130">
        <v>30</v>
      </c>
      <c r="C2008" s="126">
        <v>130.97562780153098</v>
      </c>
      <c r="D2008" s="82">
        <f t="shared" si="63"/>
        <v>1</v>
      </c>
      <c r="E2008" s="83">
        <f t="shared" si="64"/>
        <v>111.00000000000001</v>
      </c>
      <c r="F2008" s="82"/>
      <c r="G2008" s="83"/>
      <c r="H2008" s="84"/>
      <c r="I2008" s="83"/>
      <c r="N2008" s="82"/>
      <c r="O2008" s="82"/>
      <c r="P2008" s="82"/>
      <c r="Q2008" s="82"/>
      <c r="R2008" s="82"/>
      <c r="Y2008" s="82"/>
      <c r="Z2008" s="82"/>
      <c r="AF2008" s="82"/>
    </row>
    <row r="2009" spans="1:32">
      <c r="A2009" s="82">
        <v>0.4985</v>
      </c>
      <c r="B2009" s="130">
        <v>30</v>
      </c>
      <c r="C2009" s="126">
        <v>121.89069989441492</v>
      </c>
      <c r="D2009" s="82">
        <f t="shared" si="63"/>
        <v>1</v>
      </c>
      <c r="E2009" s="83">
        <f t="shared" si="64"/>
        <v>111.00000000000001</v>
      </c>
      <c r="F2009" s="82"/>
      <c r="G2009" s="83"/>
      <c r="H2009" s="84"/>
      <c r="I2009" s="83"/>
      <c r="N2009" s="82"/>
      <c r="O2009" s="82"/>
      <c r="P2009" s="82"/>
      <c r="Q2009" s="82"/>
      <c r="R2009" s="82"/>
      <c r="Y2009" s="82"/>
      <c r="Z2009" s="82"/>
      <c r="AF2009" s="82"/>
    </row>
    <row r="2010" spans="1:32">
      <c r="A2010" s="82">
        <v>0.49875000000000003</v>
      </c>
      <c r="B2010" s="130">
        <v>15</v>
      </c>
      <c r="C2010" s="126">
        <v>97.844657297719195</v>
      </c>
      <c r="D2010" s="82">
        <f t="shared" si="63"/>
        <v>0</v>
      </c>
      <c r="E2010" s="83" t="str">
        <f t="shared" si="64"/>
        <v>..</v>
      </c>
      <c r="F2010" s="82"/>
      <c r="G2010" s="83"/>
      <c r="H2010" s="84"/>
      <c r="I2010" s="83"/>
      <c r="N2010" s="82"/>
      <c r="O2010" s="82"/>
      <c r="P2010" s="82"/>
      <c r="Q2010" s="82"/>
      <c r="R2010" s="82"/>
      <c r="Y2010" s="82"/>
      <c r="Z2010" s="82"/>
      <c r="AF2010" s="82"/>
    </row>
    <row r="2011" spans="1:32">
      <c r="A2011" s="82">
        <v>0.499</v>
      </c>
      <c r="B2011" s="130">
        <v>15</v>
      </c>
      <c r="C2011" s="126">
        <v>97.057212750117884</v>
      </c>
      <c r="D2011" s="82">
        <f t="shared" si="63"/>
        <v>0</v>
      </c>
      <c r="E2011" s="83" t="str">
        <f t="shared" si="64"/>
        <v>..</v>
      </c>
      <c r="F2011" s="80"/>
      <c r="I2011" s="81"/>
      <c r="J2011" s="80"/>
      <c r="K2011" s="80"/>
      <c r="L2011" s="80"/>
      <c r="M2011" s="80"/>
    </row>
    <row r="2012" spans="1:32">
      <c r="A2012" s="82">
        <v>0.49925000000000003</v>
      </c>
      <c r="B2012" s="130">
        <v>15</v>
      </c>
      <c r="C2012" s="126">
        <v>110.10706362325685</v>
      </c>
      <c r="D2012" s="82">
        <f t="shared" si="63"/>
        <v>0</v>
      </c>
      <c r="E2012" s="83" t="str">
        <f t="shared" si="64"/>
        <v>..</v>
      </c>
      <c r="F2012" s="80"/>
      <c r="I2012" s="81"/>
      <c r="J2012" s="80"/>
      <c r="K2012" s="80"/>
      <c r="L2012" s="80"/>
      <c r="M2012" s="80"/>
    </row>
    <row r="2013" spans="1:32">
      <c r="A2013" s="82">
        <v>0.4995</v>
      </c>
      <c r="B2013" s="130">
        <v>15</v>
      </c>
      <c r="C2013" s="126">
        <v>110.41350825809295</v>
      </c>
      <c r="D2013" s="82">
        <f t="shared" si="63"/>
        <v>0</v>
      </c>
      <c r="E2013" s="83" t="str">
        <f t="shared" si="64"/>
        <v>..</v>
      </c>
      <c r="F2013" s="80"/>
      <c r="I2013" s="81"/>
      <c r="J2013" s="80"/>
      <c r="K2013" s="80"/>
      <c r="L2013" s="80"/>
      <c r="M2013" s="80"/>
    </row>
    <row r="2014" spans="1:32">
      <c r="A2014" s="82">
        <v>0.49975000000000003</v>
      </c>
      <c r="B2014" s="130">
        <v>15</v>
      </c>
      <c r="C2014" s="126">
        <v>103.09579799879047</v>
      </c>
      <c r="D2014" s="82">
        <f t="shared" si="63"/>
        <v>0</v>
      </c>
      <c r="E2014" s="83" t="str">
        <f t="shared" si="64"/>
        <v>..</v>
      </c>
      <c r="F2014" s="80"/>
      <c r="I2014" s="81"/>
      <c r="J2014" s="80"/>
      <c r="K2014" s="80"/>
      <c r="L2014" s="80"/>
      <c r="M2014" s="80"/>
    </row>
    <row r="2015" spans="1:32">
      <c r="A2015" s="82">
        <v>0.5</v>
      </c>
      <c r="B2015" s="130">
        <v>15</v>
      </c>
      <c r="C2015" s="126">
        <v>111.22146739778982</v>
      </c>
      <c r="D2015" s="82">
        <f t="shared" si="63"/>
        <v>0</v>
      </c>
      <c r="E2015" s="83" t="str">
        <f t="shared" si="64"/>
        <v>..</v>
      </c>
      <c r="F2015" s="80"/>
      <c r="I2015" s="81"/>
      <c r="J2015" s="80"/>
      <c r="K2015" s="80"/>
      <c r="L2015" s="80"/>
      <c r="M2015" s="80"/>
    </row>
    <row r="2016" spans="1:32">
      <c r="A2016" s="82">
        <v>0.50024999999999997</v>
      </c>
      <c r="B2016" s="130">
        <v>15</v>
      </c>
      <c r="C2016" s="127">
        <v>114.51263876213915</v>
      </c>
      <c r="D2016" s="82">
        <f t="shared" si="63"/>
        <v>0</v>
      </c>
      <c r="E2016" s="83" t="str">
        <f t="shared" si="64"/>
        <v>..</v>
      </c>
      <c r="F2016" s="80"/>
      <c r="I2016" s="81"/>
      <c r="J2016" s="80"/>
      <c r="K2016" s="80"/>
      <c r="L2016" s="80"/>
      <c r="M2016" s="80"/>
    </row>
    <row r="2017" spans="1:13">
      <c r="A2017" s="82">
        <v>0.50049999999999994</v>
      </c>
      <c r="B2017" s="130">
        <v>15</v>
      </c>
      <c r="C2017" s="127">
        <v>124.24652956040063</v>
      </c>
      <c r="D2017" s="82">
        <f t="shared" si="63"/>
        <v>0</v>
      </c>
      <c r="E2017" s="83" t="str">
        <f t="shared" si="64"/>
        <v>..</v>
      </c>
      <c r="F2017" s="80"/>
      <c r="I2017" s="81"/>
      <c r="J2017" s="80"/>
      <c r="K2017" s="80"/>
      <c r="L2017" s="80"/>
      <c r="M2017" s="80"/>
    </row>
    <row r="2018" spans="1:13">
      <c r="A2018" s="82">
        <v>0.50075000000000003</v>
      </c>
      <c r="B2018" s="130">
        <v>30</v>
      </c>
      <c r="C2018" s="127">
        <v>85.094912426917105</v>
      </c>
      <c r="D2018" s="82">
        <f t="shared" si="63"/>
        <v>1</v>
      </c>
      <c r="E2018" s="83">
        <f t="shared" si="64"/>
        <v>83.683522935687051</v>
      </c>
      <c r="F2018" s="80"/>
      <c r="I2018" s="81"/>
      <c r="J2018" s="80"/>
      <c r="K2018" s="80"/>
      <c r="L2018" s="80"/>
      <c r="M2018" s="80"/>
    </row>
    <row r="2019" spans="1:13">
      <c r="A2019" s="82">
        <v>0.501</v>
      </c>
      <c r="B2019" s="130">
        <v>15</v>
      </c>
      <c r="C2019" s="127">
        <v>117.60404945139524</v>
      </c>
      <c r="D2019" s="82">
        <f t="shared" si="63"/>
        <v>0</v>
      </c>
      <c r="E2019" s="83" t="str">
        <f t="shared" si="64"/>
        <v>..</v>
      </c>
      <c r="F2019" s="80"/>
      <c r="I2019" s="81"/>
      <c r="J2019" s="80"/>
      <c r="K2019" s="80"/>
      <c r="L2019" s="80"/>
      <c r="M2019" s="80"/>
    </row>
    <row r="2020" spans="1:13">
      <c r="A2020" s="82">
        <v>0.50124999999999997</v>
      </c>
      <c r="B2020" s="130">
        <v>15</v>
      </c>
      <c r="C2020" s="127">
        <v>107.56020083335564</v>
      </c>
      <c r="D2020" s="82">
        <f t="shared" si="63"/>
        <v>0</v>
      </c>
      <c r="E2020" s="83" t="str">
        <f t="shared" si="64"/>
        <v>..</v>
      </c>
      <c r="F2020" s="80"/>
      <c r="I2020" s="81"/>
      <c r="J2020" s="80"/>
      <c r="K2020" s="80"/>
      <c r="L2020" s="80"/>
      <c r="M2020" s="80"/>
    </row>
    <row r="2021" spans="1:13">
      <c r="A2021" s="82">
        <v>0.50149999999999995</v>
      </c>
      <c r="B2021" s="130">
        <v>15</v>
      </c>
      <c r="C2021" s="127">
        <v>118.24160807773828</v>
      </c>
      <c r="D2021" s="82">
        <f t="shared" si="63"/>
        <v>0</v>
      </c>
      <c r="E2021" s="83" t="str">
        <f t="shared" si="64"/>
        <v>..</v>
      </c>
      <c r="F2021" s="80"/>
      <c r="I2021" s="81"/>
      <c r="J2021" s="80"/>
      <c r="K2021" s="80"/>
      <c r="L2021" s="80"/>
      <c r="M2021" s="80"/>
    </row>
    <row r="2022" spans="1:13">
      <c r="A2022" s="82">
        <v>0.50175000000000003</v>
      </c>
      <c r="B2022" s="130">
        <v>15</v>
      </c>
      <c r="C2022" s="127">
        <v>114.68129213261888</v>
      </c>
      <c r="D2022" s="82">
        <f t="shared" si="63"/>
        <v>0</v>
      </c>
      <c r="E2022" s="83" t="str">
        <f t="shared" si="64"/>
        <v>..</v>
      </c>
      <c r="F2022" s="80"/>
      <c r="I2022" s="81"/>
      <c r="J2022" s="80"/>
      <c r="K2022" s="80"/>
      <c r="L2022" s="80"/>
      <c r="M2022" s="80"/>
    </row>
    <row r="2023" spans="1:13">
      <c r="A2023" s="82">
        <v>0.502</v>
      </c>
      <c r="B2023" s="130">
        <v>15</v>
      </c>
      <c r="C2023" s="127">
        <v>105.1049035316087</v>
      </c>
      <c r="D2023" s="82">
        <f t="shared" si="63"/>
        <v>0</v>
      </c>
      <c r="E2023" s="83" t="str">
        <f t="shared" si="64"/>
        <v>..</v>
      </c>
      <c r="F2023" s="80"/>
      <c r="I2023" s="81"/>
      <c r="J2023" s="80"/>
      <c r="K2023" s="80"/>
      <c r="L2023" s="80"/>
      <c r="M2023" s="80"/>
    </row>
    <row r="2024" spans="1:13">
      <c r="A2024" s="82">
        <v>0.50224999999999997</v>
      </c>
      <c r="B2024" s="130">
        <v>15</v>
      </c>
      <c r="C2024" s="127">
        <v>107.20356735189131</v>
      </c>
      <c r="D2024" s="82">
        <f t="shared" si="63"/>
        <v>0</v>
      </c>
      <c r="E2024" s="83" t="str">
        <f t="shared" si="64"/>
        <v>..</v>
      </c>
      <c r="F2024" s="80"/>
      <c r="I2024" s="81"/>
      <c r="J2024" s="80"/>
      <c r="K2024" s="80"/>
      <c r="L2024" s="80"/>
      <c r="M2024" s="80"/>
    </row>
    <row r="2025" spans="1:13">
      <c r="A2025" s="82">
        <v>0.50249999999999995</v>
      </c>
      <c r="B2025" s="130">
        <v>15</v>
      </c>
      <c r="C2025" s="127">
        <v>111.02506793019631</v>
      </c>
      <c r="D2025" s="82">
        <f t="shared" si="63"/>
        <v>0</v>
      </c>
      <c r="E2025" s="83" t="str">
        <f t="shared" si="64"/>
        <v>..</v>
      </c>
      <c r="F2025" s="80"/>
      <c r="I2025" s="81"/>
      <c r="J2025" s="80"/>
      <c r="K2025" s="80"/>
      <c r="L2025" s="80"/>
      <c r="M2025" s="80"/>
    </row>
    <row r="2026" spans="1:13">
      <c r="A2026" s="82">
        <v>0.50275000000000003</v>
      </c>
      <c r="B2026" s="130">
        <v>15</v>
      </c>
      <c r="C2026" s="127">
        <v>120.08848642167376</v>
      </c>
      <c r="D2026" s="82">
        <f t="shared" si="63"/>
        <v>0</v>
      </c>
      <c r="E2026" s="83" t="str">
        <f t="shared" si="64"/>
        <v>..</v>
      </c>
      <c r="F2026" s="80"/>
      <c r="I2026" s="81"/>
      <c r="J2026" s="80"/>
      <c r="K2026" s="80"/>
      <c r="L2026" s="80"/>
      <c r="M2026" s="80"/>
    </row>
    <row r="2027" spans="1:13">
      <c r="A2027" s="82">
        <v>0.503</v>
      </c>
      <c r="B2027" s="130">
        <v>30</v>
      </c>
      <c r="C2027" s="127">
        <v>106.72024299044796</v>
      </c>
      <c r="D2027" s="82">
        <f t="shared" si="63"/>
        <v>1</v>
      </c>
      <c r="E2027" s="83">
        <f t="shared" si="64"/>
        <v>111.00000000000001</v>
      </c>
      <c r="F2027" s="80"/>
      <c r="I2027" s="81"/>
      <c r="J2027" s="80"/>
      <c r="K2027" s="80"/>
      <c r="L2027" s="80"/>
      <c r="M2027" s="80"/>
    </row>
    <row r="2028" spans="1:13">
      <c r="A2028" s="82">
        <v>0.50324999999999998</v>
      </c>
      <c r="B2028" s="130">
        <v>15</v>
      </c>
      <c r="C2028" s="127">
        <v>118.88427000840703</v>
      </c>
      <c r="D2028" s="82">
        <f t="shared" si="63"/>
        <v>0</v>
      </c>
      <c r="E2028" s="83" t="str">
        <f t="shared" si="64"/>
        <v>..</v>
      </c>
      <c r="F2028" s="80"/>
      <c r="I2028" s="81"/>
      <c r="J2028" s="80"/>
      <c r="K2028" s="80"/>
      <c r="L2028" s="80"/>
      <c r="M2028" s="80"/>
    </row>
    <row r="2029" spans="1:13">
      <c r="A2029" s="82">
        <v>0.50349999999999995</v>
      </c>
      <c r="B2029" s="130">
        <v>15</v>
      </c>
      <c r="C2029" s="127">
        <v>108.19796147643012</v>
      </c>
      <c r="D2029" s="82">
        <f t="shared" si="63"/>
        <v>0</v>
      </c>
      <c r="E2029" s="83" t="str">
        <f t="shared" si="64"/>
        <v>..</v>
      </c>
      <c r="F2029" s="80"/>
      <c r="I2029" s="81"/>
      <c r="J2029" s="80"/>
      <c r="K2029" s="80"/>
      <c r="L2029" s="80"/>
      <c r="M2029" s="80"/>
    </row>
    <row r="2030" spans="1:13">
      <c r="A2030" s="82">
        <v>0.50375000000000003</v>
      </c>
      <c r="B2030" s="130">
        <v>15</v>
      </c>
      <c r="C2030" s="127">
        <v>109.92308621769561</v>
      </c>
      <c r="D2030" s="82">
        <f t="shared" si="63"/>
        <v>0</v>
      </c>
      <c r="E2030" s="83" t="str">
        <f t="shared" si="64"/>
        <v>..</v>
      </c>
      <c r="F2030" s="80"/>
      <c r="I2030" s="81"/>
      <c r="J2030" s="80"/>
      <c r="K2030" s="80"/>
      <c r="L2030" s="80"/>
      <c r="M2030" s="80"/>
    </row>
    <row r="2031" spans="1:13">
      <c r="A2031" s="82">
        <v>0.504</v>
      </c>
      <c r="B2031" s="130">
        <v>15</v>
      </c>
      <c r="C2031" s="127">
        <v>117.64753191737007</v>
      </c>
      <c r="D2031" s="82">
        <f t="shared" si="63"/>
        <v>0</v>
      </c>
      <c r="E2031" s="83" t="str">
        <f t="shared" si="64"/>
        <v>..</v>
      </c>
      <c r="F2031" s="80"/>
      <c r="I2031" s="81"/>
      <c r="J2031" s="80"/>
      <c r="K2031" s="80"/>
      <c r="L2031" s="80"/>
      <c r="M2031" s="80"/>
    </row>
    <row r="2032" spans="1:13">
      <c r="A2032" s="82">
        <v>0.50424999999999998</v>
      </c>
      <c r="B2032" s="130">
        <v>15</v>
      </c>
      <c r="C2032" s="127">
        <v>121.66075715697741</v>
      </c>
      <c r="D2032" s="82">
        <f t="shared" si="63"/>
        <v>0</v>
      </c>
      <c r="E2032" s="83" t="str">
        <f t="shared" si="64"/>
        <v>..</v>
      </c>
      <c r="F2032" s="80"/>
      <c r="I2032" s="81"/>
      <c r="J2032" s="80"/>
      <c r="K2032" s="80"/>
      <c r="L2032" s="80"/>
      <c r="M2032" s="80"/>
    </row>
    <row r="2033" spans="1:13">
      <c r="A2033" s="82">
        <v>0.50449999999999995</v>
      </c>
      <c r="B2033" s="130">
        <v>15</v>
      </c>
      <c r="C2033" s="127">
        <v>120.4640324349923</v>
      </c>
      <c r="D2033" s="82">
        <f t="shared" si="63"/>
        <v>0</v>
      </c>
      <c r="E2033" s="83" t="str">
        <f t="shared" si="64"/>
        <v>..</v>
      </c>
      <c r="F2033" s="80"/>
      <c r="I2033" s="81"/>
      <c r="J2033" s="80"/>
      <c r="K2033" s="80"/>
      <c r="L2033" s="80"/>
      <c r="M2033" s="80"/>
    </row>
    <row r="2034" spans="1:13">
      <c r="A2034" s="82">
        <v>0.50475000000000003</v>
      </c>
      <c r="B2034" s="130">
        <v>30</v>
      </c>
      <c r="C2034" s="127">
        <v>123.18775599341697</v>
      </c>
      <c r="D2034" s="82">
        <f t="shared" si="63"/>
        <v>1</v>
      </c>
      <c r="E2034" s="83">
        <f t="shared" si="64"/>
        <v>111.00000000000001</v>
      </c>
      <c r="F2034" s="80"/>
      <c r="I2034" s="81"/>
      <c r="J2034" s="80"/>
      <c r="K2034" s="80"/>
      <c r="L2034" s="80"/>
      <c r="M2034" s="80"/>
    </row>
    <row r="2035" spans="1:13">
      <c r="A2035" s="82">
        <v>0.505</v>
      </c>
      <c r="B2035" s="130">
        <v>15</v>
      </c>
      <c r="C2035" s="127">
        <v>115.14395518871214</v>
      </c>
      <c r="D2035" s="82">
        <f t="shared" si="63"/>
        <v>0</v>
      </c>
      <c r="E2035" s="83" t="str">
        <f t="shared" si="64"/>
        <v>..</v>
      </c>
      <c r="F2035" s="80"/>
      <c r="I2035" s="81"/>
      <c r="J2035" s="80"/>
      <c r="K2035" s="80"/>
      <c r="L2035" s="80"/>
      <c r="M2035" s="80"/>
    </row>
    <row r="2036" spans="1:13">
      <c r="A2036" s="82">
        <v>0.50524999999999998</v>
      </c>
      <c r="B2036" s="130">
        <v>15</v>
      </c>
      <c r="C2036" s="127">
        <v>100.24151865659248</v>
      </c>
      <c r="D2036" s="82">
        <f t="shared" si="63"/>
        <v>0</v>
      </c>
      <c r="E2036" s="83" t="str">
        <f t="shared" si="64"/>
        <v>..</v>
      </c>
      <c r="F2036" s="80"/>
      <c r="I2036" s="81"/>
      <c r="J2036" s="80"/>
      <c r="K2036" s="80"/>
      <c r="L2036" s="80"/>
      <c r="M2036" s="80"/>
    </row>
    <row r="2037" spans="1:13">
      <c r="A2037" s="82">
        <v>0.50549999999999995</v>
      </c>
      <c r="B2037" s="130">
        <v>15</v>
      </c>
      <c r="C2037" s="127">
        <v>101.33276681838042</v>
      </c>
      <c r="D2037" s="82">
        <f t="shared" si="63"/>
        <v>0</v>
      </c>
      <c r="E2037" s="83" t="str">
        <f t="shared" si="64"/>
        <v>..</v>
      </c>
      <c r="F2037" s="80"/>
      <c r="I2037" s="81"/>
      <c r="J2037" s="80"/>
      <c r="K2037" s="80"/>
      <c r="L2037" s="80"/>
      <c r="M2037" s="80"/>
    </row>
    <row r="2038" spans="1:13">
      <c r="A2038" s="82">
        <v>0.50575000000000003</v>
      </c>
      <c r="B2038" s="130">
        <v>30</v>
      </c>
      <c r="C2038" s="127">
        <v>108.89586174768765</v>
      </c>
      <c r="D2038" s="82">
        <f t="shared" si="63"/>
        <v>1</v>
      </c>
      <c r="E2038" s="83">
        <f t="shared" si="64"/>
        <v>111.00000000000001</v>
      </c>
      <c r="F2038" s="80"/>
      <c r="I2038" s="81"/>
      <c r="J2038" s="80"/>
      <c r="K2038" s="80"/>
      <c r="L2038" s="80"/>
      <c r="M2038" s="80"/>
    </row>
    <row r="2039" spans="1:13">
      <c r="A2039" s="82">
        <v>0.50600000000000001</v>
      </c>
      <c r="B2039" s="130">
        <v>15</v>
      </c>
      <c r="C2039" s="127">
        <v>107.97941313954841</v>
      </c>
      <c r="D2039" s="82">
        <f t="shared" si="63"/>
        <v>0</v>
      </c>
      <c r="E2039" s="83" t="str">
        <f t="shared" si="64"/>
        <v>..</v>
      </c>
      <c r="F2039" s="80"/>
      <c r="I2039" s="81"/>
      <c r="J2039" s="80"/>
      <c r="K2039" s="80"/>
      <c r="L2039" s="80"/>
      <c r="M2039" s="80"/>
    </row>
    <row r="2040" spans="1:13">
      <c r="A2040" s="82">
        <v>0.50624999999999998</v>
      </c>
      <c r="B2040" s="130">
        <v>15</v>
      </c>
      <c r="C2040" s="127">
        <v>121.9440453439959</v>
      </c>
      <c r="D2040" s="82">
        <f t="shared" si="63"/>
        <v>0</v>
      </c>
      <c r="E2040" s="83" t="str">
        <f t="shared" si="64"/>
        <v>..</v>
      </c>
      <c r="F2040" s="80"/>
      <c r="I2040" s="81"/>
      <c r="J2040" s="80"/>
      <c r="K2040" s="80"/>
      <c r="L2040" s="80"/>
      <c r="M2040" s="80"/>
    </row>
    <row r="2041" spans="1:13">
      <c r="A2041" s="82">
        <v>0.50649999999999995</v>
      </c>
      <c r="B2041" s="130">
        <v>15</v>
      </c>
      <c r="C2041" s="127">
        <v>104.36045755060638</v>
      </c>
      <c r="D2041" s="82">
        <f t="shared" si="63"/>
        <v>0</v>
      </c>
      <c r="E2041" s="83" t="str">
        <f t="shared" si="64"/>
        <v>..</v>
      </c>
      <c r="F2041" s="80"/>
      <c r="I2041" s="81"/>
      <c r="J2041" s="80"/>
      <c r="K2041" s="80"/>
      <c r="L2041" s="80"/>
      <c r="M2041" s="80"/>
    </row>
    <row r="2042" spans="1:13">
      <c r="A2042" s="82">
        <v>0.50675000000000003</v>
      </c>
      <c r="B2042" s="130">
        <v>15</v>
      </c>
      <c r="C2042" s="127">
        <v>123.31973161722203</v>
      </c>
      <c r="D2042" s="82">
        <f t="shared" si="63"/>
        <v>0</v>
      </c>
      <c r="E2042" s="83" t="str">
        <f t="shared" si="64"/>
        <v>..</v>
      </c>
      <c r="F2042" s="80"/>
      <c r="I2042" s="81"/>
      <c r="J2042" s="80"/>
      <c r="K2042" s="80"/>
      <c r="L2042" s="80"/>
      <c r="M2042" s="80"/>
    </row>
    <row r="2043" spans="1:13">
      <c r="A2043" s="82">
        <v>0.50700000000000001</v>
      </c>
      <c r="B2043" s="130">
        <v>30</v>
      </c>
      <c r="C2043" s="127">
        <v>95.723253592229696</v>
      </c>
      <c r="D2043" s="82">
        <f t="shared" si="63"/>
        <v>1</v>
      </c>
      <c r="E2043" s="83">
        <f t="shared" si="64"/>
        <v>93.036463161162132</v>
      </c>
      <c r="F2043" s="80"/>
      <c r="I2043" s="81"/>
      <c r="J2043" s="80"/>
      <c r="K2043" s="80"/>
      <c r="L2043" s="80"/>
      <c r="M2043" s="80"/>
    </row>
    <row r="2044" spans="1:13">
      <c r="A2044" s="82">
        <v>0.50724999999999998</v>
      </c>
      <c r="B2044" s="130">
        <v>15</v>
      </c>
      <c r="C2044" s="127">
        <v>113.01416033201374</v>
      </c>
      <c r="D2044" s="82">
        <f t="shared" si="63"/>
        <v>0</v>
      </c>
      <c r="E2044" s="83" t="str">
        <f t="shared" si="64"/>
        <v>..</v>
      </c>
      <c r="F2044" s="80"/>
      <c r="I2044" s="81"/>
      <c r="J2044" s="80"/>
      <c r="K2044" s="80"/>
      <c r="L2044" s="80"/>
      <c r="M2044" s="80"/>
    </row>
    <row r="2045" spans="1:13">
      <c r="A2045" s="82">
        <v>0.50749999999999995</v>
      </c>
      <c r="B2045" s="130">
        <v>30</v>
      </c>
      <c r="C2045" s="127">
        <v>123.59218658725158</v>
      </c>
      <c r="D2045" s="82">
        <f t="shared" si="63"/>
        <v>1</v>
      </c>
      <c r="E2045" s="83">
        <f t="shared" si="64"/>
        <v>111.00000000000001</v>
      </c>
      <c r="F2045" s="80"/>
      <c r="I2045" s="81"/>
      <c r="J2045" s="80"/>
      <c r="K2045" s="80"/>
      <c r="L2045" s="80"/>
      <c r="M2045" s="80"/>
    </row>
    <row r="2046" spans="1:13">
      <c r="A2046" s="82">
        <v>0.50775000000000003</v>
      </c>
      <c r="B2046" s="130">
        <v>15</v>
      </c>
      <c r="C2046" s="127">
        <v>106.7013611941004</v>
      </c>
      <c r="D2046" s="82">
        <f t="shared" si="63"/>
        <v>0</v>
      </c>
      <c r="E2046" s="83" t="str">
        <f t="shared" si="64"/>
        <v>..</v>
      </c>
      <c r="F2046" s="80"/>
      <c r="I2046" s="81"/>
      <c r="J2046" s="80"/>
      <c r="K2046" s="80"/>
      <c r="L2046" s="80"/>
      <c r="M2046" s="80"/>
    </row>
    <row r="2047" spans="1:13">
      <c r="A2047" s="82">
        <v>0.50800000000000001</v>
      </c>
      <c r="B2047" s="130">
        <v>15</v>
      </c>
      <c r="C2047" s="127">
        <v>114.23759736837386</v>
      </c>
      <c r="D2047" s="82">
        <f t="shared" si="63"/>
        <v>0</v>
      </c>
      <c r="E2047" s="83" t="str">
        <f t="shared" si="64"/>
        <v>..</v>
      </c>
      <c r="F2047" s="80"/>
      <c r="I2047" s="81"/>
      <c r="J2047" s="80"/>
      <c r="K2047" s="80"/>
      <c r="L2047" s="80"/>
      <c r="M2047" s="80"/>
    </row>
    <row r="2048" spans="1:13">
      <c r="A2048" s="82">
        <v>0.50824999999999998</v>
      </c>
      <c r="B2048" s="130">
        <v>30</v>
      </c>
      <c r="C2048" s="127">
        <v>130.93580377613122</v>
      </c>
      <c r="D2048" s="82">
        <f t="shared" si="63"/>
        <v>1</v>
      </c>
      <c r="E2048" s="83">
        <f t="shared" si="64"/>
        <v>111.00000000000001</v>
      </c>
      <c r="F2048" s="80"/>
      <c r="I2048" s="81"/>
      <c r="J2048" s="80"/>
      <c r="K2048" s="80"/>
      <c r="L2048" s="80"/>
      <c r="M2048" s="80"/>
    </row>
    <row r="2049" spans="1:13">
      <c r="A2049" s="82">
        <v>0.50849999999999995</v>
      </c>
      <c r="B2049" s="130">
        <v>30</v>
      </c>
      <c r="C2049" s="127">
        <v>112.35447398142274</v>
      </c>
      <c r="D2049" s="82">
        <f t="shared" si="63"/>
        <v>1</v>
      </c>
      <c r="E2049" s="83">
        <f t="shared" si="64"/>
        <v>111.00000000000001</v>
      </c>
      <c r="F2049" s="80"/>
      <c r="I2049" s="81"/>
      <c r="J2049" s="80"/>
      <c r="K2049" s="80"/>
      <c r="L2049" s="80"/>
      <c r="M2049" s="80"/>
    </row>
    <row r="2050" spans="1:13">
      <c r="A2050" s="82">
        <v>0.50875000000000004</v>
      </c>
      <c r="B2050" s="130">
        <v>30</v>
      </c>
      <c r="C2050" s="127">
        <v>138.34504574539096</v>
      </c>
      <c r="D2050" s="82">
        <f t="shared" si="63"/>
        <v>1</v>
      </c>
      <c r="E2050" s="83">
        <f t="shared" si="64"/>
        <v>111.00000000000001</v>
      </c>
      <c r="F2050" s="80"/>
      <c r="I2050" s="81"/>
      <c r="J2050" s="80"/>
      <c r="K2050" s="80"/>
      <c r="L2050" s="80"/>
      <c r="M2050" s="80"/>
    </row>
    <row r="2051" spans="1:13">
      <c r="A2051" s="82">
        <v>0.50900000000000001</v>
      </c>
      <c r="B2051" s="130">
        <v>30</v>
      </c>
      <c r="C2051" s="127">
        <v>82.81887310793708</v>
      </c>
      <c r="D2051" s="82">
        <f t="shared" si="63"/>
        <v>1</v>
      </c>
      <c r="E2051" s="83">
        <f t="shared" si="64"/>
        <v>81.680608334984626</v>
      </c>
      <c r="F2051" s="80"/>
      <c r="I2051" s="81"/>
      <c r="J2051" s="80"/>
      <c r="K2051" s="80"/>
      <c r="L2051" s="80"/>
      <c r="M2051" s="80"/>
    </row>
    <row r="2052" spans="1:13">
      <c r="A2052" s="82">
        <v>0.50924999999999998</v>
      </c>
      <c r="B2052" s="130">
        <v>30</v>
      </c>
      <c r="C2052" s="127">
        <v>81.057913712663648</v>
      </c>
      <c r="D2052" s="82">
        <f t="shared" si="63"/>
        <v>1</v>
      </c>
      <c r="E2052" s="83">
        <f t="shared" si="64"/>
        <v>80.130964067144006</v>
      </c>
      <c r="F2052" s="80"/>
      <c r="I2052" s="81"/>
      <c r="J2052" s="80"/>
      <c r="K2052" s="80"/>
      <c r="L2052" s="80"/>
      <c r="M2052" s="80"/>
    </row>
    <row r="2053" spans="1:13">
      <c r="A2053" s="82">
        <v>0.50949999999999995</v>
      </c>
      <c r="B2053" s="130">
        <v>15</v>
      </c>
      <c r="C2053" s="127">
        <v>117.31521122780845</v>
      </c>
      <c r="D2053" s="82">
        <f t="shared" si="63"/>
        <v>0</v>
      </c>
      <c r="E2053" s="83" t="str">
        <f t="shared" si="64"/>
        <v>..</v>
      </c>
      <c r="F2053" s="80"/>
      <c r="I2053" s="81"/>
      <c r="J2053" s="80"/>
      <c r="K2053" s="80"/>
      <c r="L2053" s="80"/>
      <c r="M2053" s="80"/>
    </row>
    <row r="2054" spans="1:13">
      <c r="A2054" s="82">
        <v>0.50975000000000004</v>
      </c>
      <c r="B2054" s="130">
        <v>15</v>
      </c>
      <c r="C2054" s="127">
        <v>123.58189749637367</v>
      </c>
      <c r="D2054" s="82">
        <f t="shared" si="63"/>
        <v>0</v>
      </c>
      <c r="E2054" s="83" t="str">
        <f t="shared" si="64"/>
        <v>..</v>
      </c>
      <c r="F2054" s="80"/>
      <c r="I2054" s="81"/>
      <c r="J2054" s="80"/>
      <c r="K2054" s="80"/>
      <c r="L2054" s="80"/>
      <c r="M2054" s="80"/>
    </row>
    <row r="2055" spans="1:13">
      <c r="A2055" s="82">
        <v>0.51</v>
      </c>
      <c r="B2055" s="130">
        <v>15</v>
      </c>
      <c r="C2055" s="127">
        <v>112.6470426062052</v>
      </c>
      <c r="D2055" s="82">
        <f t="shared" si="63"/>
        <v>0</v>
      </c>
      <c r="E2055" s="83" t="str">
        <f t="shared" si="64"/>
        <v>..</v>
      </c>
      <c r="F2055" s="80"/>
      <c r="I2055" s="81"/>
      <c r="J2055" s="80"/>
      <c r="K2055" s="80"/>
      <c r="L2055" s="80"/>
      <c r="M2055" s="80"/>
    </row>
    <row r="2056" spans="1:13">
      <c r="A2056" s="82">
        <v>0.51024999999999998</v>
      </c>
      <c r="B2056" s="130">
        <v>30</v>
      </c>
      <c r="C2056" s="127">
        <v>132.19523660633536</v>
      </c>
      <c r="D2056" s="82">
        <f t="shared" si="63"/>
        <v>1</v>
      </c>
      <c r="E2056" s="83">
        <f t="shared" si="64"/>
        <v>111.00000000000001</v>
      </c>
      <c r="F2056" s="80"/>
      <c r="I2056" s="81"/>
      <c r="J2056" s="80"/>
      <c r="K2056" s="80"/>
      <c r="L2056" s="80"/>
      <c r="M2056" s="80"/>
    </row>
    <row r="2057" spans="1:13">
      <c r="A2057" s="82">
        <v>0.51049999999999995</v>
      </c>
      <c r="B2057" s="130">
        <v>30</v>
      </c>
      <c r="C2057" s="127">
        <v>113.50777550242896</v>
      </c>
      <c r="D2057" s="82">
        <f t="shared" si="63"/>
        <v>1</v>
      </c>
      <c r="E2057" s="83">
        <f t="shared" si="64"/>
        <v>111.00000000000001</v>
      </c>
      <c r="F2057" s="80"/>
      <c r="I2057" s="81"/>
      <c r="J2057" s="80"/>
      <c r="K2057" s="80"/>
      <c r="L2057" s="80"/>
      <c r="M2057" s="80"/>
    </row>
    <row r="2058" spans="1:13">
      <c r="A2058" s="82">
        <v>0.51075000000000004</v>
      </c>
      <c r="B2058" s="130">
        <v>15</v>
      </c>
      <c r="C2058" s="127">
        <v>101.94039027743726</v>
      </c>
      <c r="D2058" s="82">
        <f t="shared" si="63"/>
        <v>0</v>
      </c>
      <c r="E2058" s="83" t="str">
        <f t="shared" si="64"/>
        <v>..</v>
      </c>
      <c r="F2058" s="80"/>
      <c r="I2058" s="81"/>
      <c r="J2058" s="80"/>
      <c r="K2058" s="80"/>
      <c r="L2058" s="80"/>
      <c r="M2058" s="80"/>
    </row>
    <row r="2059" spans="1:13">
      <c r="A2059" s="82">
        <v>0.51100000000000001</v>
      </c>
      <c r="B2059" s="130">
        <v>30</v>
      </c>
      <c r="C2059" s="127">
        <v>88.050763119170966</v>
      </c>
      <c r="D2059" s="82">
        <f t="shared" si="63"/>
        <v>1</v>
      </c>
      <c r="E2059" s="83">
        <f t="shared" si="64"/>
        <v>86.284671544870449</v>
      </c>
      <c r="F2059" s="80"/>
      <c r="I2059" s="81"/>
      <c r="J2059" s="80"/>
      <c r="K2059" s="80"/>
      <c r="L2059" s="80"/>
      <c r="M2059" s="80"/>
    </row>
    <row r="2060" spans="1:13">
      <c r="A2060" s="82">
        <v>0.51124999999999998</v>
      </c>
      <c r="B2060" s="130">
        <v>30</v>
      </c>
      <c r="C2060" s="127">
        <v>133.13842106511527</v>
      </c>
      <c r="D2060" s="82">
        <f t="shared" si="63"/>
        <v>1</v>
      </c>
      <c r="E2060" s="83">
        <f t="shared" si="64"/>
        <v>111.00000000000001</v>
      </c>
      <c r="F2060" s="80"/>
      <c r="I2060" s="81"/>
      <c r="J2060" s="80"/>
      <c r="K2060" s="80"/>
      <c r="L2060" s="80"/>
      <c r="M2060" s="80"/>
    </row>
    <row r="2061" spans="1:13">
      <c r="A2061" s="82">
        <v>0.51149999999999995</v>
      </c>
      <c r="B2061" s="130">
        <v>30</v>
      </c>
      <c r="C2061" s="127">
        <v>112.86949810413429</v>
      </c>
      <c r="D2061" s="82">
        <f t="shared" si="63"/>
        <v>1</v>
      </c>
      <c r="E2061" s="83">
        <f t="shared" si="64"/>
        <v>111.00000000000001</v>
      </c>
      <c r="F2061" s="80"/>
      <c r="I2061" s="81"/>
      <c r="J2061" s="80"/>
      <c r="K2061" s="80"/>
      <c r="L2061" s="80"/>
      <c r="M2061" s="80"/>
    </row>
    <row r="2062" spans="1:13">
      <c r="A2062" s="82">
        <v>0.51175000000000004</v>
      </c>
      <c r="B2062" s="130">
        <v>30</v>
      </c>
      <c r="C2062" s="127">
        <v>110.2139353289315</v>
      </c>
      <c r="D2062" s="82">
        <f t="shared" si="63"/>
        <v>1</v>
      </c>
      <c r="E2062" s="83">
        <f t="shared" si="64"/>
        <v>111.00000000000001</v>
      </c>
      <c r="F2062" s="80"/>
      <c r="I2062" s="81"/>
      <c r="J2062" s="80"/>
      <c r="K2062" s="80"/>
      <c r="L2062" s="80"/>
      <c r="M2062" s="80"/>
    </row>
    <row r="2063" spans="1:13">
      <c r="A2063" s="82">
        <v>0.51200000000000001</v>
      </c>
      <c r="B2063" s="130">
        <v>15</v>
      </c>
      <c r="C2063" s="127">
        <v>101.52554994452149</v>
      </c>
      <c r="D2063" s="82">
        <f t="shared" si="63"/>
        <v>0</v>
      </c>
      <c r="E2063" s="83" t="str">
        <f t="shared" si="64"/>
        <v>..</v>
      </c>
      <c r="F2063" s="80"/>
      <c r="I2063" s="81"/>
      <c r="J2063" s="80"/>
      <c r="K2063" s="80"/>
      <c r="L2063" s="80"/>
      <c r="M2063" s="80"/>
    </row>
    <row r="2064" spans="1:13">
      <c r="A2064" s="82">
        <v>0.51224999999999998</v>
      </c>
      <c r="B2064" s="130">
        <v>15</v>
      </c>
      <c r="C2064" s="127">
        <v>101.59742324594156</v>
      </c>
      <c r="D2064" s="82">
        <f t="shared" ref="D2064:D2127" si="65">IF(VLOOKUP(B2064,$B$10:$G$11,6)&gt;=0,1,0)</f>
        <v>0</v>
      </c>
      <c r="E2064" s="83" t="str">
        <f t="shared" ref="E2064:E2127" si="66">IF(D2064=0,"..", IF(C2064+$C$6&gt;=$G$2,$G$2,(C2064+$C$6)*(1-$C$4)))</f>
        <v>..</v>
      </c>
      <c r="F2064" s="80"/>
      <c r="I2064" s="81"/>
      <c r="J2064" s="80"/>
      <c r="K2064" s="80"/>
      <c r="L2064" s="80"/>
      <c r="M2064" s="80"/>
    </row>
    <row r="2065" spans="1:13">
      <c r="A2065" s="82">
        <v>0.51249999999999996</v>
      </c>
      <c r="B2065" s="130">
        <v>15</v>
      </c>
      <c r="C2065" s="127">
        <v>104.78292878797374</v>
      </c>
      <c r="D2065" s="82">
        <f t="shared" si="65"/>
        <v>0</v>
      </c>
      <c r="E2065" s="83" t="str">
        <f t="shared" si="66"/>
        <v>..</v>
      </c>
      <c r="F2065" s="80"/>
      <c r="I2065" s="81"/>
      <c r="J2065" s="80"/>
      <c r="K2065" s="80"/>
      <c r="L2065" s="80"/>
      <c r="M2065" s="80"/>
    </row>
    <row r="2066" spans="1:13">
      <c r="A2066" s="82">
        <v>0.51275000000000004</v>
      </c>
      <c r="B2066" s="130">
        <v>15</v>
      </c>
      <c r="C2066" s="127">
        <v>103.32154024018045</v>
      </c>
      <c r="D2066" s="82">
        <f t="shared" si="65"/>
        <v>0</v>
      </c>
      <c r="E2066" s="83" t="str">
        <f t="shared" si="66"/>
        <v>..</v>
      </c>
      <c r="F2066" s="80"/>
      <c r="I2066" s="81"/>
      <c r="J2066" s="80"/>
      <c r="K2066" s="80"/>
      <c r="L2066" s="80"/>
      <c r="M2066" s="80"/>
    </row>
    <row r="2067" spans="1:13">
      <c r="A2067" s="82">
        <v>0.51300000000000001</v>
      </c>
      <c r="B2067" s="130">
        <v>30</v>
      </c>
      <c r="C2067" s="127">
        <v>84.198659311255142</v>
      </c>
      <c r="D2067" s="82">
        <f t="shared" si="65"/>
        <v>1</v>
      </c>
      <c r="E2067" s="83">
        <f t="shared" si="66"/>
        <v>82.894820193904522</v>
      </c>
      <c r="F2067" s="80"/>
      <c r="I2067" s="81"/>
      <c r="J2067" s="80"/>
      <c r="K2067" s="80"/>
      <c r="L2067" s="80"/>
      <c r="M2067" s="80"/>
    </row>
    <row r="2068" spans="1:13">
      <c r="A2068" s="82">
        <v>0.51324999999999998</v>
      </c>
      <c r="B2068" s="130">
        <v>15</v>
      </c>
      <c r="C2068" s="127">
        <v>107.78744498448931</v>
      </c>
      <c r="D2068" s="82">
        <f t="shared" si="65"/>
        <v>0</v>
      </c>
      <c r="E2068" s="83" t="str">
        <f t="shared" si="66"/>
        <v>..</v>
      </c>
      <c r="F2068" s="80"/>
      <c r="I2068" s="81"/>
      <c r="J2068" s="80"/>
      <c r="K2068" s="80"/>
      <c r="L2068" s="80"/>
      <c r="M2068" s="80"/>
    </row>
    <row r="2069" spans="1:13">
      <c r="A2069" s="82">
        <v>0.51349999999999996</v>
      </c>
      <c r="B2069" s="130">
        <v>30</v>
      </c>
      <c r="C2069" s="127">
        <v>95.075895559580431</v>
      </c>
      <c r="D2069" s="82">
        <f t="shared" si="65"/>
        <v>1</v>
      </c>
      <c r="E2069" s="83">
        <f t="shared" si="66"/>
        <v>92.466788092430775</v>
      </c>
      <c r="F2069" s="80"/>
      <c r="I2069" s="81"/>
      <c r="J2069" s="80"/>
      <c r="K2069" s="80"/>
      <c r="L2069" s="80"/>
      <c r="M2069" s="80"/>
    </row>
    <row r="2070" spans="1:13">
      <c r="A2070" s="82">
        <v>0.51375000000000004</v>
      </c>
      <c r="B2070" s="130">
        <v>15</v>
      </c>
      <c r="C2070" s="127">
        <v>102.22747529016311</v>
      </c>
      <c r="D2070" s="82">
        <f t="shared" si="65"/>
        <v>0</v>
      </c>
      <c r="E2070" s="83" t="str">
        <f t="shared" si="66"/>
        <v>..</v>
      </c>
      <c r="F2070" s="80"/>
      <c r="I2070" s="81"/>
      <c r="J2070" s="80"/>
      <c r="K2070" s="80"/>
      <c r="L2070" s="80"/>
      <c r="M2070" s="80"/>
    </row>
    <row r="2071" spans="1:13">
      <c r="A2071" s="82">
        <v>0.51400000000000001</v>
      </c>
      <c r="B2071" s="130">
        <v>15</v>
      </c>
      <c r="C2071" s="127">
        <v>118.99321614126949</v>
      </c>
      <c r="D2071" s="82">
        <f t="shared" si="65"/>
        <v>0</v>
      </c>
      <c r="E2071" s="83" t="str">
        <f t="shared" si="66"/>
        <v>..</v>
      </c>
      <c r="F2071" s="80"/>
      <c r="I2071" s="81"/>
      <c r="J2071" s="80"/>
      <c r="K2071" s="80"/>
      <c r="L2071" s="80"/>
      <c r="M2071" s="80"/>
    </row>
    <row r="2072" spans="1:13">
      <c r="A2072" s="82">
        <v>0.51424999999999998</v>
      </c>
      <c r="B2072" s="130">
        <v>15</v>
      </c>
      <c r="C2072" s="127">
        <v>107.50613978345693</v>
      </c>
      <c r="D2072" s="82">
        <f t="shared" si="65"/>
        <v>0</v>
      </c>
      <c r="E2072" s="83" t="str">
        <f t="shared" si="66"/>
        <v>..</v>
      </c>
      <c r="F2072" s="80"/>
      <c r="I2072" s="81"/>
      <c r="J2072" s="80"/>
      <c r="K2072" s="80"/>
      <c r="L2072" s="80"/>
      <c r="M2072" s="80"/>
    </row>
    <row r="2073" spans="1:13">
      <c r="A2073" s="82">
        <v>0.51449999999999996</v>
      </c>
      <c r="B2073" s="130">
        <v>30</v>
      </c>
      <c r="C2073" s="127">
        <v>109.23935807355177</v>
      </c>
      <c r="D2073" s="82">
        <f t="shared" si="65"/>
        <v>1</v>
      </c>
      <c r="E2073" s="83">
        <f t="shared" si="66"/>
        <v>111.00000000000001</v>
      </c>
      <c r="F2073" s="80"/>
      <c r="I2073" s="81"/>
      <c r="J2073" s="80"/>
      <c r="K2073" s="80"/>
      <c r="L2073" s="80"/>
      <c r="M2073" s="80"/>
    </row>
    <row r="2074" spans="1:13">
      <c r="A2074" s="82">
        <v>0.51475000000000004</v>
      </c>
      <c r="B2074" s="130">
        <v>15</v>
      </c>
      <c r="C2074" s="127">
        <v>103.78403137878776</v>
      </c>
      <c r="D2074" s="82">
        <f t="shared" si="65"/>
        <v>0</v>
      </c>
      <c r="E2074" s="83" t="str">
        <f t="shared" si="66"/>
        <v>..</v>
      </c>
      <c r="F2074" s="80"/>
      <c r="I2074" s="81"/>
      <c r="J2074" s="80"/>
      <c r="K2074" s="80"/>
      <c r="L2074" s="80"/>
      <c r="M2074" s="80"/>
    </row>
    <row r="2075" spans="1:13">
      <c r="A2075" s="82">
        <v>0.51500000000000001</v>
      </c>
      <c r="B2075" s="130">
        <v>15</v>
      </c>
      <c r="C2075" s="127">
        <v>104.20769650660128</v>
      </c>
      <c r="D2075" s="82">
        <f t="shared" si="65"/>
        <v>0</v>
      </c>
      <c r="E2075" s="83" t="str">
        <f t="shared" si="66"/>
        <v>..</v>
      </c>
      <c r="F2075" s="80"/>
      <c r="I2075" s="81"/>
      <c r="J2075" s="80"/>
      <c r="K2075" s="80"/>
      <c r="L2075" s="80"/>
      <c r="M2075" s="80"/>
    </row>
    <row r="2076" spans="1:13">
      <c r="A2076" s="82">
        <v>0.51524999999999999</v>
      </c>
      <c r="B2076" s="130">
        <v>15</v>
      </c>
      <c r="C2076" s="127">
        <v>119.90370877733349</v>
      </c>
      <c r="D2076" s="82">
        <f t="shared" si="65"/>
        <v>0</v>
      </c>
      <c r="E2076" s="83" t="str">
        <f t="shared" si="66"/>
        <v>..</v>
      </c>
      <c r="F2076" s="80"/>
      <c r="I2076" s="81"/>
      <c r="J2076" s="80"/>
      <c r="K2076" s="80"/>
      <c r="L2076" s="80"/>
      <c r="M2076" s="80"/>
    </row>
    <row r="2077" spans="1:13">
      <c r="A2077" s="82">
        <v>0.51549999999999996</v>
      </c>
      <c r="B2077" s="130">
        <v>30</v>
      </c>
      <c r="C2077" s="127">
        <v>118.32932064155558</v>
      </c>
      <c r="D2077" s="82">
        <f t="shared" si="65"/>
        <v>1</v>
      </c>
      <c r="E2077" s="83">
        <f t="shared" si="66"/>
        <v>111.00000000000001</v>
      </c>
      <c r="F2077" s="80"/>
      <c r="I2077" s="81"/>
      <c r="J2077" s="80"/>
      <c r="K2077" s="80"/>
      <c r="L2077" s="80"/>
      <c r="M2077" s="80"/>
    </row>
    <row r="2078" spans="1:13">
      <c r="A2078" s="82">
        <v>0.51575000000000004</v>
      </c>
      <c r="B2078" s="130">
        <v>15</v>
      </c>
      <c r="C2078" s="127">
        <v>110.23910717261626</v>
      </c>
      <c r="D2078" s="82">
        <f t="shared" si="65"/>
        <v>0</v>
      </c>
      <c r="E2078" s="83" t="str">
        <f t="shared" si="66"/>
        <v>..</v>
      </c>
      <c r="F2078" s="80"/>
      <c r="I2078" s="81"/>
      <c r="J2078" s="80"/>
      <c r="K2078" s="80"/>
      <c r="L2078" s="80"/>
      <c r="M2078" s="80"/>
    </row>
    <row r="2079" spans="1:13">
      <c r="A2079" s="82">
        <v>0.51600000000000001</v>
      </c>
      <c r="B2079" s="130">
        <v>30</v>
      </c>
      <c r="C2079" s="127">
        <v>135.66982877814246</v>
      </c>
      <c r="D2079" s="82">
        <f t="shared" si="65"/>
        <v>1</v>
      </c>
      <c r="E2079" s="83">
        <f t="shared" si="66"/>
        <v>111.00000000000001</v>
      </c>
      <c r="F2079" s="80"/>
      <c r="I2079" s="81"/>
      <c r="J2079" s="80"/>
      <c r="K2079" s="80"/>
      <c r="L2079" s="80"/>
      <c r="M2079" s="80"/>
    </row>
    <row r="2080" spans="1:13">
      <c r="A2080" s="82">
        <v>0.51624999999999999</v>
      </c>
      <c r="B2080" s="130">
        <v>15</v>
      </c>
      <c r="C2080" s="127">
        <v>107.52155412096539</v>
      </c>
      <c r="D2080" s="82">
        <f t="shared" si="65"/>
        <v>0</v>
      </c>
      <c r="E2080" s="83" t="str">
        <f t="shared" si="66"/>
        <v>..</v>
      </c>
      <c r="F2080" s="80"/>
      <c r="I2080" s="81"/>
      <c r="J2080" s="80"/>
      <c r="K2080" s="80"/>
      <c r="L2080" s="80"/>
      <c r="M2080" s="80"/>
    </row>
    <row r="2081" spans="1:13">
      <c r="A2081" s="82">
        <v>0.51649999999999996</v>
      </c>
      <c r="B2081" s="130">
        <v>15</v>
      </c>
      <c r="C2081" s="127">
        <v>97.321543258329385</v>
      </c>
      <c r="D2081" s="82">
        <f t="shared" si="65"/>
        <v>0</v>
      </c>
      <c r="E2081" s="83" t="str">
        <f t="shared" si="66"/>
        <v>..</v>
      </c>
      <c r="F2081" s="80"/>
      <c r="I2081" s="81"/>
      <c r="J2081" s="80"/>
      <c r="K2081" s="80"/>
      <c r="L2081" s="80"/>
      <c r="M2081" s="80"/>
    </row>
    <row r="2082" spans="1:13">
      <c r="A2082" s="82">
        <v>0.51675000000000004</v>
      </c>
      <c r="B2082" s="130">
        <v>30</v>
      </c>
      <c r="C2082" s="127">
        <v>124.1512462665695</v>
      </c>
      <c r="D2082" s="82">
        <f t="shared" si="65"/>
        <v>1</v>
      </c>
      <c r="E2082" s="83">
        <f t="shared" si="66"/>
        <v>111.00000000000001</v>
      </c>
      <c r="F2082" s="80"/>
      <c r="I2082" s="81"/>
      <c r="J2082" s="80"/>
      <c r="K2082" s="80"/>
      <c r="L2082" s="80"/>
      <c r="M2082" s="80"/>
    </row>
    <row r="2083" spans="1:13">
      <c r="A2083" s="82">
        <v>0.51700000000000002</v>
      </c>
      <c r="B2083" s="130">
        <v>15</v>
      </c>
      <c r="C2083" s="127">
        <v>95.088639599397439</v>
      </c>
      <c r="D2083" s="82">
        <f t="shared" si="65"/>
        <v>0</v>
      </c>
      <c r="E2083" s="83" t="str">
        <f t="shared" si="66"/>
        <v>..</v>
      </c>
      <c r="F2083" s="80"/>
      <c r="I2083" s="81"/>
      <c r="J2083" s="80"/>
      <c r="K2083" s="80"/>
      <c r="L2083" s="80"/>
      <c r="M2083" s="80"/>
    </row>
    <row r="2084" spans="1:13">
      <c r="A2084" s="82">
        <v>0.51724999999999999</v>
      </c>
      <c r="B2084" s="130">
        <v>15</v>
      </c>
      <c r="C2084" s="127">
        <v>119.94918483125906</v>
      </c>
      <c r="D2084" s="82">
        <f t="shared" si="65"/>
        <v>0</v>
      </c>
      <c r="E2084" s="83" t="str">
        <f t="shared" si="66"/>
        <v>..</v>
      </c>
      <c r="F2084" s="80"/>
      <c r="I2084" s="81"/>
      <c r="J2084" s="80"/>
      <c r="K2084" s="80"/>
      <c r="L2084" s="80"/>
      <c r="M2084" s="80"/>
    </row>
    <row r="2085" spans="1:13">
      <c r="A2085" s="82">
        <v>0.51749999999999996</v>
      </c>
      <c r="B2085" s="130">
        <v>30</v>
      </c>
      <c r="C2085" s="127">
        <v>90.459651996692642</v>
      </c>
      <c r="D2085" s="82">
        <f t="shared" si="65"/>
        <v>1</v>
      </c>
      <c r="E2085" s="83">
        <f t="shared" si="66"/>
        <v>88.404493757089526</v>
      </c>
      <c r="F2085" s="80"/>
      <c r="I2085" s="81"/>
      <c r="J2085" s="80"/>
      <c r="K2085" s="80"/>
      <c r="L2085" s="80"/>
      <c r="M2085" s="80"/>
    </row>
    <row r="2086" spans="1:13">
      <c r="A2086" s="82">
        <v>0.51775000000000004</v>
      </c>
      <c r="B2086" s="130">
        <v>15</v>
      </c>
      <c r="C2086" s="127">
        <v>113.96845566960505</v>
      </c>
      <c r="D2086" s="82">
        <f t="shared" si="65"/>
        <v>0</v>
      </c>
      <c r="E2086" s="83" t="str">
        <f t="shared" si="66"/>
        <v>..</v>
      </c>
      <c r="F2086" s="80"/>
      <c r="I2086" s="81"/>
      <c r="J2086" s="80"/>
      <c r="K2086" s="80"/>
      <c r="L2086" s="80"/>
      <c r="M2086" s="80"/>
    </row>
    <row r="2087" spans="1:13">
      <c r="A2087" s="82">
        <v>0.51800000000000002</v>
      </c>
      <c r="B2087" s="130">
        <v>15</v>
      </c>
      <c r="C2087" s="127">
        <v>124.97580252295047</v>
      </c>
      <c r="D2087" s="82">
        <f t="shared" si="65"/>
        <v>0</v>
      </c>
      <c r="E2087" s="83" t="str">
        <f t="shared" si="66"/>
        <v>..</v>
      </c>
      <c r="F2087" s="80"/>
      <c r="I2087" s="81"/>
      <c r="J2087" s="80"/>
      <c r="K2087" s="80"/>
      <c r="L2087" s="80"/>
      <c r="M2087" s="80"/>
    </row>
    <row r="2088" spans="1:13">
      <c r="A2088" s="82">
        <v>0.51824999999999999</v>
      </c>
      <c r="B2088" s="130">
        <v>15</v>
      </c>
      <c r="C2088" s="127">
        <v>113.91728830370103</v>
      </c>
      <c r="D2088" s="82">
        <f t="shared" si="65"/>
        <v>0</v>
      </c>
      <c r="E2088" s="83" t="str">
        <f t="shared" si="66"/>
        <v>..</v>
      </c>
      <c r="F2088" s="80"/>
      <c r="I2088" s="81"/>
      <c r="J2088" s="80"/>
      <c r="K2088" s="80"/>
      <c r="L2088" s="80"/>
      <c r="M2088" s="80"/>
    </row>
    <row r="2089" spans="1:13">
      <c r="A2089" s="82">
        <v>0.51849999999999996</v>
      </c>
      <c r="B2089" s="130">
        <v>15</v>
      </c>
      <c r="C2089" s="127">
        <v>113.17476216993352</v>
      </c>
      <c r="D2089" s="82">
        <f t="shared" si="65"/>
        <v>0</v>
      </c>
      <c r="E2089" s="83" t="str">
        <f t="shared" si="66"/>
        <v>..</v>
      </c>
      <c r="F2089" s="80"/>
      <c r="I2089" s="81"/>
      <c r="J2089" s="80"/>
      <c r="K2089" s="80"/>
      <c r="L2089" s="80"/>
      <c r="M2089" s="80"/>
    </row>
    <row r="2090" spans="1:13">
      <c r="A2090" s="82">
        <v>0.51875000000000004</v>
      </c>
      <c r="B2090" s="130">
        <v>15</v>
      </c>
      <c r="C2090" s="127">
        <v>119.07555308406545</v>
      </c>
      <c r="D2090" s="82">
        <f t="shared" si="65"/>
        <v>0</v>
      </c>
      <c r="E2090" s="83" t="str">
        <f t="shared" si="66"/>
        <v>..</v>
      </c>
      <c r="F2090" s="80"/>
      <c r="I2090" s="81"/>
      <c r="J2090" s="80"/>
      <c r="K2090" s="80"/>
      <c r="L2090" s="80"/>
      <c r="M2090" s="80"/>
    </row>
    <row r="2091" spans="1:13">
      <c r="A2091" s="82">
        <v>0.51900000000000002</v>
      </c>
      <c r="B2091" s="130">
        <v>30</v>
      </c>
      <c r="C2091" s="127">
        <v>115.30373361866606</v>
      </c>
      <c r="D2091" s="82">
        <f t="shared" si="65"/>
        <v>1</v>
      </c>
      <c r="E2091" s="83">
        <f t="shared" si="66"/>
        <v>111.00000000000001</v>
      </c>
      <c r="F2091" s="80"/>
      <c r="I2091" s="81"/>
      <c r="J2091" s="80"/>
      <c r="K2091" s="80"/>
      <c r="L2091" s="80"/>
      <c r="M2091" s="80"/>
    </row>
    <row r="2092" spans="1:13">
      <c r="A2092" s="82">
        <v>0.51924999999999999</v>
      </c>
      <c r="B2092" s="130">
        <v>15</v>
      </c>
      <c r="C2092" s="127">
        <v>104.33819271307036</v>
      </c>
      <c r="D2092" s="82">
        <f t="shared" si="65"/>
        <v>0</v>
      </c>
      <c r="E2092" s="83" t="str">
        <f t="shared" si="66"/>
        <v>..</v>
      </c>
      <c r="F2092" s="80"/>
      <c r="I2092" s="81"/>
      <c r="J2092" s="80"/>
      <c r="K2092" s="80"/>
      <c r="L2092" s="80"/>
      <c r="M2092" s="80"/>
    </row>
    <row r="2093" spans="1:13">
      <c r="A2093" s="82">
        <v>0.51949999999999996</v>
      </c>
      <c r="B2093" s="130">
        <v>15</v>
      </c>
      <c r="C2093" s="127">
        <v>102.07428384136873</v>
      </c>
      <c r="D2093" s="82">
        <f t="shared" si="65"/>
        <v>0</v>
      </c>
      <c r="E2093" s="83" t="str">
        <f t="shared" si="66"/>
        <v>..</v>
      </c>
      <c r="F2093" s="80"/>
      <c r="I2093" s="81"/>
      <c r="J2093" s="80"/>
      <c r="K2093" s="80"/>
      <c r="L2093" s="80"/>
      <c r="M2093" s="80"/>
    </row>
    <row r="2094" spans="1:13">
      <c r="A2094" s="82">
        <v>0.51975000000000005</v>
      </c>
      <c r="B2094" s="130">
        <v>30</v>
      </c>
      <c r="C2094" s="127">
        <v>84.014248365686356</v>
      </c>
      <c r="D2094" s="82">
        <f t="shared" si="65"/>
        <v>1</v>
      </c>
      <c r="E2094" s="83">
        <f t="shared" si="66"/>
        <v>82.732538561803992</v>
      </c>
      <c r="F2094" s="80"/>
      <c r="I2094" s="81"/>
      <c r="J2094" s="80"/>
      <c r="K2094" s="80"/>
      <c r="L2094" s="80"/>
      <c r="M2094" s="80"/>
    </row>
    <row r="2095" spans="1:13">
      <c r="A2095" s="82">
        <v>0.52</v>
      </c>
      <c r="B2095" s="130">
        <v>30</v>
      </c>
      <c r="C2095" s="127">
        <v>130.19365243540966</v>
      </c>
      <c r="D2095" s="82">
        <f t="shared" si="65"/>
        <v>1</v>
      </c>
      <c r="E2095" s="83">
        <f t="shared" si="66"/>
        <v>111.00000000000001</v>
      </c>
      <c r="F2095" s="80"/>
      <c r="I2095" s="81"/>
      <c r="J2095" s="80"/>
      <c r="K2095" s="80"/>
      <c r="L2095" s="80"/>
      <c r="M2095" s="80"/>
    </row>
    <row r="2096" spans="1:13">
      <c r="A2096" s="82">
        <v>0.52024999999999999</v>
      </c>
      <c r="B2096" s="130">
        <v>15</v>
      </c>
      <c r="C2096" s="127">
        <v>101.15796496093282</v>
      </c>
      <c r="D2096" s="82">
        <f t="shared" si="65"/>
        <v>0</v>
      </c>
      <c r="E2096" s="83" t="str">
        <f t="shared" si="66"/>
        <v>..</v>
      </c>
      <c r="F2096" s="80"/>
      <c r="I2096" s="81"/>
      <c r="J2096" s="80"/>
      <c r="K2096" s="80"/>
      <c r="L2096" s="80"/>
      <c r="M2096" s="80"/>
    </row>
    <row r="2097" spans="1:13">
      <c r="A2097" s="82">
        <v>0.52049999999999996</v>
      </c>
      <c r="B2097" s="130">
        <v>30</v>
      </c>
      <c r="C2097" s="127">
        <v>97.593450690586153</v>
      </c>
      <c r="D2097" s="82">
        <f t="shared" si="65"/>
        <v>1</v>
      </c>
      <c r="E2097" s="83">
        <f t="shared" si="66"/>
        <v>94.682236607715808</v>
      </c>
      <c r="F2097" s="80"/>
      <c r="I2097" s="81"/>
      <c r="J2097" s="80"/>
      <c r="K2097" s="80"/>
      <c r="L2097" s="80"/>
      <c r="M2097" s="80"/>
    </row>
    <row r="2098" spans="1:13">
      <c r="A2098" s="82">
        <v>0.52075000000000005</v>
      </c>
      <c r="B2098" s="130">
        <v>30</v>
      </c>
      <c r="C2098" s="127">
        <v>126.77072788901174</v>
      </c>
      <c r="D2098" s="82">
        <f t="shared" si="65"/>
        <v>1</v>
      </c>
      <c r="E2098" s="83">
        <f t="shared" si="66"/>
        <v>111.00000000000001</v>
      </c>
      <c r="F2098" s="80"/>
      <c r="I2098" s="81"/>
      <c r="J2098" s="80"/>
      <c r="K2098" s="80"/>
      <c r="L2098" s="80"/>
      <c r="M2098" s="80"/>
    </row>
    <row r="2099" spans="1:13">
      <c r="A2099" s="82">
        <v>0.52100000000000002</v>
      </c>
      <c r="B2099" s="130">
        <v>15</v>
      </c>
      <c r="C2099" s="127">
        <v>98.663374149451641</v>
      </c>
      <c r="D2099" s="82">
        <f t="shared" si="65"/>
        <v>0</v>
      </c>
      <c r="E2099" s="83" t="str">
        <f t="shared" si="66"/>
        <v>..</v>
      </c>
      <c r="F2099" s="80"/>
      <c r="I2099" s="81"/>
      <c r="J2099" s="80"/>
      <c r="K2099" s="80"/>
      <c r="L2099" s="80"/>
      <c r="M2099" s="80"/>
    </row>
    <row r="2100" spans="1:13">
      <c r="A2100" s="82">
        <v>0.52124999999999999</v>
      </c>
      <c r="B2100" s="130">
        <v>15</v>
      </c>
      <c r="C2100" s="127">
        <v>102.68030098538034</v>
      </c>
      <c r="D2100" s="82">
        <f t="shared" si="65"/>
        <v>0</v>
      </c>
      <c r="E2100" s="83" t="str">
        <f t="shared" si="66"/>
        <v>..</v>
      </c>
      <c r="F2100" s="80"/>
      <c r="I2100" s="81"/>
      <c r="J2100" s="80"/>
      <c r="K2100" s="80"/>
      <c r="L2100" s="80"/>
      <c r="M2100" s="80"/>
    </row>
    <row r="2101" spans="1:13">
      <c r="A2101" s="82">
        <v>0.52149999999999996</v>
      </c>
      <c r="B2101" s="130">
        <v>15</v>
      </c>
      <c r="C2101" s="127">
        <v>97.625658600967782</v>
      </c>
      <c r="D2101" s="82">
        <f t="shared" si="65"/>
        <v>0</v>
      </c>
      <c r="E2101" s="83" t="str">
        <f t="shared" si="66"/>
        <v>..</v>
      </c>
      <c r="F2101" s="80"/>
      <c r="I2101" s="81"/>
      <c r="J2101" s="80"/>
      <c r="K2101" s="80"/>
      <c r="L2101" s="80"/>
      <c r="M2101" s="80"/>
    </row>
    <row r="2102" spans="1:13">
      <c r="A2102" s="82">
        <v>0.52175000000000005</v>
      </c>
      <c r="B2102" s="130">
        <v>15</v>
      </c>
      <c r="C2102" s="127">
        <v>114.15764771273125</v>
      </c>
      <c r="D2102" s="82">
        <f t="shared" si="65"/>
        <v>0</v>
      </c>
      <c r="E2102" s="83" t="str">
        <f t="shared" si="66"/>
        <v>..</v>
      </c>
      <c r="F2102" s="80"/>
      <c r="I2102" s="81"/>
      <c r="J2102" s="80"/>
      <c r="K2102" s="80"/>
      <c r="L2102" s="80"/>
      <c r="M2102" s="80"/>
    </row>
    <row r="2103" spans="1:13">
      <c r="A2103" s="82">
        <v>0.52200000000000002</v>
      </c>
      <c r="B2103" s="130">
        <v>15</v>
      </c>
      <c r="C2103" s="127">
        <v>122.55050260220271</v>
      </c>
      <c r="D2103" s="82">
        <f t="shared" si="65"/>
        <v>0</v>
      </c>
      <c r="E2103" s="83" t="str">
        <f t="shared" si="66"/>
        <v>..</v>
      </c>
      <c r="F2103" s="80"/>
      <c r="I2103" s="81"/>
      <c r="J2103" s="80"/>
      <c r="K2103" s="80"/>
      <c r="L2103" s="80"/>
      <c r="M2103" s="80"/>
    </row>
    <row r="2104" spans="1:13">
      <c r="A2104" s="82">
        <v>0.52224999999999999</v>
      </c>
      <c r="B2104" s="130">
        <v>30</v>
      </c>
      <c r="C2104" s="127">
        <v>134.34318301176734</v>
      </c>
      <c r="D2104" s="82">
        <f t="shared" si="65"/>
        <v>1</v>
      </c>
      <c r="E2104" s="83">
        <f t="shared" si="66"/>
        <v>111.00000000000001</v>
      </c>
      <c r="F2104" s="80"/>
      <c r="I2104" s="81"/>
      <c r="J2104" s="80"/>
      <c r="K2104" s="80"/>
      <c r="L2104" s="80"/>
      <c r="M2104" s="80"/>
    </row>
    <row r="2105" spans="1:13">
      <c r="A2105" s="82">
        <v>0.52249999999999996</v>
      </c>
      <c r="B2105" s="130">
        <v>15</v>
      </c>
      <c r="C2105" s="127">
        <v>96.801712583729667</v>
      </c>
      <c r="D2105" s="82">
        <f t="shared" si="65"/>
        <v>0</v>
      </c>
      <c r="E2105" s="83" t="str">
        <f t="shared" si="66"/>
        <v>..</v>
      </c>
      <c r="F2105" s="80"/>
      <c r="I2105" s="81"/>
      <c r="J2105" s="80"/>
      <c r="K2105" s="80"/>
      <c r="L2105" s="80"/>
      <c r="M2105" s="80"/>
    </row>
    <row r="2106" spans="1:13">
      <c r="A2106" s="82">
        <v>0.52275000000000005</v>
      </c>
      <c r="B2106" s="130">
        <v>30</v>
      </c>
      <c r="C2106" s="127">
        <v>104.08387079879161</v>
      </c>
      <c r="D2106" s="82">
        <f t="shared" si="65"/>
        <v>1</v>
      </c>
      <c r="E2106" s="83">
        <f t="shared" si="66"/>
        <v>111.00000000000001</v>
      </c>
      <c r="F2106" s="80"/>
      <c r="I2106" s="81"/>
      <c r="J2106" s="80"/>
      <c r="K2106" s="80"/>
      <c r="L2106" s="80"/>
      <c r="M2106" s="80"/>
    </row>
    <row r="2107" spans="1:13">
      <c r="A2107" s="82">
        <v>0.52300000000000002</v>
      </c>
      <c r="B2107" s="130">
        <v>15</v>
      </c>
      <c r="C2107" s="127">
        <v>102.47217431481333</v>
      </c>
      <c r="D2107" s="82">
        <f t="shared" si="65"/>
        <v>0</v>
      </c>
      <c r="E2107" s="83" t="str">
        <f t="shared" si="66"/>
        <v>..</v>
      </c>
      <c r="F2107" s="80"/>
      <c r="I2107" s="81"/>
      <c r="J2107" s="80"/>
      <c r="K2107" s="80"/>
      <c r="L2107" s="80"/>
      <c r="M2107" s="80"/>
    </row>
    <row r="2108" spans="1:13">
      <c r="A2108" s="82">
        <v>0.52324999999999999</v>
      </c>
      <c r="B2108" s="130">
        <v>30</v>
      </c>
      <c r="C2108" s="127">
        <v>108.36946176916835</v>
      </c>
      <c r="D2108" s="82">
        <f t="shared" si="65"/>
        <v>1</v>
      </c>
      <c r="E2108" s="83">
        <f t="shared" si="66"/>
        <v>111.00000000000001</v>
      </c>
      <c r="F2108" s="80"/>
      <c r="I2108" s="81"/>
      <c r="J2108" s="80"/>
      <c r="K2108" s="80"/>
      <c r="L2108" s="80"/>
      <c r="M2108" s="80"/>
    </row>
    <row r="2109" spans="1:13">
      <c r="A2109" s="82">
        <v>0.52349999999999997</v>
      </c>
      <c r="B2109" s="130">
        <v>30</v>
      </c>
      <c r="C2109" s="127">
        <v>82.72595818840793</v>
      </c>
      <c r="D2109" s="82">
        <f t="shared" si="65"/>
        <v>1</v>
      </c>
      <c r="E2109" s="83">
        <f t="shared" si="66"/>
        <v>81.598843205798985</v>
      </c>
      <c r="F2109" s="80"/>
      <c r="I2109" s="81"/>
      <c r="J2109" s="80"/>
      <c r="K2109" s="80"/>
      <c r="L2109" s="80"/>
      <c r="M2109" s="80"/>
    </row>
    <row r="2110" spans="1:13">
      <c r="A2110" s="82">
        <v>0.52375000000000005</v>
      </c>
      <c r="B2110" s="130">
        <v>15</v>
      </c>
      <c r="C2110" s="127">
        <v>106.63624869917146</v>
      </c>
      <c r="D2110" s="82">
        <f t="shared" si="65"/>
        <v>0</v>
      </c>
      <c r="E2110" s="83" t="str">
        <f t="shared" si="66"/>
        <v>..</v>
      </c>
      <c r="F2110" s="80"/>
      <c r="I2110" s="81"/>
      <c r="J2110" s="80"/>
      <c r="K2110" s="80"/>
      <c r="L2110" s="80"/>
      <c r="M2110" s="80"/>
    </row>
    <row r="2111" spans="1:13">
      <c r="A2111" s="82">
        <v>0.52400000000000002</v>
      </c>
      <c r="B2111" s="130">
        <v>15</v>
      </c>
      <c r="C2111" s="127">
        <v>113.70373731986375</v>
      </c>
      <c r="D2111" s="82">
        <f t="shared" si="65"/>
        <v>0</v>
      </c>
      <c r="E2111" s="83" t="str">
        <f t="shared" si="66"/>
        <v>..</v>
      </c>
      <c r="F2111" s="80"/>
      <c r="I2111" s="81"/>
      <c r="J2111" s="80"/>
      <c r="K2111" s="80"/>
      <c r="L2111" s="80"/>
      <c r="M2111" s="80"/>
    </row>
    <row r="2112" spans="1:13">
      <c r="A2112" s="82">
        <v>0.52424999999999999</v>
      </c>
      <c r="B2112" s="130">
        <v>15</v>
      </c>
      <c r="C2112" s="127">
        <v>99.660351450456503</v>
      </c>
      <c r="D2112" s="82">
        <f t="shared" si="65"/>
        <v>0</v>
      </c>
      <c r="E2112" s="83" t="str">
        <f t="shared" si="66"/>
        <v>..</v>
      </c>
      <c r="F2112" s="80"/>
      <c r="I2112" s="81"/>
      <c r="J2112" s="80"/>
      <c r="K2112" s="80"/>
      <c r="L2112" s="80"/>
      <c r="M2112" s="80"/>
    </row>
    <row r="2113" spans="1:13">
      <c r="A2113" s="82">
        <v>0.52449999999999997</v>
      </c>
      <c r="B2113" s="130">
        <v>15</v>
      </c>
      <c r="C2113" s="127">
        <v>110.01053932587698</v>
      </c>
      <c r="D2113" s="82">
        <f t="shared" si="65"/>
        <v>0</v>
      </c>
      <c r="E2113" s="83" t="str">
        <f t="shared" si="66"/>
        <v>..</v>
      </c>
      <c r="F2113" s="80"/>
      <c r="I2113" s="81"/>
      <c r="J2113" s="80"/>
      <c r="K2113" s="80"/>
      <c r="L2113" s="80"/>
      <c r="M2113" s="80"/>
    </row>
    <row r="2114" spans="1:13">
      <c r="A2114" s="82">
        <v>0.52475000000000005</v>
      </c>
      <c r="B2114" s="130">
        <v>15</v>
      </c>
      <c r="C2114" s="127">
        <v>107.17661491697801</v>
      </c>
      <c r="D2114" s="82">
        <f t="shared" si="65"/>
        <v>0</v>
      </c>
      <c r="E2114" s="83" t="str">
        <f t="shared" si="66"/>
        <v>..</v>
      </c>
      <c r="F2114" s="80"/>
      <c r="I2114" s="81"/>
      <c r="J2114" s="80"/>
      <c r="K2114" s="80"/>
      <c r="L2114" s="80"/>
      <c r="M2114" s="80"/>
    </row>
    <row r="2115" spans="1:13">
      <c r="A2115" s="82">
        <v>0.52500000000000002</v>
      </c>
      <c r="B2115" s="130">
        <v>15</v>
      </c>
      <c r="C2115" s="127">
        <v>113.33675398753857</v>
      </c>
      <c r="D2115" s="82">
        <f t="shared" si="65"/>
        <v>0</v>
      </c>
      <c r="E2115" s="83" t="str">
        <f t="shared" si="66"/>
        <v>..</v>
      </c>
      <c r="F2115" s="80"/>
      <c r="I2115" s="81"/>
      <c r="J2115" s="80"/>
      <c r="K2115" s="80"/>
      <c r="L2115" s="80"/>
      <c r="M2115" s="80"/>
    </row>
    <row r="2116" spans="1:13">
      <c r="A2116" s="82">
        <v>0.52524999999999999</v>
      </c>
      <c r="B2116" s="130">
        <v>30</v>
      </c>
      <c r="C2116" s="127">
        <v>93.903719998921147</v>
      </c>
      <c r="D2116" s="82">
        <f t="shared" si="65"/>
        <v>1</v>
      </c>
      <c r="E2116" s="83">
        <f t="shared" si="66"/>
        <v>91.435273599050603</v>
      </c>
      <c r="F2116" s="80"/>
      <c r="I2116" s="81"/>
      <c r="J2116" s="80"/>
      <c r="K2116" s="80"/>
      <c r="L2116" s="80"/>
      <c r="M2116" s="80"/>
    </row>
    <row r="2117" spans="1:13">
      <c r="A2117" s="82">
        <v>0.52549999999999997</v>
      </c>
      <c r="B2117" s="130">
        <v>30</v>
      </c>
      <c r="C2117" s="127">
        <v>123.09938790755857</v>
      </c>
      <c r="D2117" s="82">
        <f t="shared" si="65"/>
        <v>1</v>
      </c>
      <c r="E2117" s="83">
        <f t="shared" si="66"/>
        <v>111.00000000000001</v>
      </c>
      <c r="F2117" s="80"/>
      <c r="I2117" s="81"/>
      <c r="J2117" s="80"/>
      <c r="K2117" s="80"/>
      <c r="L2117" s="80"/>
      <c r="M2117" s="80"/>
    </row>
    <row r="2118" spans="1:13">
      <c r="A2118" s="82">
        <v>0.52575000000000005</v>
      </c>
      <c r="B2118" s="130">
        <v>15</v>
      </c>
      <c r="C2118" s="127">
        <v>97.131070437939456</v>
      </c>
      <c r="D2118" s="82">
        <f t="shared" si="65"/>
        <v>0</v>
      </c>
      <c r="E2118" s="83" t="str">
        <f t="shared" si="66"/>
        <v>..</v>
      </c>
      <c r="F2118" s="80"/>
      <c r="I2118" s="81"/>
      <c r="J2118" s="80"/>
      <c r="K2118" s="80"/>
      <c r="L2118" s="80"/>
      <c r="M2118" s="80"/>
    </row>
    <row r="2119" spans="1:13">
      <c r="A2119" s="82">
        <v>0.52600000000000002</v>
      </c>
      <c r="B2119" s="130">
        <v>30</v>
      </c>
      <c r="C2119" s="127">
        <v>92.276850375191614</v>
      </c>
      <c r="D2119" s="82">
        <f t="shared" si="65"/>
        <v>1</v>
      </c>
      <c r="E2119" s="83">
        <f t="shared" si="66"/>
        <v>90.003628330168624</v>
      </c>
      <c r="F2119" s="80"/>
      <c r="I2119" s="81"/>
      <c r="J2119" s="80"/>
      <c r="K2119" s="80"/>
      <c r="L2119" s="80"/>
      <c r="M2119" s="80"/>
    </row>
    <row r="2120" spans="1:13">
      <c r="A2120" s="82">
        <v>0.52625</v>
      </c>
      <c r="B2120" s="130">
        <v>15</v>
      </c>
      <c r="C2120" s="127">
        <v>121.69429430223784</v>
      </c>
      <c r="D2120" s="82">
        <f t="shared" si="65"/>
        <v>0</v>
      </c>
      <c r="E2120" s="83" t="str">
        <f t="shared" si="66"/>
        <v>..</v>
      </c>
      <c r="F2120" s="80"/>
      <c r="I2120" s="81"/>
      <c r="J2120" s="80"/>
      <c r="K2120" s="80"/>
      <c r="L2120" s="80"/>
      <c r="M2120" s="80"/>
    </row>
    <row r="2121" spans="1:13">
      <c r="A2121" s="82">
        <v>0.52649999999999997</v>
      </c>
      <c r="B2121" s="130">
        <v>30</v>
      </c>
      <c r="C2121" s="127">
        <v>101.639189352824</v>
      </c>
      <c r="D2121" s="82">
        <f t="shared" si="65"/>
        <v>1</v>
      </c>
      <c r="E2121" s="83">
        <f t="shared" si="66"/>
        <v>111.00000000000001</v>
      </c>
      <c r="F2121" s="80"/>
      <c r="I2121" s="81"/>
      <c r="J2121" s="80"/>
      <c r="K2121" s="80"/>
      <c r="L2121" s="80"/>
      <c r="M2121" s="80"/>
    </row>
    <row r="2122" spans="1:13">
      <c r="A2122" s="82">
        <v>0.52675000000000005</v>
      </c>
      <c r="B2122" s="130">
        <v>15</v>
      </c>
      <c r="C2122" s="127">
        <v>95.238937275181797</v>
      </c>
      <c r="D2122" s="82">
        <f t="shared" si="65"/>
        <v>0</v>
      </c>
      <c r="E2122" s="83" t="str">
        <f t="shared" si="66"/>
        <v>..</v>
      </c>
      <c r="F2122" s="80"/>
      <c r="I2122" s="81"/>
      <c r="J2122" s="80"/>
      <c r="K2122" s="80"/>
      <c r="L2122" s="80"/>
      <c r="M2122" s="80"/>
    </row>
    <row r="2123" spans="1:13">
      <c r="A2123" s="82">
        <v>0.52700000000000002</v>
      </c>
      <c r="B2123" s="130">
        <v>30</v>
      </c>
      <c r="C2123" s="127">
        <v>125.33216061812821</v>
      </c>
      <c r="D2123" s="82">
        <f t="shared" si="65"/>
        <v>1</v>
      </c>
      <c r="E2123" s="83">
        <f t="shared" si="66"/>
        <v>111.00000000000001</v>
      </c>
      <c r="F2123" s="80"/>
      <c r="I2123" s="81"/>
      <c r="J2123" s="80"/>
      <c r="K2123" s="80"/>
      <c r="L2123" s="80"/>
      <c r="M2123" s="80"/>
    </row>
    <row r="2124" spans="1:13">
      <c r="A2124" s="82">
        <v>0.52725</v>
      </c>
      <c r="B2124" s="130">
        <v>30</v>
      </c>
      <c r="C2124" s="127">
        <v>124.83188572939207</v>
      </c>
      <c r="D2124" s="82">
        <f t="shared" si="65"/>
        <v>1</v>
      </c>
      <c r="E2124" s="83">
        <f t="shared" si="66"/>
        <v>111.00000000000001</v>
      </c>
      <c r="F2124" s="80"/>
      <c r="I2124" s="81"/>
      <c r="J2124" s="80"/>
      <c r="K2124" s="80"/>
      <c r="L2124" s="80"/>
      <c r="M2124" s="80"/>
    </row>
    <row r="2125" spans="1:13">
      <c r="A2125" s="82">
        <v>0.52749999999999997</v>
      </c>
      <c r="B2125" s="130">
        <v>15</v>
      </c>
      <c r="C2125" s="127">
        <v>115.5009798812459</v>
      </c>
      <c r="D2125" s="82">
        <f t="shared" si="65"/>
        <v>0</v>
      </c>
      <c r="E2125" s="83" t="str">
        <f t="shared" si="66"/>
        <v>..</v>
      </c>
      <c r="F2125" s="80"/>
      <c r="I2125" s="81"/>
      <c r="J2125" s="80"/>
      <c r="K2125" s="80"/>
      <c r="L2125" s="80"/>
      <c r="M2125" s="80"/>
    </row>
    <row r="2126" spans="1:13">
      <c r="A2126" s="82">
        <v>0.52775000000000005</v>
      </c>
      <c r="B2126" s="130">
        <v>15</v>
      </c>
      <c r="C2126" s="127">
        <v>98.000147341910079</v>
      </c>
      <c r="D2126" s="82">
        <f t="shared" si="65"/>
        <v>0</v>
      </c>
      <c r="E2126" s="83" t="str">
        <f t="shared" si="66"/>
        <v>..</v>
      </c>
      <c r="F2126" s="80"/>
      <c r="I2126" s="81"/>
      <c r="J2126" s="80"/>
      <c r="K2126" s="80"/>
      <c r="L2126" s="80"/>
      <c r="M2126" s="80"/>
    </row>
    <row r="2127" spans="1:13">
      <c r="A2127" s="82">
        <v>0.52800000000000002</v>
      </c>
      <c r="B2127" s="130">
        <v>15</v>
      </c>
      <c r="C2127" s="127">
        <v>104.4185306625568</v>
      </c>
      <c r="D2127" s="82">
        <f t="shared" si="65"/>
        <v>0</v>
      </c>
      <c r="E2127" s="83" t="str">
        <f t="shared" si="66"/>
        <v>..</v>
      </c>
      <c r="F2127" s="80"/>
      <c r="I2127" s="81"/>
      <c r="J2127" s="80"/>
      <c r="K2127" s="80"/>
      <c r="L2127" s="80"/>
      <c r="M2127" s="80"/>
    </row>
    <row r="2128" spans="1:13">
      <c r="A2128" s="82">
        <v>0.52825</v>
      </c>
      <c r="B2128" s="130">
        <v>30</v>
      </c>
      <c r="C2128" s="127">
        <v>106.69776605909769</v>
      </c>
      <c r="D2128" s="82">
        <f t="shared" ref="D2128:D2191" si="67">IF(VLOOKUP(B2128,$B$10:$G$11,6)&gt;=0,1,0)</f>
        <v>1</v>
      </c>
      <c r="E2128" s="83">
        <f t="shared" ref="E2128:E2191" si="68">IF(D2128=0,"..", IF(C2128+$C$6&gt;=$G$2,$G$2,(C2128+$C$6)*(1-$C$4)))</f>
        <v>111.00000000000001</v>
      </c>
      <c r="F2128" s="80"/>
      <c r="I2128" s="81"/>
      <c r="J2128" s="80"/>
      <c r="K2128" s="80"/>
      <c r="L2128" s="80"/>
      <c r="M2128" s="80"/>
    </row>
    <row r="2129" spans="1:13">
      <c r="A2129" s="82">
        <v>0.52849999999999997</v>
      </c>
      <c r="B2129" s="130">
        <v>15</v>
      </c>
      <c r="C2129" s="127">
        <v>124.28288126954212</v>
      </c>
      <c r="D2129" s="82">
        <f t="shared" si="67"/>
        <v>0</v>
      </c>
      <c r="E2129" s="83" t="str">
        <f t="shared" si="68"/>
        <v>..</v>
      </c>
      <c r="F2129" s="80"/>
      <c r="I2129" s="81"/>
      <c r="J2129" s="80"/>
      <c r="K2129" s="80"/>
      <c r="L2129" s="80"/>
      <c r="M2129" s="80"/>
    </row>
    <row r="2130" spans="1:13">
      <c r="A2130" s="82">
        <v>0.52875000000000005</v>
      </c>
      <c r="B2130" s="130">
        <v>30</v>
      </c>
      <c r="C2130" s="127">
        <v>135.31136702323465</v>
      </c>
      <c r="D2130" s="82">
        <f t="shared" si="67"/>
        <v>1</v>
      </c>
      <c r="E2130" s="83">
        <f t="shared" si="68"/>
        <v>111.00000000000001</v>
      </c>
      <c r="F2130" s="80"/>
      <c r="I2130" s="81"/>
      <c r="J2130" s="80"/>
      <c r="K2130" s="80"/>
      <c r="L2130" s="80"/>
      <c r="M2130" s="80"/>
    </row>
    <row r="2131" spans="1:13">
      <c r="A2131" s="82">
        <v>0.52900000000000003</v>
      </c>
      <c r="B2131" s="130">
        <v>15</v>
      </c>
      <c r="C2131" s="127">
        <v>117.76436100980925</v>
      </c>
      <c r="D2131" s="82">
        <f t="shared" si="67"/>
        <v>0</v>
      </c>
      <c r="E2131" s="83" t="str">
        <f t="shared" si="68"/>
        <v>..</v>
      </c>
      <c r="F2131" s="80"/>
      <c r="I2131" s="81"/>
      <c r="J2131" s="80"/>
      <c r="K2131" s="80"/>
      <c r="L2131" s="80"/>
      <c r="M2131" s="80"/>
    </row>
    <row r="2132" spans="1:13">
      <c r="A2132" s="82">
        <v>0.52925</v>
      </c>
      <c r="B2132" s="130">
        <v>15</v>
      </c>
      <c r="C2132" s="127">
        <v>114.93028082045225</v>
      </c>
      <c r="D2132" s="82">
        <f t="shared" si="67"/>
        <v>0</v>
      </c>
      <c r="E2132" s="83" t="str">
        <f t="shared" si="68"/>
        <v>..</v>
      </c>
      <c r="F2132" s="80"/>
      <c r="I2132" s="81"/>
      <c r="J2132" s="80"/>
      <c r="K2132" s="80"/>
      <c r="L2132" s="80"/>
      <c r="M2132" s="80"/>
    </row>
    <row r="2133" spans="1:13">
      <c r="A2133" s="82">
        <v>0.52949999999999997</v>
      </c>
      <c r="B2133" s="130">
        <v>15</v>
      </c>
      <c r="C2133" s="127">
        <v>110.29214151317693</v>
      </c>
      <c r="D2133" s="82">
        <f t="shared" si="67"/>
        <v>0</v>
      </c>
      <c r="E2133" s="83" t="str">
        <f t="shared" si="68"/>
        <v>..</v>
      </c>
      <c r="F2133" s="80"/>
      <c r="I2133" s="81"/>
      <c r="J2133" s="80"/>
      <c r="K2133" s="80"/>
      <c r="L2133" s="80"/>
      <c r="M2133" s="80"/>
    </row>
    <row r="2134" spans="1:13">
      <c r="A2134" s="82">
        <v>0.52975000000000005</v>
      </c>
      <c r="B2134" s="130">
        <v>15</v>
      </c>
      <c r="C2134" s="127">
        <v>99.360068417662816</v>
      </c>
      <c r="D2134" s="82">
        <f t="shared" si="67"/>
        <v>0</v>
      </c>
      <c r="E2134" s="83" t="str">
        <f t="shared" si="68"/>
        <v>..</v>
      </c>
      <c r="F2134" s="80"/>
      <c r="I2134" s="81"/>
      <c r="J2134" s="80"/>
      <c r="K2134" s="80"/>
      <c r="L2134" s="80"/>
      <c r="M2134" s="80"/>
    </row>
    <row r="2135" spans="1:13">
      <c r="A2135" s="82">
        <v>0.53</v>
      </c>
      <c r="B2135" s="130">
        <v>15</v>
      </c>
      <c r="C2135" s="127">
        <v>114.21020935482744</v>
      </c>
      <c r="D2135" s="82">
        <f t="shared" si="67"/>
        <v>0</v>
      </c>
      <c r="E2135" s="83" t="str">
        <f t="shared" si="68"/>
        <v>..</v>
      </c>
      <c r="F2135" s="80"/>
      <c r="I2135" s="81"/>
      <c r="J2135" s="80"/>
      <c r="K2135" s="80"/>
      <c r="L2135" s="80"/>
      <c r="M2135" s="80"/>
    </row>
    <row r="2136" spans="1:13">
      <c r="A2136" s="82">
        <v>0.53025</v>
      </c>
      <c r="B2136" s="130">
        <v>30</v>
      </c>
      <c r="C2136" s="127">
        <v>106.33461137760187</v>
      </c>
      <c r="D2136" s="82">
        <f t="shared" si="67"/>
        <v>1</v>
      </c>
      <c r="E2136" s="83">
        <f t="shared" si="68"/>
        <v>111.00000000000001</v>
      </c>
      <c r="F2136" s="80"/>
      <c r="I2136" s="81"/>
      <c r="J2136" s="80"/>
      <c r="K2136" s="80"/>
      <c r="L2136" s="80"/>
      <c r="M2136" s="80"/>
    </row>
    <row r="2137" spans="1:13">
      <c r="A2137" s="82">
        <v>0.53049999999999997</v>
      </c>
      <c r="B2137" s="130">
        <v>30</v>
      </c>
      <c r="C2137" s="127">
        <v>115.67184099285561</v>
      </c>
      <c r="D2137" s="82">
        <f t="shared" si="67"/>
        <v>1</v>
      </c>
      <c r="E2137" s="83">
        <f t="shared" si="68"/>
        <v>111.00000000000001</v>
      </c>
      <c r="F2137" s="80"/>
      <c r="I2137" s="81"/>
      <c r="J2137" s="80"/>
      <c r="K2137" s="80"/>
      <c r="L2137" s="80"/>
      <c r="M2137" s="80"/>
    </row>
    <row r="2138" spans="1:13">
      <c r="A2138" s="82">
        <v>0.53075000000000006</v>
      </c>
      <c r="B2138" s="130">
        <v>30</v>
      </c>
      <c r="C2138" s="127">
        <v>94.983356136044861</v>
      </c>
      <c r="D2138" s="82">
        <f t="shared" si="67"/>
        <v>1</v>
      </c>
      <c r="E2138" s="83">
        <f t="shared" si="68"/>
        <v>92.385353399719477</v>
      </c>
      <c r="F2138" s="80"/>
      <c r="I2138" s="81"/>
      <c r="J2138" s="80"/>
      <c r="K2138" s="80"/>
      <c r="L2138" s="80"/>
      <c r="M2138" s="80"/>
    </row>
    <row r="2139" spans="1:13">
      <c r="A2139" s="82">
        <v>0.53100000000000003</v>
      </c>
      <c r="B2139" s="130">
        <v>15</v>
      </c>
      <c r="C2139" s="127">
        <v>107.8515509568753</v>
      </c>
      <c r="D2139" s="82">
        <f t="shared" si="67"/>
        <v>0</v>
      </c>
      <c r="E2139" s="83" t="str">
        <f t="shared" si="68"/>
        <v>..</v>
      </c>
      <c r="F2139" s="80"/>
      <c r="I2139" s="81"/>
      <c r="J2139" s="80"/>
      <c r="K2139" s="80"/>
      <c r="L2139" s="80"/>
      <c r="M2139" s="80"/>
    </row>
    <row r="2140" spans="1:13">
      <c r="A2140" s="82">
        <v>0.53125</v>
      </c>
      <c r="B2140" s="130">
        <v>30</v>
      </c>
      <c r="C2140" s="127">
        <v>122.89370302295042</v>
      </c>
      <c r="D2140" s="82">
        <f t="shared" si="67"/>
        <v>1</v>
      </c>
      <c r="E2140" s="83">
        <f t="shared" si="68"/>
        <v>111.00000000000001</v>
      </c>
      <c r="F2140" s="80"/>
      <c r="I2140" s="81"/>
      <c r="J2140" s="80"/>
      <c r="K2140" s="80"/>
      <c r="L2140" s="80"/>
      <c r="M2140" s="80"/>
    </row>
    <row r="2141" spans="1:13">
      <c r="A2141" s="82">
        <v>0.53149999999999997</v>
      </c>
      <c r="B2141" s="130">
        <v>30</v>
      </c>
      <c r="C2141" s="127">
        <v>137.22708540667406</v>
      </c>
      <c r="D2141" s="82">
        <f t="shared" si="67"/>
        <v>1</v>
      </c>
      <c r="E2141" s="83">
        <f t="shared" si="68"/>
        <v>111.00000000000001</v>
      </c>
      <c r="F2141" s="80"/>
      <c r="I2141" s="81"/>
      <c r="J2141" s="80"/>
      <c r="K2141" s="80"/>
      <c r="L2141" s="80"/>
      <c r="M2141" s="80"/>
    </row>
    <row r="2142" spans="1:13">
      <c r="A2142" s="82">
        <v>0.53174999999999994</v>
      </c>
      <c r="B2142" s="130">
        <v>15</v>
      </c>
      <c r="C2142" s="127">
        <v>99.690753203307608</v>
      </c>
      <c r="D2142" s="82">
        <f t="shared" si="67"/>
        <v>0</v>
      </c>
      <c r="E2142" s="83" t="str">
        <f t="shared" si="68"/>
        <v>..</v>
      </c>
      <c r="F2142" s="80"/>
      <c r="I2142" s="81"/>
      <c r="J2142" s="80"/>
      <c r="K2142" s="80"/>
      <c r="L2142" s="80"/>
      <c r="M2142" s="80"/>
    </row>
    <row r="2143" spans="1:13">
      <c r="A2143" s="82">
        <v>0.53200000000000003</v>
      </c>
      <c r="B2143" s="130">
        <v>15</v>
      </c>
      <c r="C2143" s="127">
        <v>104.68029576426916</v>
      </c>
      <c r="D2143" s="82">
        <f t="shared" si="67"/>
        <v>0</v>
      </c>
      <c r="E2143" s="83" t="str">
        <f t="shared" si="68"/>
        <v>..</v>
      </c>
      <c r="F2143" s="80"/>
      <c r="I2143" s="81"/>
      <c r="J2143" s="80"/>
      <c r="K2143" s="80"/>
      <c r="L2143" s="80"/>
      <c r="M2143" s="80"/>
    </row>
    <row r="2144" spans="1:13">
      <c r="A2144" s="82">
        <v>0.53225</v>
      </c>
      <c r="B2144" s="130">
        <v>15</v>
      </c>
      <c r="C2144" s="127">
        <v>105.13634323347011</v>
      </c>
      <c r="D2144" s="82">
        <f t="shared" si="67"/>
        <v>0</v>
      </c>
      <c r="E2144" s="83" t="str">
        <f t="shared" si="68"/>
        <v>..</v>
      </c>
      <c r="F2144" s="80"/>
      <c r="I2144" s="81"/>
      <c r="J2144" s="80"/>
      <c r="K2144" s="80"/>
      <c r="L2144" s="80"/>
      <c r="M2144" s="80"/>
    </row>
    <row r="2145" spans="1:13">
      <c r="A2145" s="82">
        <v>0.53249999999999997</v>
      </c>
      <c r="B2145" s="130">
        <v>30</v>
      </c>
      <c r="C2145" s="127">
        <v>92.426758705310903</v>
      </c>
      <c r="D2145" s="82">
        <f t="shared" si="67"/>
        <v>1</v>
      </c>
      <c r="E2145" s="83">
        <f t="shared" si="68"/>
        <v>90.135547660673595</v>
      </c>
      <c r="F2145" s="80"/>
      <c r="I2145" s="81"/>
      <c r="J2145" s="80"/>
      <c r="K2145" s="80"/>
      <c r="L2145" s="80"/>
      <c r="M2145" s="80"/>
    </row>
    <row r="2146" spans="1:13">
      <c r="A2146" s="82">
        <v>0.53274999999999995</v>
      </c>
      <c r="B2146" s="130">
        <v>15</v>
      </c>
      <c r="C2146" s="127">
        <v>122.26349755786887</v>
      </c>
      <c r="D2146" s="82">
        <f t="shared" si="67"/>
        <v>0</v>
      </c>
      <c r="E2146" s="83" t="str">
        <f t="shared" si="68"/>
        <v>..</v>
      </c>
      <c r="F2146" s="80"/>
      <c r="I2146" s="81"/>
      <c r="J2146" s="80"/>
      <c r="K2146" s="80"/>
      <c r="L2146" s="80"/>
      <c r="M2146" s="80"/>
    </row>
    <row r="2147" spans="1:13">
      <c r="A2147" s="82">
        <v>0.53300000000000003</v>
      </c>
      <c r="B2147" s="130">
        <v>15</v>
      </c>
      <c r="C2147" s="127">
        <v>121.60743739819394</v>
      </c>
      <c r="D2147" s="82">
        <f t="shared" si="67"/>
        <v>0</v>
      </c>
      <c r="E2147" s="83" t="str">
        <f t="shared" si="68"/>
        <v>..</v>
      </c>
      <c r="F2147" s="80"/>
      <c r="I2147" s="81"/>
      <c r="J2147" s="80"/>
      <c r="K2147" s="80"/>
      <c r="L2147" s="80"/>
      <c r="M2147" s="80"/>
    </row>
    <row r="2148" spans="1:13">
      <c r="A2148" s="82">
        <v>0.53325</v>
      </c>
      <c r="B2148" s="130">
        <v>30</v>
      </c>
      <c r="C2148" s="127">
        <v>84.303313580257608</v>
      </c>
      <c r="D2148" s="82">
        <f t="shared" si="67"/>
        <v>1</v>
      </c>
      <c r="E2148" s="83">
        <f t="shared" si="68"/>
        <v>82.986915950626695</v>
      </c>
      <c r="F2148" s="80"/>
      <c r="I2148" s="81"/>
      <c r="J2148" s="80"/>
      <c r="K2148" s="80"/>
      <c r="L2148" s="80"/>
      <c r="M2148" s="80"/>
    </row>
    <row r="2149" spans="1:13">
      <c r="A2149" s="82">
        <v>0.53349999999999997</v>
      </c>
      <c r="B2149" s="130">
        <v>15</v>
      </c>
      <c r="C2149" s="127">
        <v>96.6883741373031</v>
      </c>
      <c r="D2149" s="82">
        <f t="shared" si="67"/>
        <v>0</v>
      </c>
      <c r="E2149" s="83" t="str">
        <f t="shared" si="68"/>
        <v>..</v>
      </c>
      <c r="F2149" s="80"/>
      <c r="I2149" s="81"/>
      <c r="J2149" s="80"/>
      <c r="K2149" s="80"/>
      <c r="L2149" s="80"/>
      <c r="M2149" s="80"/>
    </row>
    <row r="2150" spans="1:13">
      <c r="A2150" s="82">
        <v>0.53374999999999995</v>
      </c>
      <c r="B2150" s="130">
        <v>30</v>
      </c>
      <c r="C2150" s="127">
        <v>119.53405010615957</v>
      </c>
      <c r="D2150" s="82">
        <f t="shared" si="67"/>
        <v>1</v>
      </c>
      <c r="E2150" s="83">
        <f t="shared" si="68"/>
        <v>111.00000000000001</v>
      </c>
      <c r="F2150" s="80"/>
      <c r="I2150" s="81"/>
      <c r="J2150" s="80"/>
      <c r="K2150" s="80"/>
      <c r="L2150" s="80"/>
      <c r="M2150" s="80"/>
    </row>
    <row r="2151" spans="1:13">
      <c r="A2151" s="82">
        <v>0.53400000000000003</v>
      </c>
      <c r="B2151" s="130">
        <v>30</v>
      </c>
      <c r="C2151" s="127">
        <v>106.36375888123629</v>
      </c>
      <c r="D2151" s="82">
        <f t="shared" si="67"/>
        <v>1</v>
      </c>
      <c r="E2151" s="83">
        <f t="shared" si="68"/>
        <v>111.00000000000001</v>
      </c>
      <c r="F2151" s="80"/>
      <c r="I2151" s="81"/>
      <c r="J2151" s="80"/>
      <c r="K2151" s="80"/>
      <c r="L2151" s="80"/>
      <c r="M2151" s="80"/>
    </row>
    <row r="2152" spans="1:13">
      <c r="A2152" s="82">
        <v>0.53425</v>
      </c>
      <c r="B2152" s="130">
        <v>15</v>
      </c>
      <c r="C2152" s="127">
        <v>96.029335104833891</v>
      </c>
      <c r="D2152" s="82">
        <f t="shared" si="67"/>
        <v>0</v>
      </c>
      <c r="E2152" s="83" t="str">
        <f t="shared" si="68"/>
        <v>..</v>
      </c>
      <c r="F2152" s="80"/>
      <c r="I2152" s="81"/>
      <c r="J2152" s="80"/>
      <c r="K2152" s="80"/>
      <c r="L2152" s="80"/>
      <c r="M2152" s="80"/>
    </row>
    <row r="2153" spans="1:13">
      <c r="A2153" s="82">
        <v>0.53449999999999998</v>
      </c>
      <c r="B2153" s="130">
        <v>30</v>
      </c>
      <c r="C2153" s="127">
        <v>107.51097739007584</v>
      </c>
      <c r="D2153" s="82">
        <f t="shared" si="67"/>
        <v>1</v>
      </c>
      <c r="E2153" s="83">
        <f t="shared" si="68"/>
        <v>111.00000000000001</v>
      </c>
      <c r="F2153" s="80"/>
      <c r="I2153" s="81"/>
      <c r="J2153" s="80"/>
      <c r="K2153" s="80"/>
      <c r="L2153" s="80"/>
      <c r="M2153" s="80"/>
    </row>
    <row r="2154" spans="1:13">
      <c r="A2154" s="82">
        <v>0.53474999999999995</v>
      </c>
      <c r="B2154" s="130">
        <v>15</v>
      </c>
      <c r="C2154" s="127">
        <v>123.07448215426589</v>
      </c>
      <c r="D2154" s="82">
        <f t="shared" si="67"/>
        <v>0</v>
      </c>
      <c r="E2154" s="83" t="str">
        <f t="shared" si="68"/>
        <v>..</v>
      </c>
      <c r="F2154" s="80"/>
      <c r="I2154" s="81"/>
      <c r="J2154" s="80"/>
      <c r="K2154" s="80"/>
      <c r="L2154" s="80"/>
      <c r="M2154" s="80"/>
    </row>
    <row r="2155" spans="1:13">
      <c r="A2155" s="82">
        <v>0.53500000000000003</v>
      </c>
      <c r="B2155" s="130">
        <v>15</v>
      </c>
      <c r="C2155" s="127">
        <v>100.09967941765595</v>
      </c>
      <c r="D2155" s="82">
        <f t="shared" si="67"/>
        <v>0</v>
      </c>
      <c r="E2155" s="83" t="str">
        <f t="shared" si="68"/>
        <v>..</v>
      </c>
      <c r="F2155" s="80"/>
      <c r="I2155" s="81"/>
      <c r="J2155" s="80"/>
      <c r="K2155" s="80"/>
      <c r="L2155" s="80"/>
      <c r="M2155" s="80"/>
    </row>
    <row r="2156" spans="1:13">
      <c r="A2156" s="82">
        <v>0.53525</v>
      </c>
      <c r="B2156" s="130">
        <v>30</v>
      </c>
      <c r="C2156" s="127">
        <v>120.91152855622292</v>
      </c>
      <c r="D2156" s="82">
        <f t="shared" si="67"/>
        <v>1</v>
      </c>
      <c r="E2156" s="83">
        <f t="shared" si="68"/>
        <v>111.00000000000001</v>
      </c>
      <c r="F2156" s="80"/>
      <c r="I2156" s="81"/>
      <c r="J2156" s="80"/>
      <c r="K2156" s="80"/>
      <c r="L2156" s="80"/>
      <c r="M2156" s="80"/>
    </row>
    <row r="2157" spans="1:13">
      <c r="A2157" s="82">
        <v>0.53549999999999998</v>
      </c>
      <c r="B2157" s="130">
        <v>15</v>
      </c>
      <c r="C2157" s="127">
        <v>107.14179536615144</v>
      </c>
      <c r="D2157" s="82">
        <f t="shared" si="67"/>
        <v>0</v>
      </c>
      <c r="E2157" s="83" t="str">
        <f t="shared" si="68"/>
        <v>..</v>
      </c>
      <c r="F2157" s="80"/>
      <c r="I2157" s="81"/>
      <c r="J2157" s="80"/>
      <c r="K2157" s="80"/>
      <c r="L2157" s="80"/>
      <c r="M2157" s="80"/>
    </row>
    <row r="2158" spans="1:13">
      <c r="A2158" s="82">
        <v>0.53574999999999995</v>
      </c>
      <c r="B2158" s="130">
        <v>30</v>
      </c>
      <c r="C2158" s="127">
        <v>129.49368383177008</v>
      </c>
      <c r="D2158" s="82">
        <f t="shared" si="67"/>
        <v>1</v>
      </c>
      <c r="E2158" s="83">
        <f t="shared" si="68"/>
        <v>111.00000000000001</v>
      </c>
      <c r="F2158" s="80"/>
      <c r="I2158" s="81"/>
      <c r="J2158" s="80"/>
      <c r="K2158" s="80"/>
      <c r="L2158" s="80"/>
      <c r="M2158" s="80"/>
    </row>
    <row r="2159" spans="1:13">
      <c r="A2159" s="82">
        <v>0.53600000000000003</v>
      </c>
      <c r="B2159" s="130">
        <v>30</v>
      </c>
      <c r="C2159" s="127">
        <v>84.568413379058924</v>
      </c>
      <c r="D2159" s="82">
        <f t="shared" si="67"/>
        <v>1</v>
      </c>
      <c r="E2159" s="83">
        <f t="shared" si="68"/>
        <v>83.220203773571853</v>
      </c>
      <c r="F2159" s="80"/>
      <c r="I2159" s="81"/>
      <c r="J2159" s="80"/>
      <c r="K2159" s="80"/>
      <c r="L2159" s="80"/>
      <c r="M2159" s="80"/>
    </row>
    <row r="2160" spans="1:13">
      <c r="A2160" s="82">
        <v>0.53625</v>
      </c>
      <c r="B2160" s="130">
        <v>30</v>
      </c>
      <c r="C2160" s="127">
        <v>105.48356965323642</v>
      </c>
      <c r="D2160" s="82">
        <f t="shared" si="67"/>
        <v>1</v>
      </c>
      <c r="E2160" s="83">
        <f t="shared" si="68"/>
        <v>111.00000000000001</v>
      </c>
      <c r="F2160" s="80"/>
      <c r="I2160" s="81"/>
      <c r="J2160" s="80"/>
      <c r="K2160" s="80"/>
      <c r="L2160" s="80"/>
      <c r="M2160" s="80"/>
    </row>
    <row r="2161" spans="1:13">
      <c r="A2161" s="82">
        <v>0.53649999999999998</v>
      </c>
      <c r="B2161" s="130">
        <v>15</v>
      </c>
      <c r="C2161" s="127">
        <v>104.87663063271813</v>
      </c>
      <c r="D2161" s="82">
        <f t="shared" si="67"/>
        <v>0</v>
      </c>
      <c r="E2161" s="83" t="str">
        <f t="shared" si="68"/>
        <v>..</v>
      </c>
      <c r="F2161" s="80"/>
      <c r="I2161" s="81"/>
      <c r="J2161" s="80"/>
      <c r="K2161" s="80"/>
      <c r="L2161" s="80"/>
      <c r="M2161" s="80"/>
    </row>
    <row r="2162" spans="1:13">
      <c r="A2162" s="82">
        <v>0.53674999999999995</v>
      </c>
      <c r="B2162" s="130">
        <v>15</v>
      </c>
      <c r="C2162" s="127">
        <v>117.39604625675469</v>
      </c>
      <c r="D2162" s="82">
        <f t="shared" si="67"/>
        <v>0</v>
      </c>
      <c r="E2162" s="83" t="str">
        <f t="shared" si="68"/>
        <v>..</v>
      </c>
      <c r="F2162" s="80"/>
      <c r="I2162" s="81"/>
      <c r="J2162" s="80"/>
      <c r="K2162" s="80"/>
      <c r="L2162" s="80"/>
      <c r="M2162" s="80"/>
    </row>
    <row r="2163" spans="1:13">
      <c r="A2163" s="82">
        <v>0.53700000000000003</v>
      </c>
      <c r="B2163" s="130">
        <v>15</v>
      </c>
      <c r="C2163" s="127">
        <v>113.04748583884555</v>
      </c>
      <c r="D2163" s="82">
        <f t="shared" si="67"/>
        <v>0</v>
      </c>
      <c r="E2163" s="83" t="str">
        <f t="shared" si="68"/>
        <v>..</v>
      </c>
      <c r="F2163" s="80"/>
      <c r="I2163" s="81"/>
      <c r="J2163" s="80"/>
      <c r="K2163" s="80"/>
      <c r="L2163" s="80"/>
      <c r="M2163" s="80"/>
    </row>
    <row r="2164" spans="1:13">
      <c r="A2164" s="82">
        <v>0.53725000000000001</v>
      </c>
      <c r="B2164" s="130">
        <v>15</v>
      </c>
      <c r="C2164" s="127">
        <v>102.93394823820968</v>
      </c>
      <c r="D2164" s="82">
        <f t="shared" si="67"/>
        <v>0</v>
      </c>
      <c r="E2164" s="83" t="str">
        <f t="shared" si="68"/>
        <v>..</v>
      </c>
      <c r="F2164" s="80"/>
      <c r="I2164" s="81"/>
      <c r="J2164" s="80"/>
      <c r="K2164" s="80"/>
      <c r="L2164" s="80"/>
      <c r="M2164" s="80"/>
    </row>
    <row r="2165" spans="1:13">
      <c r="A2165" s="82">
        <v>0.53749999999999998</v>
      </c>
      <c r="B2165" s="130">
        <v>15</v>
      </c>
      <c r="C2165" s="127">
        <v>97.634941742986427</v>
      </c>
      <c r="D2165" s="82">
        <f t="shared" si="67"/>
        <v>0</v>
      </c>
      <c r="E2165" s="83" t="str">
        <f t="shared" si="68"/>
        <v>..</v>
      </c>
      <c r="F2165" s="80"/>
      <c r="I2165" s="81"/>
      <c r="J2165" s="80"/>
      <c r="K2165" s="80"/>
      <c r="L2165" s="80"/>
      <c r="M2165" s="80"/>
    </row>
    <row r="2166" spans="1:13">
      <c r="A2166" s="82">
        <v>0.53774999999999995</v>
      </c>
      <c r="B2166" s="130">
        <v>30</v>
      </c>
      <c r="C2166" s="127">
        <v>84.220889260696936</v>
      </c>
      <c r="D2166" s="82">
        <f t="shared" si="67"/>
        <v>1</v>
      </c>
      <c r="E2166" s="83">
        <f t="shared" si="68"/>
        <v>82.914382549413304</v>
      </c>
      <c r="F2166" s="80"/>
      <c r="I2166" s="81"/>
      <c r="J2166" s="80"/>
      <c r="K2166" s="80"/>
      <c r="L2166" s="80"/>
      <c r="M2166" s="80"/>
    </row>
    <row r="2167" spans="1:13">
      <c r="A2167" s="82">
        <v>0.53800000000000003</v>
      </c>
      <c r="B2167" s="130">
        <v>15</v>
      </c>
      <c r="C2167" s="127">
        <v>100.8243993141952</v>
      </c>
      <c r="D2167" s="82">
        <f t="shared" si="67"/>
        <v>0</v>
      </c>
      <c r="E2167" s="83" t="str">
        <f t="shared" si="68"/>
        <v>..</v>
      </c>
      <c r="F2167" s="80"/>
      <c r="I2167" s="81"/>
      <c r="J2167" s="80"/>
      <c r="K2167" s="80"/>
      <c r="L2167" s="80"/>
      <c r="M2167" s="80"/>
    </row>
    <row r="2168" spans="1:13">
      <c r="A2168" s="82">
        <v>0.53825000000000001</v>
      </c>
      <c r="B2168" s="130">
        <v>15</v>
      </c>
      <c r="C2168" s="127">
        <v>107.95452537681783</v>
      </c>
      <c r="D2168" s="82">
        <f t="shared" si="67"/>
        <v>0</v>
      </c>
      <c r="E2168" s="83" t="str">
        <f t="shared" si="68"/>
        <v>..</v>
      </c>
      <c r="F2168" s="80"/>
      <c r="I2168" s="81"/>
      <c r="J2168" s="80"/>
      <c r="K2168" s="80"/>
      <c r="L2168" s="80"/>
      <c r="M2168" s="80"/>
    </row>
    <row r="2169" spans="1:13">
      <c r="A2169" s="82">
        <v>0.53849999999999998</v>
      </c>
      <c r="B2169" s="130">
        <v>30</v>
      </c>
      <c r="C2169" s="127">
        <v>80.37504451801459</v>
      </c>
      <c r="D2169" s="82">
        <f t="shared" si="67"/>
        <v>1</v>
      </c>
      <c r="E2169" s="83">
        <f t="shared" si="68"/>
        <v>79.530039175852835</v>
      </c>
      <c r="F2169" s="80"/>
      <c r="I2169" s="81"/>
      <c r="J2169" s="80"/>
      <c r="K2169" s="80"/>
      <c r="L2169" s="80"/>
      <c r="M2169" s="80"/>
    </row>
    <row r="2170" spans="1:13">
      <c r="A2170" s="82">
        <v>0.53874999999999995</v>
      </c>
      <c r="B2170" s="130">
        <v>15</v>
      </c>
      <c r="C2170" s="127">
        <v>101.69796840434006</v>
      </c>
      <c r="D2170" s="82">
        <f t="shared" si="67"/>
        <v>0</v>
      </c>
      <c r="E2170" s="83" t="str">
        <f t="shared" si="68"/>
        <v>..</v>
      </c>
      <c r="F2170" s="80"/>
      <c r="I2170" s="81"/>
      <c r="J2170" s="80"/>
      <c r="K2170" s="80"/>
      <c r="L2170" s="80"/>
      <c r="M2170" s="80"/>
    </row>
    <row r="2171" spans="1:13">
      <c r="A2171" s="82">
        <v>0.53900000000000003</v>
      </c>
      <c r="B2171" s="130">
        <v>15</v>
      </c>
      <c r="C2171" s="127">
        <v>120.22215404746598</v>
      </c>
      <c r="D2171" s="82">
        <f t="shared" si="67"/>
        <v>0</v>
      </c>
      <c r="E2171" s="83" t="str">
        <f t="shared" si="68"/>
        <v>..</v>
      </c>
      <c r="F2171" s="80"/>
      <c r="I2171" s="81"/>
      <c r="J2171" s="80"/>
      <c r="K2171" s="80"/>
      <c r="L2171" s="80"/>
      <c r="M2171" s="80"/>
    </row>
    <row r="2172" spans="1:13">
      <c r="A2172" s="82">
        <v>0.53925000000000001</v>
      </c>
      <c r="B2172" s="130">
        <v>15</v>
      </c>
      <c r="C2172" s="127">
        <v>95.879973276554352</v>
      </c>
      <c r="D2172" s="82">
        <f t="shared" si="67"/>
        <v>0</v>
      </c>
      <c r="E2172" s="83" t="str">
        <f t="shared" si="68"/>
        <v>..</v>
      </c>
      <c r="F2172" s="80"/>
      <c r="I2172" s="81"/>
      <c r="J2172" s="80"/>
      <c r="K2172" s="80"/>
      <c r="L2172" s="80"/>
      <c r="M2172" s="80"/>
    </row>
    <row r="2173" spans="1:13">
      <c r="A2173" s="82">
        <v>0.53949999999999998</v>
      </c>
      <c r="B2173" s="130">
        <v>15</v>
      </c>
      <c r="C2173" s="127">
        <v>118.67643420786729</v>
      </c>
      <c r="D2173" s="82">
        <f t="shared" si="67"/>
        <v>0</v>
      </c>
      <c r="E2173" s="83" t="str">
        <f t="shared" si="68"/>
        <v>..</v>
      </c>
      <c r="F2173" s="80"/>
      <c r="I2173" s="81"/>
      <c r="J2173" s="80"/>
      <c r="K2173" s="80"/>
      <c r="L2173" s="80"/>
      <c r="M2173" s="80"/>
    </row>
    <row r="2174" spans="1:13">
      <c r="A2174" s="82">
        <v>0.53974999999999995</v>
      </c>
      <c r="B2174" s="130">
        <v>15</v>
      </c>
      <c r="C2174" s="127">
        <v>117.32159047537938</v>
      </c>
      <c r="D2174" s="82">
        <f t="shared" si="67"/>
        <v>0</v>
      </c>
      <c r="E2174" s="83" t="str">
        <f t="shared" si="68"/>
        <v>..</v>
      </c>
      <c r="F2174" s="80"/>
      <c r="I2174" s="81"/>
      <c r="J2174" s="80"/>
      <c r="K2174" s="80"/>
      <c r="L2174" s="80"/>
      <c r="M2174" s="80"/>
    </row>
    <row r="2175" spans="1:13">
      <c r="A2175" s="82">
        <v>0.54</v>
      </c>
      <c r="B2175" s="130">
        <v>30</v>
      </c>
      <c r="C2175" s="127">
        <v>115.73438573219772</v>
      </c>
      <c r="D2175" s="82">
        <f t="shared" si="67"/>
        <v>1</v>
      </c>
      <c r="E2175" s="83">
        <f t="shared" si="68"/>
        <v>111.00000000000001</v>
      </c>
      <c r="F2175" s="80"/>
      <c r="I2175" s="81"/>
      <c r="J2175" s="80"/>
      <c r="K2175" s="80"/>
      <c r="L2175" s="80"/>
      <c r="M2175" s="80"/>
    </row>
    <row r="2176" spans="1:13">
      <c r="A2176" s="82">
        <v>0.54025000000000001</v>
      </c>
      <c r="B2176" s="130">
        <v>30</v>
      </c>
      <c r="C2176" s="127">
        <v>130.57301275408162</v>
      </c>
      <c r="D2176" s="82">
        <f t="shared" si="67"/>
        <v>1</v>
      </c>
      <c r="E2176" s="83">
        <f t="shared" si="68"/>
        <v>111.00000000000001</v>
      </c>
      <c r="F2176" s="80"/>
      <c r="I2176" s="81"/>
      <c r="J2176" s="80"/>
      <c r="K2176" s="80"/>
      <c r="L2176" s="80"/>
      <c r="M2176" s="80"/>
    </row>
    <row r="2177" spans="1:13">
      <c r="A2177" s="82">
        <v>0.54049999999999998</v>
      </c>
      <c r="B2177" s="130">
        <v>30</v>
      </c>
      <c r="C2177" s="127">
        <v>126.40967131977794</v>
      </c>
      <c r="D2177" s="82">
        <f t="shared" si="67"/>
        <v>1</v>
      </c>
      <c r="E2177" s="83">
        <f t="shared" si="68"/>
        <v>111.00000000000001</v>
      </c>
      <c r="F2177" s="80"/>
      <c r="I2177" s="81"/>
      <c r="J2177" s="80"/>
      <c r="K2177" s="80"/>
      <c r="L2177" s="80"/>
      <c r="M2177" s="80"/>
    </row>
    <row r="2178" spans="1:13">
      <c r="A2178" s="82">
        <v>0.54074999999999995</v>
      </c>
      <c r="B2178" s="130">
        <v>30</v>
      </c>
      <c r="C2178" s="127">
        <v>87.357614446298669</v>
      </c>
      <c r="D2178" s="82">
        <f t="shared" si="67"/>
        <v>1</v>
      </c>
      <c r="E2178" s="83">
        <f t="shared" si="68"/>
        <v>85.674700712742833</v>
      </c>
      <c r="F2178" s="80"/>
      <c r="I2178" s="81"/>
      <c r="J2178" s="80"/>
      <c r="K2178" s="80"/>
      <c r="L2178" s="80"/>
      <c r="M2178" s="80"/>
    </row>
    <row r="2179" spans="1:13">
      <c r="A2179" s="82">
        <v>0.54100000000000004</v>
      </c>
      <c r="B2179" s="130">
        <v>30</v>
      </c>
      <c r="C2179" s="127">
        <v>135.18946874300326</v>
      </c>
      <c r="D2179" s="82">
        <f t="shared" si="67"/>
        <v>1</v>
      </c>
      <c r="E2179" s="83">
        <f t="shared" si="68"/>
        <v>111.00000000000001</v>
      </c>
      <c r="F2179" s="80"/>
      <c r="I2179" s="81"/>
      <c r="J2179" s="80"/>
      <c r="K2179" s="80"/>
      <c r="L2179" s="80"/>
      <c r="M2179" s="80"/>
    </row>
    <row r="2180" spans="1:13">
      <c r="A2180" s="82">
        <v>0.54125000000000001</v>
      </c>
      <c r="B2180" s="130">
        <v>30</v>
      </c>
      <c r="C2180" s="127">
        <v>126.51207073538838</v>
      </c>
      <c r="D2180" s="82">
        <f t="shared" si="67"/>
        <v>1</v>
      </c>
      <c r="E2180" s="83">
        <f t="shared" si="68"/>
        <v>111.00000000000001</v>
      </c>
      <c r="F2180" s="80"/>
      <c r="I2180" s="81"/>
      <c r="J2180" s="80"/>
      <c r="K2180" s="80"/>
      <c r="L2180" s="80"/>
      <c r="M2180" s="80"/>
    </row>
    <row r="2181" spans="1:13">
      <c r="A2181" s="82">
        <v>0.54149999999999998</v>
      </c>
      <c r="B2181" s="130">
        <v>30</v>
      </c>
      <c r="C2181" s="127">
        <v>87.459278307564105</v>
      </c>
      <c r="D2181" s="82">
        <f t="shared" si="67"/>
        <v>1</v>
      </c>
      <c r="E2181" s="83">
        <f t="shared" si="68"/>
        <v>85.764164910656419</v>
      </c>
      <c r="F2181" s="80"/>
      <c r="I2181" s="81"/>
      <c r="J2181" s="80"/>
      <c r="K2181" s="80"/>
      <c r="L2181" s="80"/>
      <c r="M2181" s="80"/>
    </row>
    <row r="2182" spans="1:13">
      <c r="A2182" s="82">
        <v>0.54174999999999995</v>
      </c>
      <c r="B2182" s="130">
        <v>15</v>
      </c>
      <c r="C2182" s="127">
        <v>124.57664883827363</v>
      </c>
      <c r="D2182" s="82">
        <f t="shared" si="67"/>
        <v>0</v>
      </c>
      <c r="E2182" s="83" t="str">
        <f t="shared" si="68"/>
        <v>..</v>
      </c>
      <c r="F2182" s="80"/>
      <c r="I2182" s="81"/>
      <c r="J2182" s="80"/>
      <c r="K2182" s="80"/>
      <c r="L2182" s="80"/>
      <c r="M2182" s="80"/>
    </row>
    <row r="2183" spans="1:13">
      <c r="A2183" s="82">
        <v>0.54200000000000004</v>
      </c>
      <c r="B2183" s="130">
        <v>15</v>
      </c>
      <c r="C2183" s="127">
        <v>102.83417719724611</v>
      </c>
      <c r="D2183" s="82">
        <f t="shared" si="67"/>
        <v>0</v>
      </c>
      <c r="E2183" s="83" t="str">
        <f t="shared" si="68"/>
        <v>..</v>
      </c>
      <c r="F2183" s="80"/>
      <c r="I2183" s="81"/>
      <c r="J2183" s="80"/>
      <c r="K2183" s="80"/>
      <c r="L2183" s="80"/>
      <c r="M2183" s="80"/>
    </row>
    <row r="2184" spans="1:13">
      <c r="A2184" s="82">
        <v>0.54225000000000001</v>
      </c>
      <c r="B2184" s="130">
        <v>15</v>
      </c>
      <c r="C2184" s="127">
        <v>114.38517681640234</v>
      </c>
      <c r="D2184" s="82">
        <f t="shared" si="67"/>
        <v>0</v>
      </c>
      <c r="E2184" s="83" t="str">
        <f t="shared" si="68"/>
        <v>..</v>
      </c>
      <c r="F2184" s="80"/>
      <c r="I2184" s="81"/>
      <c r="J2184" s="80"/>
      <c r="K2184" s="80"/>
      <c r="L2184" s="80"/>
      <c r="M2184" s="80"/>
    </row>
    <row r="2185" spans="1:13">
      <c r="A2185" s="82">
        <v>0.54249999999999998</v>
      </c>
      <c r="B2185" s="130">
        <v>30</v>
      </c>
      <c r="C2185" s="127">
        <v>112.96106754699056</v>
      </c>
      <c r="D2185" s="82">
        <f t="shared" si="67"/>
        <v>1</v>
      </c>
      <c r="E2185" s="83">
        <f t="shared" si="68"/>
        <v>111.00000000000001</v>
      </c>
      <c r="F2185" s="80"/>
      <c r="I2185" s="81"/>
      <c r="J2185" s="80"/>
      <c r="K2185" s="80"/>
      <c r="L2185" s="80"/>
      <c r="M2185" s="80"/>
    </row>
    <row r="2186" spans="1:13">
      <c r="A2186" s="82">
        <v>0.54274999999999995</v>
      </c>
      <c r="B2186" s="130">
        <v>15</v>
      </c>
      <c r="C2186" s="127">
        <v>110.81912522831239</v>
      </c>
      <c r="D2186" s="82">
        <f t="shared" si="67"/>
        <v>0</v>
      </c>
      <c r="E2186" s="83" t="str">
        <f t="shared" si="68"/>
        <v>..</v>
      </c>
      <c r="F2186" s="80"/>
      <c r="I2186" s="81"/>
      <c r="J2186" s="80"/>
      <c r="K2186" s="80"/>
      <c r="L2186" s="80"/>
      <c r="M2186" s="80"/>
    </row>
    <row r="2187" spans="1:13">
      <c r="A2187" s="82">
        <v>0.54300000000000004</v>
      </c>
      <c r="B2187" s="130">
        <v>15</v>
      </c>
      <c r="C2187" s="127">
        <v>102.65464120734575</v>
      </c>
      <c r="D2187" s="82">
        <f t="shared" si="67"/>
        <v>0</v>
      </c>
      <c r="E2187" s="83" t="str">
        <f t="shared" si="68"/>
        <v>..</v>
      </c>
      <c r="F2187" s="80"/>
      <c r="I2187" s="81"/>
      <c r="J2187" s="80"/>
      <c r="K2187" s="80"/>
      <c r="L2187" s="80"/>
      <c r="M2187" s="80"/>
    </row>
    <row r="2188" spans="1:13">
      <c r="A2188" s="82">
        <v>0.54325000000000001</v>
      </c>
      <c r="B2188" s="130">
        <v>30</v>
      </c>
      <c r="C2188" s="127">
        <v>96.34062210426454</v>
      </c>
      <c r="D2188" s="82">
        <f t="shared" si="67"/>
        <v>1</v>
      </c>
      <c r="E2188" s="83">
        <f t="shared" si="68"/>
        <v>93.579747451752795</v>
      </c>
      <c r="F2188" s="80"/>
      <c r="I2188" s="81"/>
      <c r="J2188" s="80"/>
      <c r="K2188" s="80"/>
      <c r="L2188" s="80"/>
      <c r="M2188" s="80"/>
    </row>
    <row r="2189" spans="1:13">
      <c r="A2189" s="82">
        <v>0.54349999999999998</v>
      </c>
      <c r="B2189" s="130">
        <v>30</v>
      </c>
      <c r="C2189" s="127">
        <v>107.00740527237576</v>
      </c>
      <c r="D2189" s="82">
        <f t="shared" si="67"/>
        <v>1</v>
      </c>
      <c r="E2189" s="83">
        <f t="shared" si="68"/>
        <v>111.00000000000001</v>
      </c>
      <c r="F2189" s="80"/>
      <c r="I2189" s="81"/>
      <c r="J2189" s="80"/>
      <c r="K2189" s="80"/>
      <c r="L2189" s="80"/>
      <c r="M2189" s="80"/>
    </row>
    <row r="2190" spans="1:13">
      <c r="A2190" s="82">
        <v>0.54374999999999996</v>
      </c>
      <c r="B2190" s="130">
        <v>30</v>
      </c>
      <c r="C2190" s="127">
        <v>128.21272727084889</v>
      </c>
      <c r="D2190" s="82">
        <f t="shared" si="67"/>
        <v>1</v>
      </c>
      <c r="E2190" s="83">
        <f t="shared" si="68"/>
        <v>111.00000000000001</v>
      </c>
      <c r="F2190" s="80"/>
      <c r="I2190" s="81"/>
      <c r="J2190" s="80"/>
      <c r="K2190" s="80"/>
      <c r="L2190" s="80"/>
      <c r="M2190" s="80"/>
    </row>
    <row r="2191" spans="1:13">
      <c r="A2191" s="82">
        <v>0.54400000000000004</v>
      </c>
      <c r="B2191" s="130">
        <v>30</v>
      </c>
      <c r="C2191" s="127">
        <v>80.450130322634621</v>
      </c>
      <c r="D2191" s="82">
        <f t="shared" si="67"/>
        <v>1</v>
      </c>
      <c r="E2191" s="83">
        <f t="shared" si="68"/>
        <v>79.596114683918472</v>
      </c>
      <c r="F2191" s="80"/>
      <c r="I2191" s="81"/>
      <c r="J2191" s="80"/>
      <c r="K2191" s="80"/>
      <c r="L2191" s="80"/>
      <c r="M2191" s="80"/>
    </row>
    <row r="2192" spans="1:13">
      <c r="A2192" s="82">
        <v>0.54425000000000001</v>
      </c>
      <c r="B2192" s="130">
        <v>30</v>
      </c>
      <c r="C2192" s="127">
        <v>96.717705405271062</v>
      </c>
      <c r="D2192" s="82">
        <f t="shared" ref="D2192:D2255" si="69">IF(VLOOKUP(B2192,$B$10:$G$11,6)&gt;=0,1,0)</f>
        <v>1</v>
      </c>
      <c r="E2192" s="83">
        <f t="shared" ref="E2192:E2255" si="70">IF(D2192=0,"..", IF(C2192+$C$6&gt;=$G$2,$G$2,(C2192+$C$6)*(1-$C$4)))</f>
        <v>93.911580756638529</v>
      </c>
      <c r="F2192" s="80"/>
      <c r="I2192" s="81"/>
      <c r="J2192" s="80"/>
      <c r="K2192" s="80"/>
      <c r="L2192" s="80"/>
      <c r="M2192" s="80"/>
    </row>
    <row r="2193" spans="1:13">
      <c r="A2193" s="82">
        <v>0.54449999999999998</v>
      </c>
      <c r="B2193" s="130">
        <v>15</v>
      </c>
      <c r="C2193" s="127">
        <v>117.56388626363869</v>
      </c>
      <c r="D2193" s="82">
        <f t="shared" si="69"/>
        <v>0</v>
      </c>
      <c r="E2193" s="83" t="str">
        <f t="shared" si="70"/>
        <v>..</v>
      </c>
      <c r="F2193" s="80"/>
      <c r="I2193" s="81"/>
      <c r="J2193" s="80"/>
      <c r="K2193" s="80"/>
      <c r="L2193" s="80"/>
      <c r="M2193" s="80"/>
    </row>
    <row r="2194" spans="1:13">
      <c r="A2194" s="82">
        <v>0.54474999999999996</v>
      </c>
      <c r="B2194" s="130">
        <v>30</v>
      </c>
      <c r="C2194" s="127">
        <v>80.195934027549924</v>
      </c>
      <c r="D2194" s="82">
        <f t="shared" si="69"/>
        <v>1</v>
      </c>
      <c r="E2194" s="83">
        <f t="shared" si="70"/>
        <v>79.372421944243939</v>
      </c>
      <c r="F2194" s="80"/>
      <c r="I2194" s="81"/>
      <c r="J2194" s="80"/>
      <c r="K2194" s="80"/>
      <c r="L2194" s="80"/>
      <c r="M2194" s="80"/>
    </row>
    <row r="2195" spans="1:13">
      <c r="A2195" s="82">
        <v>0.54500000000000004</v>
      </c>
      <c r="B2195" s="130">
        <v>15</v>
      </c>
      <c r="C2195" s="127">
        <v>110.73634590784134</v>
      </c>
      <c r="D2195" s="82">
        <f t="shared" si="69"/>
        <v>0</v>
      </c>
      <c r="E2195" s="83" t="str">
        <f t="shared" si="70"/>
        <v>..</v>
      </c>
      <c r="F2195" s="80"/>
      <c r="I2195" s="81"/>
      <c r="J2195" s="80"/>
      <c r="K2195" s="80"/>
      <c r="L2195" s="80"/>
      <c r="M2195" s="80"/>
    </row>
    <row r="2196" spans="1:13">
      <c r="A2196" s="82">
        <v>0.54525000000000001</v>
      </c>
      <c r="B2196" s="130">
        <v>15</v>
      </c>
      <c r="C2196" s="127">
        <v>115.53228490550937</v>
      </c>
      <c r="D2196" s="82">
        <f t="shared" si="69"/>
        <v>0</v>
      </c>
      <c r="E2196" s="83" t="str">
        <f t="shared" si="70"/>
        <v>..</v>
      </c>
      <c r="F2196" s="80"/>
      <c r="I2196" s="81"/>
      <c r="J2196" s="80"/>
      <c r="K2196" s="80"/>
      <c r="L2196" s="80"/>
      <c r="M2196" s="80"/>
    </row>
    <row r="2197" spans="1:13">
      <c r="A2197" s="82">
        <v>0.54549999999999998</v>
      </c>
      <c r="B2197" s="130">
        <v>30</v>
      </c>
      <c r="C2197" s="127">
        <v>81.078094502211172</v>
      </c>
      <c r="D2197" s="82">
        <f t="shared" si="69"/>
        <v>1</v>
      </c>
      <c r="E2197" s="83">
        <f t="shared" si="70"/>
        <v>80.148723161945838</v>
      </c>
      <c r="F2197" s="80"/>
      <c r="I2197" s="81"/>
      <c r="J2197" s="80"/>
      <c r="K2197" s="80"/>
      <c r="L2197" s="80"/>
      <c r="M2197" s="80"/>
    </row>
    <row r="2198" spans="1:13">
      <c r="A2198" s="82">
        <v>0.54574999999999996</v>
      </c>
      <c r="B2198" s="130">
        <v>15</v>
      </c>
      <c r="C2198" s="127">
        <v>105.77856372037405</v>
      </c>
      <c r="D2198" s="82">
        <f t="shared" si="69"/>
        <v>0</v>
      </c>
      <c r="E2198" s="83" t="str">
        <f t="shared" si="70"/>
        <v>..</v>
      </c>
      <c r="F2198" s="80"/>
      <c r="I2198" s="81"/>
      <c r="J2198" s="80"/>
      <c r="K2198" s="80"/>
      <c r="L2198" s="80"/>
      <c r="M2198" s="80"/>
    </row>
    <row r="2199" spans="1:13">
      <c r="A2199" s="82">
        <v>0.54600000000000004</v>
      </c>
      <c r="B2199" s="130">
        <v>15</v>
      </c>
      <c r="C2199" s="127">
        <v>116.88996519686532</v>
      </c>
      <c r="D2199" s="82">
        <f t="shared" si="69"/>
        <v>0</v>
      </c>
      <c r="E2199" s="83" t="str">
        <f t="shared" si="70"/>
        <v>..</v>
      </c>
      <c r="F2199" s="80"/>
      <c r="I2199" s="81"/>
      <c r="J2199" s="80"/>
      <c r="K2199" s="80"/>
      <c r="L2199" s="80"/>
      <c r="M2199" s="80"/>
    </row>
    <row r="2200" spans="1:13">
      <c r="A2200" s="82">
        <v>0.54625000000000001</v>
      </c>
      <c r="B2200" s="130">
        <v>30</v>
      </c>
      <c r="C2200" s="127">
        <v>102.12984166881809</v>
      </c>
      <c r="D2200" s="82">
        <f t="shared" si="69"/>
        <v>1</v>
      </c>
      <c r="E2200" s="83">
        <f t="shared" si="70"/>
        <v>111.00000000000001</v>
      </c>
      <c r="F2200" s="80"/>
      <c r="I2200" s="81"/>
      <c r="J2200" s="80"/>
      <c r="K2200" s="80"/>
      <c r="L2200" s="80"/>
      <c r="M2200" s="80"/>
    </row>
    <row r="2201" spans="1:13">
      <c r="A2201" s="82">
        <v>0.54649999999999999</v>
      </c>
      <c r="B2201" s="130">
        <v>30</v>
      </c>
      <c r="C2201" s="127">
        <v>114.99252579630738</v>
      </c>
      <c r="D2201" s="82">
        <f t="shared" si="69"/>
        <v>1</v>
      </c>
      <c r="E2201" s="83">
        <f t="shared" si="70"/>
        <v>111.00000000000001</v>
      </c>
      <c r="F2201" s="80"/>
      <c r="I2201" s="81"/>
      <c r="J2201" s="80"/>
      <c r="K2201" s="80"/>
      <c r="L2201" s="80"/>
      <c r="M2201" s="80"/>
    </row>
    <row r="2202" spans="1:13">
      <c r="A2202" s="82">
        <v>0.54674999999999996</v>
      </c>
      <c r="B2202" s="130">
        <v>15</v>
      </c>
      <c r="C2202" s="127">
        <v>96.582178300392982</v>
      </c>
      <c r="D2202" s="82">
        <f t="shared" si="69"/>
        <v>0</v>
      </c>
      <c r="E2202" s="83" t="str">
        <f t="shared" si="70"/>
        <v>..</v>
      </c>
      <c r="F2202" s="80"/>
      <c r="I2202" s="81"/>
      <c r="J2202" s="80"/>
      <c r="K2202" s="80"/>
      <c r="L2202" s="80"/>
      <c r="M2202" s="80"/>
    </row>
    <row r="2203" spans="1:13">
      <c r="A2203" s="82">
        <v>0.54700000000000004</v>
      </c>
      <c r="B2203" s="130">
        <v>30</v>
      </c>
      <c r="C2203" s="127">
        <v>80.646656607265768</v>
      </c>
      <c r="D2203" s="82">
        <f t="shared" si="69"/>
        <v>1</v>
      </c>
      <c r="E2203" s="83">
        <f t="shared" si="70"/>
        <v>79.769057814393875</v>
      </c>
      <c r="F2203" s="80"/>
      <c r="I2203" s="81"/>
      <c r="J2203" s="80"/>
      <c r="K2203" s="80"/>
      <c r="L2203" s="80"/>
      <c r="M2203" s="80"/>
    </row>
    <row r="2204" spans="1:13">
      <c r="A2204" s="82">
        <v>0.54725000000000001</v>
      </c>
      <c r="B2204" s="130">
        <v>15</v>
      </c>
      <c r="C2204" s="127">
        <v>103.43265538672746</v>
      </c>
      <c r="D2204" s="82">
        <f t="shared" si="69"/>
        <v>0</v>
      </c>
      <c r="E2204" s="83" t="str">
        <f t="shared" si="70"/>
        <v>..</v>
      </c>
      <c r="F2204" s="80"/>
      <c r="I2204" s="81"/>
      <c r="J2204" s="80"/>
      <c r="K2204" s="80"/>
      <c r="L2204" s="80"/>
      <c r="M2204" s="80"/>
    </row>
    <row r="2205" spans="1:13">
      <c r="A2205" s="82">
        <v>0.54749999999999999</v>
      </c>
      <c r="B2205" s="130">
        <v>30</v>
      </c>
      <c r="C2205" s="127">
        <v>126.79033118439907</v>
      </c>
      <c r="D2205" s="82">
        <f t="shared" si="69"/>
        <v>1</v>
      </c>
      <c r="E2205" s="83">
        <f t="shared" si="70"/>
        <v>111.00000000000001</v>
      </c>
      <c r="F2205" s="80"/>
      <c r="I2205" s="81"/>
      <c r="J2205" s="80"/>
      <c r="K2205" s="80"/>
      <c r="L2205" s="80"/>
      <c r="M2205" s="80"/>
    </row>
    <row r="2206" spans="1:13">
      <c r="A2206" s="82">
        <v>0.54774999999999996</v>
      </c>
      <c r="B2206" s="130">
        <v>30</v>
      </c>
      <c r="C2206" s="127">
        <v>138.10948782825471</v>
      </c>
      <c r="D2206" s="82">
        <f t="shared" si="69"/>
        <v>1</v>
      </c>
      <c r="E2206" s="83">
        <f t="shared" si="70"/>
        <v>111.00000000000001</v>
      </c>
      <c r="F2206" s="80"/>
      <c r="I2206" s="81"/>
      <c r="J2206" s="80"/>
      <c r="K2206" s="80"/>
      <c r="L2206" s="80"/>
      <c r="M2206" s="80"/>
    </row>
    <row r="2207" spans="1:13">
      <c r="A2207" s="82">
        <v>0.54800000000000004</v>
      </c>
      <c r="B2207" s="130">
        <v>15</v>
      </c>
      <c r="C2207" s="127">
        <v>106.17855431566525</v>
      </c>
      <c r="D2207" s="82">
        <f t="shared" si="69"/>
        <v>0</v>
      </c>
      <c r="E2207" s="83" t="str">
        <f t="shared" si="70"/>
        <v>..</v>
      </c>
      <c r="F2207" s="80"/>
      <c r="I2207" s="81"/>
      <c r="J2207" s="80"/>
      <c r="K2207" s="80"/>
      <c r="L2207" s="80"/>
      <c r="M2207" s="80"/>
    </row>
    <row r="2208" spans="1:13">
      <c r="A2208" s="82">
        <v>0.54825000000000002</v>
      </c>
      <c r="B2208" s="130">
        <v>30</v>
      </c>
      <c r="C2208" s="127">
        <v>101.1445500735806</v>
      </c>
      <c r="D2208" s="82">
        <f t="shared" si="69"/>
        <v>1</v>
      </c>
      <c r="E2208" s="83">
        <f t="shared" si="70"/>
        <v>111.00000000000001</v>
      </c>
      <c r="F2208" s="80"/>
      <c r="I2208" s="81"/>
      <c r="J2208" s="80"/>
      <c r="K2208" s="80"/>
      <c r="L2208" s="80"/>
      <c r="M2208" s="80"/>
    </row>
    <row r="2209" spans="1:13">
      <c r="A2209" s="82">
        <v>0.54849999999999999</v>
      </c>
      <c r="B2209" s="130">
        <v>30</v>
      </c>
      <c r="C2209" s="127">
        <v>121.9644969252584</v>
      </c>
      <c r="D2209" s="82">
        <f t="shared" si="69"/>
        <v>1</v>
      </c>
      <c r="E2209" s="83">
        <f t="shared" si="70"/>
        <v>111.00000000000001</v>
      </c>
      <c r="F2209" s="80"/>
      <c r="I2209" s="81"/>
      <c r="J2209" s="80"/>
      <c r="K2209" s="80"/>
      <c r="L2209" s="80"/>
      <c r="M2209" s="80"/>
    </row>
    <row r="2210" spans="1:13">
      <c r="A2210" s="82">
        <v>0.54874999999999996</v>
      </c>
      <c r="B2210" s="130">
        <v>15</v>
      </c>
      <c r="C2210" s="127">
        <v>98.920368978454519</v>
      </c>
      <c r="D2210" s="82">
        <f t="shared" si="69"/>
        <v>0</v>
      </c>
      <c r="E2210" s="83" t="str">
        <f t="shared" si="70"/>
        <v>..</v>
      </c>
      <c r="F2210" s="80"/>
      <c r="I2210" s="81"/>
      <c r="J2210" s="80"/>
      <c r="K2210" s="80"/>
      <c r="L2210" s="80"/>
      <c r="M2210" s="80"/>
    </row>
    <row r="2211" spans="1:13">
      <c r="A2211" s="82">
        <v>0.54900000000000004</v>
      </c>
      <c r="B2211" s="130">
        <v>15</v>
      </c>
      <c r="C2211" s="127">
        <v>96.790085377869062</v>
      </c>
      <c r="D2211" s="82">
        <f t="shared" si="69"/>
        <v>0</v>
      </c>
      <c r="E2211" s="83" t="str">
        <f t="shared" si="70"/>
        <v>..</v>
      </c>
      <c r="F2211" s="80"/>
      <c r="I2211" s="81"/>
      <c r="J2211" s="80"/>
      <c r="K2211" s="80"/>
      <c r="L2211" s="80"/>
      <c r="M2211" s="80"/>
    </row>
    <row r="2212" spans="1:13">
      <c r="A2212" s="82">
        <v>0.54925000000000002</v>
      </c>
      <c r="B2212" s="130">
        <v>15</v>
      </c>
      <c r="C2212" s="127">
        <v>101.09621320777221</v>
      </c>
      <c r="D2212" s="82">
        <f t="shared" si="69"/>
        <v>0</v>
      </c>
      <c r="E2212" s="83" t="str">
        <f t="shared" si="70"/>
        <v>..</v>
      </c>
      <c r="F2212" s="80"/>
      <c r="I2212" s="81"/>
      <c r="J2212" s="80"/>
      <c r="K2212" s="80"/>
      <c r="L2212" s="80"/>
      <c r="M2212" s="80"/>
    </row>
    <row r="2213" spans="1:13">
      <c r="A2213" s="82">
        <v>0.54949999999999999</v>
      </c>
      <c r="B2213" s="130">
        <v>15</v>
      </c>
      <c r="C2213" s="127">
        <v>97.540079808675628</v>
      </c>
      <c r="D2213" s="82">
        <f t="shared" si="69"/>
        <v>0</v>
      </c>
      <c r="E2213" s="83" t="str">
        <f t="shared" si="70"/>
        <v>..</v>
      </c>
      <c r="F2213" s="80"/>
      <c r="I2213" s="81"/>
      <c r="J2213" s="80"/>
      <c r="K2213" s="80"/>
      <c r="L2213" s="80"/>
      <c r="M2213" s="80"/>
    </row>
    <row r="2214" spans="1:13">
      <c r="A2214" s="82">
        <v>0.54974999999999996</v>
      </c>
      <c r="B2214" s="130">
        <v>30</v>
      </c>
      <c r="C2214" s="127">
        <v>87.682935455365794</v>
      </c>
      <c r="D2214" s="82">
        <f t="shared" si="69"/>
        <v>1</v>
      </c>
      <c r="E2214" s="83">
        <f t="shared" si="70"/>
        <v>85.960983200721898</v>
      </c>
      <c r="F2214" s="80"/>
      <c r="I2214" s="81"/>
      <c r="J2214" s="80"/>
      <c r="K2214" s="80"/>
      <c r="L2214" s="80"/>
      <c r="M2214" s="80"/>
    </row>
    <row r="2215" spans="1:13">
      <c r="A2215" s="82">
        <v>0.55000000000000004</v>
      </c>
      <c r="B2215" s="130">
        <v>15</v>
      </c>
      <c r="C2215" s="127">
        <v>112.58987442186154</v>
      </c>
      <c r="D2215" s="82">
        <f t="shared" si="69"/>
        <v>0</v>
      </c>
      <c r="E2215" s="83" t="str">
        <f t="shared" si="70"/>
        <v>..</v>
      </c>
      <c r="F2215" s="80"/>
      <c r="I2215" s="81"/>
      <c r="J2215" s="80"/>
      <c r="K2215" s="80"/>
      <c r="L2215" s="80"/>
      <c r="M2215" s="80"/>
    </row>
    <row r="2216" spans="1:13">
      <c r="A2216" s="82">
        <v>0.55025000000000002</v>
      </c>
      <c r="B2216" s="130">
        <v>15</v>
      </c>
      <c r="C2216" s="127">
        <v>105.03414596495767</v>
      </c>
      <c r="D2216" s="82">
        <f t="shared" si="69"/>
        <v>0</v>
      </c>
      <c r="E2216" s="83" t="str">
        <f t="shared" si="70"/>
        <v>..</v>
      </c>
      <c r="F2216" s="80"/>
      <c r="I2216" s="81"/>
      <c r="J2216" s="80"/>
      <c r="K2216" s="80"/>
      <c r="L2216" s="80"/>
      <c r="M2216" s="80"/>
    </row>
    <row r="2217" spans="1:13">
      <c r="A2217" s="82">
        <v>0.55049999999999999</v>
      </c>
      <c r="B2217" s="130">
        <v>30</v>
      </c>
      <c r="C2217" s="127">
        <v>107.40127794963472</v>
      </c>
      <c r="D2217" s="82">
        <f t="shared" si="69"/>
        <v>1</v>
      </c>
      <c r="E2217" s="83">
        <f t="shared" si="70"/>
        <v>111.00000000000001</v>
      </c>
      <c r="F2217" s="80"/>
      <c r="I2217" s="81"/>
      <c r="J2217" s="80"/>
      <c r="K2217" s="80"/>
      <c r="L2217" s="80"/>
      <c r="M2217" s="80"/>
    </row>
    <row r="2218" spans="1:13">
      <c r="A2218" s="82">
        <v>0.55074999999999996</v>
      </c>
      <c r="B2218" s="130">
        <v>15</v>
      </c>
      <c r="C2218" s="127">
        <v>122.3368478998523</v>
      </c>
      <c r="D2218" s="82">
        <f t="shared" si="69"/>
        <v>0</v>
      </c>
      <c r="E2218" s="83" t="str">
        <f t="shared" si="70"/>
        <v>..</v>
      </c>
      <c r="F2218" s="80"/>
      <c r="I2218" s="81"/>
      <c r="J2218" s="80"/>
      <c r="K2218" s="80"/>
      <c r="L2218" s="80"/>
      <c r="M2218" s="80"/>
    </row>
    <row r="2219" spans="1:13">
      <c r="A2219" s="82">
        <v>0.55100000000000005</v>
      </c>
      <c r="B2219" s="130">
        <v>15</v>
      </c>
      <c r="C2219" s="127">
        <v>102.93156982517904</v>
      </c>
      <c r="D2219" s="82">
        <f t="shared" si="69"/>
        <v>0</v>
      </c>
      <c r="E2219" s="83" t="str">
        <f t="shared" si="70"/>
        <v>..</v>
      </c>
      <c r="F2219" s="80"/>
      <c r="I2219" s="81"/>
      <c r="J2219" s="80"/>
      <c r="K2219" s="80"/>
      <c r="L2219" s="80"/>
      <c r="M2219" s="80"/>
    </row>
    <row r="2220" spans="1:13">
      <c r="A2220" s="82">
        <v>0.55125000000000002</v>
      </c>
      <c r="B2220" s="130">
        <v>30</v>
      </c>
      <c r="C2220" s="127">
        <v>105.93120664966119</v>
      </c>
      <c r="D2220" s="82">
        <f t="shared" si="69"/>
        <v>1</v>
      </c>
      <c r="E2220" s="83">
        <f t="shared" si="70"/>
        <v>111.00000000000001</v>
      </c>
      <c r="F2220" s="80"/>
      <c r="I2220" s="81"/>
      <c r="J2220" s="80"/>
      <c r="K2220" s="80"/>
      <c r="L2220" s="80"/>
      <c r="M2220" s="80"/>
    </row>
    <row r="2221" spans="1:13">
      <c r="A2221" s="82">
        <v>0.55149999999999999</v>
      </c>
      <c r="B2221" s="130">
        <v>15</v>
      </c>
      <c r="C2221" s="127">
        <v>110.85521623853671</v>
      </c>
      <c r="D2221" s="82">
        <f t="shared" si="69"/>
        <v>0</v>
      </c>
      <c r="E2221" s="83" t="str">
        <f t="shared" si="70"/>
        <v>..</v>
      </c>
      <c r="F2221" s="80"/>
      <c r="I2221" s="81"/>
      <c r="J2221" s="80"/>
      <c r="K2221" s="80"/>
      <c r="L2221" s="80"/>
      <c r="M2221" s="80"/>
    </row>
    <row r="2222" spans="1:13">
      <c r="A2222" s="82">
        <v>0.55174999999999996</v>
      </c>
      <c r="B2222" s="130">
        <v>30</v>
      </c>
      <c r="C2222" s="127">
        <v>115.52431914315619</v>
      </c>
      <c r="D2222" s="82">
        <f t="shared" si="69"/>
        <v>1</v>
      </c>
      <c r="E2222" s="83">
        <f t="shared" si="70"/>
        <v>111.00000000000001</v>
      </c>
      <c r="F2222" s="80"/>
      <c r="I2222" s="81"/>
      <c r="J2222" s="80"/>
      <c r="K2222" s="80"/>
      <c r="L2222" s="80"/>
      <c r="M2222" s="80"/>
    </row>
    <row r="2223" spans="1:13">
      <c r="A2223" s="82">
        <v>0.55200000000000005</v>
      </c>
      <c r="B2223" s="130">
        <v>15</v>
      </c>
      <c r="C2223" s="127">
        <v>113.86141972762714</v>
      </c>
      <c r="D2223" s="82">
        <f t="shared" si="69"/>
        <v>0</v>
      </c>
      <c r="E2223" s="83" t="str">
        <f t="shared" si="70"/>
        <v>..</v>
      </c>
      <c r="F2223" s="80"/>
      <c r="I2223" s="81"/>
      <c r="J2223" s="80"/>
      <c r="K2223" s="80"/>
      <c r="L2223" s="80"/>
      <c r="M2223" s="80"/>
    </row>
    <row r="2224" spans="1:13">
      <c r="A2224" s="82">
        <v>0.55225000000000002</v>
      </c>
      <c r="B2224" s="130">
        <v>15</v>
      </c>
      <c r="C2224" s="127">
        <v>113.15950125918782</v>
      </c>
      <c r="D2224" s="82">
        <f t="shared" si="69"/>
        <v>0</v>
      </c>
      <c r="E2224" s="83" t="str">
        <f t="shared" si="70"/>
        <v>..</v>
      </c>
      <c r="F2224" s="80"/>
      <c r="I2224" s="81"/>
      <c r="J2224" s="80"/>
      <c r="K2224" s="80"/>
      <c r="L2224" s="80"/>
      <c r="M2224" s="80"/>
    </row>
    <row r="2225" spans="1:13">
      <c r="A2225" s="82">
        <v>0.55249999999999999</v>
      </c>
      <c r="B2225" s="130">
        <v>15</v>
      </c>
      <c r="C2225" s="127">
        <v>97.007360379756392</v>
      </c>
      <c r="D2225" s="82">
        <f t="shared" si="69"/>
        <v>0</v>
      </c>
      <c r="E2225" s="83" t="str">
        <f t="shared" si="70"/>
        <v>..</v>
      </c>
      <c r="F2225" s="80"/>
      <c r="I2225" s="81"/>
      <c r="J2225" s="80"/>
      <c r="K2225" s="80"/>
      <c r="L2225" s="80"/>
      <c r="M2225" s="80"/>
    </row>
    <row r="2226" spans="1:13">
      <c r="A2226" s="82">
        <v>0.55274999999999996</v>
      </c>
      <c r="B2226" s="130">
        <v>15</v>
      </c>
      <c r="C2226" s="127">
        <v>97.140054641185742</v>
      </c>
      <c r="D2226" s="82">
        <f t="shared" si="69"/>
        <v>0</v>
      </c>
      <c r="E2226" s="83" t="str">
        <f t="shared" si="70"/>
        <v>..</v>
      </c>
      <c r="F2226" s="80"/>
      <c r="I2226" s="81"/>
      <c r="J2226" s="80"/>
      <c r="K2226" s="80"/>
      <c r="L2226" s="80"/>
      <c r="M2226" s="80"/>
    </row>
    <row r="2227" spans="1:13">
      <c r="A2227" s="82">
        <v>0.55300000000000005</v>
      </c>
      <c r="B2227" s="130">
        <v>30</v>
      </c>
      <c r="C2227" s="127">
        <v>93.572274267543321</v>
      </c>
      <c r="D2227" s="82">
        <f t="shared" si="69"/>
        <v>1</v>
      </c>
      <c r="E2227" s="83">
        <f t="shared" si="70"/>
        <v>91.143601355438122</v>
      </c>
      <c r="F2227" s="80"/>
      <c r="I2227" s="81"/>
      <c r="J2227" s="80"/>
      <c r="K2227" s="80"/>
      <c r="L2227" s="80"/>
      <c r="M2227" s="80"/>
    </row>
    <row r="2228" spans="1:13">
      <c r="A2228" s="82">
        <v>0.55325000000000002</v>
      </c>
      <c r="B2228" s="130">
        <v>15</v>
      </c>
      <c r="C2228" s="127">
        <v>103.19835006690001</v>
      </c>
      <c r="D2228" s="82">
        <f t="shared" si="69"/>
        <v>0</v>
      </c>
      <c r="E2228" s="83" t="str">
        <f t="shared" si="70"/>
        <v>..</v>
      </c>
      <c r="F2228" s="80"/>
      <c r="I2228" s="81"/>
      <c r="J2228" s="80"/>
      <c r="K2228" s="80"/>
      <c r="L2228" s="80"/>
      <c r="M2228" s="80"/>
    </row>
    <row r="2229" spans="1:13">
      <c r="A2229" s="82">
        <v>0.55349999999999999</v>
      </c>
      <c r="B2229" s="130">
        <v>15</v>
      </c>
      <c r="C2229" s="127">
        <v>115.59499492376131</v>
      </c>
      <c r="D2229" s="82">
        <f t="shared" si="69"/>
        <v>0</v>
      </c>
      <c r="E2229" s="83" t="str">
        <f t="shared" si="70"/>
        <v>..</v>
      </c>
      <c r="F2229" s="80"/>
      <c r="I2229" s="81"/>
      <c r="J2229" s="80"/>
      <c r="K2229" s="80"/>
      <c r="L2229" s="80"/>
      <c r="M2229" s="80"/>
    </row>
    <row r="2230" spans="1:13">
      <c r="A2230" s="82">
        <v>0.55374999999999996</v>
      </c>
      <c r="B2230" s="130">
        <v>15</v>
      </c>
      <c r="C2230" s="127">
        <v>124.32791639248933</v>
      </c>
      <c r="D2230" s="82">
        <f t="shared" si="69"/>
        <v>0</v>
      </c>
      <c r="E2230" s="83" t="str">
        <f t="shared" si="70"/>
        <v>..</v>
      </c>
      <c r="F2230" s="80"/>
      <c r="I2230" s="81"/>
      <c r="J2230" s="80"/>
      <c r="K2230" s="80"/>
      <c r="L2230" s="80"/>
      <c r="M2230" s="80"/>
    </row>
    <row r="2231" spans="1:13">
      <c r="A2231" s="82">
        <v>0.55400000000000005</v>
      </c>
      <c r="B2231" s="130">
        <v>15</v>
      </c>
      <c r="C2231" s="127">
        <v>117.95390454807368</v>
      </c>
      <c r="D2231" s="82">
        <f t="shared" si="69"/>
        <v>0</v>
      </c>
      <c r="E2231" s="83" t="str">
        <f t="shared" si="70"/>
        <v>..</v>
      </c>
      <c r="F2231" s="80"/>
      <c r="I2231" s="81"/>
      <c r="J2231" s="80"/>
      <c r="K2231" s="80"/>
      <c r="L2231" s="80"/>
      <c r="M2231" s="80"/>
    </row>
    <row r="2232" spans="1:13">
      <c r="A2232" s="82">
        <v>0.55425000000000002</v>
      </c>
      <c r="B2232" s="130">
        <v>15</v>
      </c>
      <c r="C2232" s="127">
        <v>115.84254408323464</v>
      </c>
      <c r="D2232" s="82">
        <f t="shared" si="69"/>
        <v>0</v>
      </c>
      <c r="E2232" s="83" t="str">
        <f t="shared" si="70"/>
        <v>..</v>
      </c>
      <c r="F2232" s="80"/>
      <c r="I2232" s="81"/>
      <c r="J2232" s="80"/>
      <c r="K2232" s="80"/>
      <c r="L2232" s="80"/>
      <c r="M2232" s="80"/>
    </row>
    <row r="2233" spans="1:13">
      <c r="A2233" s="82">
        <v>0.55449999999999999</v>
      </c>
      <c r="B2233" s="130">
        <v>30</v>
      </c>
      <c r="C2233" s="127">
        <v>94.339423039815046</v>
      </c>
      <c r="D2233" s="82">
        <f t="shared" si="69"/>
        <v>1</v>
      </c>
      <c r="E2233" s="83">
        <f t="shared" si="70"/>
        <v>91.818692275037236</v>
      </c>
      <c r="F2233" s="80"/>
      <c r="I2233" s="81"/>
      <c r="J2233" s="80"/>
      <c r="K2233" s="80"/>
      <c r="L2233" s="80"/>
      <c r="M2233" s="80"/>
    </row>
    <row r="2234" spans="1:13">
      <c r="A2234" s="82">
        <v>0.55474999999999997</v>
      </c>
      <c r="B2234" s="130">
        <v>15</v>
      </c>
      <c r="C2234" s="127">
        <v>116.42851217931937</v>
      </c>
      <c r="D2234" s="82">
        <f t="shared" si="69"/>
        <v>0</v>
      </c>
      <c r="E2234" s="83" t="str">
        <f t="shared" si="70"/>
        <v>..</v>
      </c>
      <c r="F2234" s="80"/>
      <c r="I2234" s="81"/>
      <c r="J2234" s="80"/>
      <c r="K2234" s="80"/>
      <c r="L2234" s="80"/>
      <c r="M2234" s="80"/>
    </row>
    <row r="2235" spans="1:13">
      <c r="A2235" s="82">
        <v>0.55500000000000005</v>
      </c>
      <c r="B2235" s="130">
        <v>30</v>
      </c>
      <c r="C2235" s="127">
        <v>119.51160966440847</v>
      </c>
      <c r="D2235" s="82">
        <f t="shared" si="69"/>
        <v>1</v>
      </c>
      <c r="E2235" s="83">
        <f t="shared" si="70"/>
        <v>111.00000000000001</v>
      </c>
      <c r="F2235" s="80"/>
      <c r="I2235" s="81"/>
      <c r="J2235" s="80"/>
      <c r="K2235" s="80"/>
      <c r="L2235" s="80"/>
      <c r="M2235" s="80"/>
    </row>
    <row r="2236" spans="1:13">
      <c r="A2236" s="82">
        <v>0.55525000000000002</v>
      </c>
      <c r="B2236" s="130">
        <v>15</v>
      </c>
      <c r="C2236" s="127">
        <v>110.23150787952964</v>
      </c>
      <c r="D2236" s="82">
        <f t="shared" si="69"/>
        <v>0</v>
      </c>
      <c r="E2236" s="83" t="str">
        <f t="shared" si="70"/>
        <v>..</v>
      </c>
      <c r="F2236" s="80"/>
      <c r="I2236" s="81"/>
      <c r="J2236" s="80"/>
      <c r="K2236" s="80"/>
      <c r="L2236" s="80"/>
      <c r="M2236" s="80"/>
    </row>
    <row r="2237" spans="1:13">
      <c r="A2237" s="82">
        <v>0.55549999999999999</v>
      </c>
      <c r="B2237" s="130">
        <v>15</v>
      </c>
      <c r="C2237" s="127">
        <v>114.16689022122767</v>
      </c>
      <c r="D2237" s="82">
        <f t="shared" si="69"/>
        <v>0</v>
      </c>
      <c r="E2237" s="83" t="str">
        <f t="shared" si="70"/>
        <v>..</v>
      </c>
      <c r="F2237" s="80"/>
      <c r="I2237" s="81"/>
      <c r="J2237" s="80"/>
      <c r="K2237" s="80"/>
      <c r="L2237" s="80"/>
      <c r="M2237" s="80"/>
    </row>
    <row r="2238" spans="1:13">
      <c r="A2238" s="82">
        <v>0.55574999999999997</v>
      </c>
      <c r="B2238" s="130">
        <v>15</v>
      </c>
      <c r="C2238" s="127">
        <v>107.70929276300133</v>
      </c>
      <c r="D2238" s="82">
        <f t="shared" si="69"/>
        <v>0</v>
      </c>
      <c r="E2238" s="83" t="str">
        <f t="shared" si="70"/>
        <v>..</v>
      </c>
      <c r="F2238" s="80"/>
      <c r="I2238" s="81"/>
      <c r="J2238" s="80"/>
      <c r="K2238" s="80"/>
      <c r="L2238" s="80"/>
      <c r="M2238" s="80"/>
    </row>
    <row r="2239" spans="1:13">
      <c r="A2239" s="82">
        <v>0.55600000000000005</v>
      </c>
      <c r="B2239" s="130">
        <v>15</v>
      </c>
      <c r="C2239" s="127">
        <v>99.952941603405947</v>
      </c>
      <c r="D2239" s="82">
        <f t="shared" si="69"/>
        <v>0</v>
      </c>
      <c r="E2239" s="83" t="str">
        <f t="shared" si="70"/>
        <v>..</v>
      </c>
      <c r="F2239" s="80"/>
      <c r="I2239" s="81"/>
      <c r="J2239" s="80"/>
      <c r="K2239" s="80"/>
      <c r="L2239" s="80"/>
      <c r="M2239" s="80"/>
    </row>
    <row r="2240" spans="1:13">
      <c r="A2240" s="82">
        <v>0.55625000000000002</v>
      </c>
      <c r="B2240" s="130">
        <v>15</v>
      </c>
      <c r="C2240" s="127">
        <v>109.2560662227134</v>
      </c>
      <c r="D2240" s="82">
        <f t="shared" si="69"/>
        <v>0</v>
      </c>
      <c r="E2240" s="83" t="str">
        <f t="shared" si="70"/>
        <v>..</v>
      </c>
      <c r="F2240" s="80"/>
      <c r="I2240" s="81"/>
      <c r="J2240" s="80"/>
      <c r="K2240" s="80"/>
      <c r="L2240" s="80"/>
      <c r="M2240" s="80"/>
    </row>
    <row r="2241" spans="1:13">
      <c r="A2241" s="82">
        <v>0.55649999999999999</v>
      </c>
      <c r="B2241" s="130">
        <v>30</v>
      </c>
      <c r="C2241" s="127">
        <v>102.14501709419091</v>
      </c>
      <c r="D2241" s="82">
        <f t="shared" si="69"/>
        <v>1</v>
      </c>
      <c r="E2241" s="83">
        <f t="shared" si="70"/>
        <v>111.00000000000001</v>
      </c>
      <c r="F2241" s="80"/>
      <c r="I2241" s="81"/>
      <c r="J2241" s="80"/>
      <c r="K2241" s="80"/>
      <c r="L2241" s="80"/>
      <c r="M2241" s="80"/>
    </row>
    <row r="2242" spans="1:13">
      <c r="A2242" s="82">
        <v>0.55674999999999997</v>
      </c>
      <c r="B2242" s="130">
        <v>30</v>
      </c>
      <c r="C2242" s="127">
        <v>82.49651997943549</v>
      </c>
      <c r="D2242" s="82">
        <f t="shared" si="69"/>
        <v>1</v>
      </c>
      <c r="E2242" s="83">
        <f t="shared" si="70"/>
        <v>81.396937581903231</v>
      </c>
      <c r="F2242" s="80"/>
      <c r="I2242" s="81"/>
      <c r="J2242" s="80"/>
      <c r="K2242" s="80"/>
      <c r="L2242" s="80"/>
      <c r="M2242" s="80"/>
    </row>
    <row r="2243" spans="1:13">
      <c r="A2243" s="82">
        <v>0.55700000000000005</v>
      </c>
      <c r="B2243" s="130">
        <v>15</v>
      </c>
      <c r="C2243" s="127">
        <v>96.098465875336586</v>
      </c>
      <c r="D2243" s="82">
        <f t="shared" si="69"/>
        <v>0</v>
      </c>
      <c r="E2243" s="83" t="str">
        <f t="shared" si="70"/>
        <v>..</v>
      </c>
      <c r="F2243" s="80"/>
      <c r="I2243" s="81"/>
      <c r="J2243" s="80"/>
      <c r="K2243" s="80"/>
      <c r="L2243" s="80"/>
      <c r="M2243" s="80"/>
    </row>
    <row r="2244" spans="1:13">
      <c r="A2244" s="82">
        <v>0.55725000000000002</v>
      </c>
      <c r="B2244" s="130">
        <v>30</v>
      </c>
      <c r="C2244" s="127">
        <v>121.72032517016422</v>
      </c>
      <c r="D2244" s="82">
        <f t="shared" si="69"/>
        <v>1</v>
      </c>
      <c r="E2244" s="83">
        <f t="shared" si="70"/>
        <v>111.00000000000001</v>
      </c>
      <c r="F2244" s="80"/>
      <c r="I2244" s="81"/>
      <c r="J2244" s="80"/>
      <c r="K2244" s="80"/>
      <c r="L2244" s="80"/>
      <c r="M2244" s="80"/>
    </row>
    <row r="2245" spans="1:13">
      <c r="A2245" s="82">
        <v>0.5575</v>
      </c>
      <c r="B2245" s="130">
        <v>15</v>
      </c>
      <c r="C2245" s="127">
        <v>98.525942606140887</v>
      </c>
      <c r="D2245" s="82">
        <f t="shared" si="69"/>
        <v>0</v>
      </c>
      <c r="E2245" s="83" t="str">
        <f t="shared" si="70"/>
        <v>..</v>
      </c>
      <c r="F2245" s="80"/>
      <c r="I2245" s="81"/>
      <c r="J2245" s="80"/>
      <c r="K2245" s="80"/>
      <c r="L2245" s="80"/>
      <c r="M2245" s="80"/>
    </row>
    <row r="2246" spans="1:13">
      <c r="A2246" s="82">
        <v>0.55774999999999997</v>
      </c>
      <c r="B2246" s="130">
        <v>30</v>
      </c>
      <c r="C2246" s="127">
        <v>131.10567632471299</v>
      </c>
      <c r="D2246" s="82">
        <f t="shared" si="69"/>
        <v>1</v>
      </c>
      <c r="E2246" s="83">
        <f t="shared" si="70"/>
        <v>111.00000000000001</v>
      </c>
      <c r="F2246" s="80"/>
      <c r="I2246" s="81"/>
      <c r="J2246" s="80"/>
      <c r="K2246" s="80"/>
      <c r="L2246" s="80"/>
      <c r="M2246" s="80"/>
    </row>
    <row r="2247" spans="1:13">
      <c r="A2247" s="82">
        <v>0.55800000000000005</v>
      </c>
      <c r="B2247" s="130">
        <v>30</v>
      </c>
      <c r="C2247" s="127">
        <v>126.37438039270062</v>
      </c>
      <c r="D2247" s="82">
        <f t="shared" si="69"/>
        <v>1</v>
      </c>
      <c r="E2247" s="83">
        <f t="shared" si="70"/>
        <v>111.00000000000001</v>
      </c>
      <c r="F2247" s="80"/>
      <c r="I2247" s="81"/>
      <c r="J2247" s="80"/>
      <c r="K2247" s="80"/>
      <c r="L2247" s="80"/>
      <c r="M2247" s="80"/>
    </row>
    <row r="2248" spans="1:13">
      <c r="A2248" s="82">
        <v>0.55825000000000002</v>
      </c>
      <c r="B2248" s="130">
        <v>30</v>
      </c>
      <c r="C2248" s="127">
        <v>123.39059078724353</v>
      </c>
      <c r="D2248" s="82">
        <f t="shared" si="69"/>
        <v>1</v>
      </c>
      <c r="E2248" s="83">
        <f t="shared" si="70"/>
        <v>111.00000000000001</v>
      </c>
      <c r="F2248" s="80"/>
      <c r="I2248" s="81"/>
      <c r="J2248" s="80"/>
      <c r="K2248" s="80"/>
      <c r="L2248" s="80"/>
      <c r="M2248" s="80"/>
    </row>
    <row r="2249" spans="1:13">
      <c r="A2249" s="82">
        <v>0.5585</v>
      </c>
      <c r="B2249" s="130">
        <v>30</v>
      </c>
      <c r="C2249" s="127">
        <v>84.402690501442081</v>
      </c>
      <c r="D2249" s="82">
        <f t="shared" si="69"/>
        <v>1</v>
      </c>
      <c r="E2249" s="83">
        <f t="shared" si="70"/>
        <v>83.074367641269035</v>
      </c>
      <c r="F2249" s="80"/>
      <c r="I2249" s="81"/>
      <c r="J2249" s="80"/>
      <c r="K2249" s="80"/>
      <c r="L2249" s="80"/>
      <c r="M2249" s="80"/>
    </row>
    <row r="2250" spans="1:13">
      <c r="A2250" s="82">
        <v>0.55874999999999997</v>
      </c>
      <c r="B2250" s="130">
        <v>15</v>
      </c>
      <c r="C2250" s="127">
        <v>121.30967470595363</v>
      </c>
      <c r="D2250" s="82">
        <f t="shared" si="69"/>
        <v>0</v>
      </c>
      <c r="E2250" s="83" t="str">
        <f t="shared" si="70"/>
        <v>..</v>
      </c>
      <c r="F2250" s="80"/>
      <c r="I2250" s="81"/>
      <c r="J2250" s="80"/>
      <c r="K2250" s="80"/>
      <c r="L2250" s="80"/>
      <c r="M2250" s="80"/>
    </row>
    <row r="2251" spans="1:13">
      <c r="A2251" s="82">
        <v>0.55900000000000005</v>
      </c>
      <c r="B2251" s="130">
        <v>15</v>
      </c>
      <c r="C2251" s="127">
        <v>105.33065188651454</v>
      </c>
      <c r="D2251" s="82">
        <f t="shared" si="69"/>
        <v>0</v>
      </c>
      <c r="E2251" s="83" t="str">
        <f t="shared" si="70"/>
        <v>..</v>
      </c>
      <c r="F2251" s="80"/>
      <c r="I2251" s="81"/>
      <c r="J2251" s="80"/>
      <c r="K2251" s="80"/>
      <c r="L2251" s="80"/>
      <c r="M2251" s="80"/>
    </row>
    <row r="2252" spans="1:13">
      <c r="A2252" s="82">
        <v>0.55925000000000002</v>
      </c>
      <c r="B2252" s="130">
        <v>15</v>
      </c>
      <c r="C2252" s="127">
        <v>116.04913493937465</v>
      </c>
      <c r="D2252" s="82">
        <f t="shared" si="69"/>
        <v>0</v>
      </c>
      <c r="E2252" s="83" t="str">
        <f t="shared" si="70"/>
        <v>..</v>
      </c>
      <c r="F2252" s="80"/>
      <c r="I2252" s="81"/>
      <c r="J2252" s="80"/>
      <c r="K2252" s="80"/>
      <c r="L2252" s="80"/>
      <c r="M2252" s="80"/>
    </row>
    <row r="2253" spans="1:13">
      <c r="A2253" s="82">
        <v>0.5595</v>
      </c>
      <c r="B2253" s="130">
        <v>15</v>
      </c>
      <c r="C2253" s="127">
        <v>121.48186655054225</v>
      </c>
      <c r="D2253" s="82">
        <f t="shared" si="69"/>
        <v>0</v>
      </c>
      <c r="E2253" s="83" t="str">
        <f t="shared" si="70"/>
        <v>..</v>
      </c>
      <c r="F2253" s="80"/>
      <c r="I2253" s="81"/>
      <c r="J2253" s="80"/>
      <c r="K2253" s="80"/>
      <c r="L2253" s="80"/>
      <c r="M2253" s="80"/>
    </row>
    <row r="2254" spans="1:13">
      <c r="A2254" s="82">
        <v>0.55974999999999997</v>
      </c>
      <c r="B2254" s="130">
        <v>30</v>
      </c>
      <c r="C2254" s="127">
        <v>131.50517945192195</v>
      </c>
      <c r="D2254" s="82">
        <f t="shared" si="69"/>
        <v>1</v>
      </c>
      <c r="E2254" s="83">
        <f t="shared" si="70"/>
        <v>111.00000000000001</v>
      </c>
      <c r="F2254" s="80"/>
      <c r="I2254" s="81"/>
      <c r="J2254" s="80"/>
      <c r="K2254" s="80"/>
      <c r="L2254" s="80"/>
      <c r="M2254" s="80"/>
    </row>
    <row r="2255" spans="1:13">
      <c r="A2255" s="82">
        <v>0.56000000000000005</v>
      </c>
      <c r="B2255" s="130">
        <v>15</v>
      </c>
      <c r="C2255" s="127">
        <v>104.3828136195515</v>
      </c>
      <c r="D2255" s="82">
        <f t="shared" si="69"/>
        <v>0</v>
      </c>
      <c r="E2255" s="83" t="str">
        <f t="shared" si="70"/>
        <v>..</v>
      </c>
      <c r="F2255" s="80"/>
      <c r="I2255" s="81"/>
      <c r="J2255" s="80"/>
      <c r="K2255" s="80"/>
      <c r="L2255" s="80"/>
      <c r="M2255" s="80"/>
    </row>
    <row r="2256" spans="1:13">
      <c r="A2256" s="82">
        <v>0.56025000000000003</v>
      </c>
      <c r="B2256" s="130">
        <v>15</v>
      </c>
      <c r="C2256" s="127">
        <v>111.48103380294646</v>
      </c>
      <c r="D2256" s="82">
        <f t="shared" ref="D2256:D2319" si="71">IF(VLOOKUP(B2256,$B$10:$G$11,6)&gt;=0,1,0)</f>
        <v>0</v>
      </c>
      <c r="E2256" s="83" t="str">
        <f t="shared" ref="E2256:E2319" si="72">IF(D2256=0,"..", IF(C2256+$C$6&gt;=$G$2,$G$2,(C2256+$C$6)*(1-$C$4)))</f>
        <v>..</v>
      </c>
      <c r="F2256" s="80"/>
      <c r="I2256" s="81"/>
      <c r="J2256" s="80"/>
      <c r="K2256" s="80"/>
      <c r="L2256" s="80"/>
      <c r="M2256" s="80"/>
    </row>
    <row r="2257" spans="1:13">
      <c r="A2257" s="82">
        <v>0.5605</v>
      </c>
      <c r="B2257" s="130">
        <v>30</v>
      </c>
      <c r="C2257" s="127">
        <v>105.33414225731519</v>
      </c>
      <c r="D2257" s="82">
        <f t="shared" si="71"/>
        <v>1</v>
      </c>
      <c r="E2257" s="83">
        <f t="shared" si="72"/>
        <v>111.00000000000001</v>
      </c>
      <c r="F2257" s="80"/>
      <c r="I2257" s="81"/>
      <c r="J2257" s="80"/>
      <c r="K2257" s="80"/>
      <c r="L2257" s="80"/>
      <c r="M2257" s="80"/>
    </row>
    <row r="2258" spans="1:13">
      <c r="A2258" s="82">
        <v>0.56074999999999997</v>
      </c>
      <c r="B2258" s="130">
        <v>30</v>
      </c>
      <c r="C2258" s="127">
        <v>110.31497511145719</v>
      </c>
      <c r="D2258" s="82">
        <f t="shared" si="71"/>
        <v>1</v>
      </c>
      <c r="E2258" s="83">
        <f t="shared" si="72"/>
        <v>111.00000000000001</v>
      </c>
      <c r="F2258" s="80"/>
      <c r="I2258" s="81"/>
      <c r="J2258" s="80"/>
      <c r="K2258" s="80"/>
      <c r="L2258" s="80"/>
      <c r="M2258" s="80"/>
    </row>
    <row r="2259" spans="1:13">
      <c r="A2259" s="82">
        <v>0.56100000000000005</v>
      </c>
      <c r="B2259" s="130">
        <v>15</v>
      </c>
      <c r="C2259" s="127">
        <v>116.76936962784845</v>
      </c>
      <c r="D2259" s="82">
        <f t="shared" si="71"/>
        <v>0</v>
      </c>
      <c r="E2259" s="83" t="str">
        <f t="shared" si="72"/>
        <v>..</v>
      </c>
      <c r="F2259" s="80"/>
      <c r="I2259" s="81"/>
      <c r="J2259" s="80"/>
      <c r="K2259" s="80"/>
      <c r="L2259" s="80"/>
      <c r="M2259" s="80"/>
    </row>
    <row r="2260" spans="1:13">
      <c r="A2260" s="82">
        <v>0.56125000000000003</v>
      </c>
      <c r="B2260" s="130">
        <v>15</v>
      </c>
      <c r="C2260" s="127">
        <v>103.58346883501129</v>
      </c>
      <c r="D2260" s="82">
        <f t="shared" si="71"/>
        <v>0</v>
      </c>
      <c r="E2260" s="83" t="str">
        <f t="shared" si="72"/>
        <v>..</v>
      </c>
      <c r="F2260" s="80"/>
      <c r="I2260" s="81"/>
      <c r="J2260" s="80"/>
      <c r="K2260" s="80"/>
      <c r="L2260" s="80"/>
      <c r="M2260" s="80"/>
    </row>
    <row r="2261" spans="1:13">
      <c r="A2261" s="82">
        <v>0.5615</v>
      </c>
      <c r="B2261" s="130">
        <v>30</v>
      </c>
      <c r="C2261" s="127">
        <v>128.12689816945806</v>
      </c>
      <c r="D2261" s="82">
        <f t="shared" si="71"/>
        <v>1</v>
      </c>
      <c r="E2261" s="83">
        <f t="shared" si="72"/>
        <v>111.00000000000001</v>
      </c>
      <c r="F2261" s="80"/>
      <c r="I2261" s="81"/>
      <c r="J2261" s="80"/>
      <c r="K2261" s="80"/>
      <c r="L2261" s="80"/>
      <c r="M2261" s="80"/>
    </row>
    <row r="2262" spans="1:13">
      <c r="A2262" s="82">
        <v>0.56174999999999997</v>
      </c>
      <c r="B2262" s="130">
        <v>30</v>
      </c>
      <c r="C2262" s="127">
        <v>121.8980737448497</v>
      </c>
      <c r="D2262" s="82">
        <f t="shared" si="71"/>
        <v>1</v>
      </c>
      <c r="E2262" s="83">
        <f t="shared" si="72"/>
        <v>111.00000000000001</v>
      </c>
      <c r="F2262" s="80"/>
      <c r="I2262" s="81"/>
      <c r="J2262" s="80"/>
      <c r="K2262" s="80"/>
      <c r="L2262" s="80"/>
      <c r="M2262" s="80"/>
    </row>
    <row r="2263" spans="1:13">
      <c r="A2263" s="82">
        <v>0.56200000000000006</v>
      </c>
      <c r="B2263" s="130">
        <v>30</v>
      </c>
      <c r="C2263" s="127">
        <v>85.771456130974968</v>
      </c>
      <c r="D2263" s="82">
        <f t="shared" si="71"/>
        <v>1</v>
      </c>
      <c r="E2263" s="83">
        <f t="shared" si="72"/>
        <v>84.278881395257969</v>
      </c>
      <c r="F2263" s="80"/>
      <c r="I2263" s="81"/>
      <c r="J2263" s="80"/>
      <c r="K2263" s="80"/>
      <c r="L2263" s="80"/>
      <c r="M2263" s="80"/>
    </row>
    <row r="2264" spans="1:13">
      <c r="A2264" s="82">
        <v>0.56225000000000003</v>
      </c>
      <c r="B2264" s="130">
        <v>15</v>
      </c>
      <c r="C2264" s="127">
        <v>111.06235094736172</v>
      </c>
      <c r="D2264" s="82">
        <f t="shared" si="71"/>
        <v>0</v>
      </c>
      <c r="E2264" s="83" t="str">
        <f t="shared" si="72"/>
        <v>..</v>
      </c>
      <c r="F2264" s="80"/>
      <c r="I2264" s="81"/>
      <c r="J2264" s="80"/>
      <c r="K2264" s="80"/>
      <c r="L2264" s="80"/>
      <c r="M2264" s="80"/>
    </row>
    <row r="2265" spans="1:13">
      <c r="A2265" s="82">
        <v>0.5625</v>
      </c>
      <c r="B2265" s="130">
        <v>30</v>
      </c>
      <c r="C2265" s="127">
        <v>98.176259134850795</v>
      </c>
      <c r="D2265" s="82">
        <f t="shared" si="71"/>
        <v>1</v>
      </c>
      <c r="E2265" s="83">
        <f t="shared" si="72"/>
        <v>95.195108038668707</v>
      </c>
      <c r="F2265" s="80"/>
      <c r="I2265" s="81"/>
      <c r="J2265" s="80"/>
      <c r="K2265" s="80"/>
      <c r="L2265" s="80"/>
      <c r="M2265" s="80"/>
    </row>
    <row r="2266" spans="1:13">
      <c r="A2266" s="82">
        <v>0.56274999999999997</v>
      </c>
      <c r="B2266" s="130">
        <v>15</v>
      </c>
      <c r="C2266" s="127">
        <v>112.94271707044336</v>
      </c>
      <c r="D2266" s="82">
        <f t="shared" si="71"/>
        <v>0</v>
      </c>
      <c r="E2266" s="83" t="str">
        <f t="shared" si="72"/>
        <v>..</v>
      </c>
      <c r="F2266" s="80"/>
      <c r="I2266" s="81"/>
      <c r="J2266" s="80"/>
      <c r="K2266" s="80"/>
      <c r="L2266" s="80"/>
      <c r="M2266" s="80"/>
    </row>
    <row r="2267" spans="1:13">
      <c r="A2267" s="82">
        <v>0.56299999999999994</v>
      </c>
      <c r="B2267" s="130">
        <v>15</v>
      </c>
      <c r="C2267" s="127">
        <v>110.52469982174277</v>
      </c>
      <c r="D2267" s="82">
        <f t="shared" si="71"/>
        <v>0</v>
      </c>
      <c r="E2267" s="83" t="str">
        <f t="shared" si="72"/>
        <v>..</v>
      </c>
      <c r="F2267" s="80"/>
      <c r="I2267" s="81"/>
      <c r="J2267" s="80"/>
      <c r="K2267" s="80"/>
      <c r="L2267" s="80"/>
      <c r="M2267" s="80"/>
    </row>
    <row r="2268" spans="1:13">
      <c r="A2268" s="82">
        <v>0.56325000000000003</v>
      </c>
      <c r="B2268" s="130">
        <v>30</v>
      </c>
      <c r="C2268" s="127">
        <v>82.778754366639092</v>
      </c>
      <c r="D2268" s="82">
        <f t="shared" si="71"/>
        <v>1</v>
      </c>
      <c r="E2268" s="83">
        <f t="shared" si="72"/>
        <v>81.645303842642406</v>
      </c>
      <c r="F2268" s="80"/>
      <c r="I2268" s="81"/>
      <c r="J2268" s="80"/>
      <c r="K2268" s="80"/>
      <c r="L2268" s="80"/>
      <c r="M2268" s="80"/>
    </row>
    <row r="2269" spans="1:13">
      <c r="A2269" s="82">
        <v>0.5635</v>
      </c>
      <c r="B2269" s="130">
        <v>15</v>
      </c>
      <c r="C2269" s="127">
        <v>122.58082379524234</v>
      </c>
      <c r="D2269" s="82">
        <f t="shared" si="71"/>
        <v>0</v>
      </c>
      <c r="E2269" s="83" t="str">
        <f t="shared" si="72"/>
        <v>..</v>
      </c>
      <c r="F2269" s="80"/>
      <c r="I2269" s="81"/>
      <c r="J2269" s="80"/>
      <c r="K2269" s="80"/>
      <c r="L2269" s="80"/>
      <c r="M2269" s="80"/>
    </row>
    <row r="2270" spans="1:13">
      <c r="A2270" s="82">
        <v>0.56374999999999997</v>
      </c>
      <c r="B2270" s="130">
        <v>15</v>
      </c>
      <c r="C2270" s="127">
        <v>110.10799357144226</v>
      </c>
      <c r="D2270" s="82">
        <f t="shared" si="71"/>
        <v>0</v>
      </c>
      <c r="E2270" s="83" t="str">
        <f t="shared" si="72"/>
        <v>..</v>
      </c>
      <c r="F2270" s="80"/>
      <c r="I2270" s="81"/>
      <c r="J2270" s="80"/>
      <c r="K2270" s="80"/>
      <c r="L2270" s="80"/>
      <c r="M2270" s="80"/>
    </row>
    <row r="2271" spans="1:13">
      <c r="A2271" s="82">
        <v>0.56399999999999995</v>
      </c>
      <c r="B2271" s="130">
        <v>30</v>
      </c>
      <c r="C2271" s="127">
        <v>121.00199838849547</v>
      </c>
      <c r="D2271" s="82">
        <f t="shared" si="71"/>
        <v>1</v>
      </c>
      <c r="E2271" s="83">
        <f t="shared" si="72"/>
        <v>111.00000000000001</v>
      </c>
      <c r="F2271" s="80"/>
      <c r="I2271" s="81"/>
      <c r="J2271" s="80"/>
      <c r="K2271" s="80"/>
      <c r="L2271" s="80"/>
      <c r="M2271" s="80"/>
    </row>
    <row r="2272" spans="1:13">
      <c r="A2272" s="82">
        <v>0.56425000000000003</v>
      </c>
      <c r="B2272" s="130">
        <v>15</v>
      </c>
      <c r="C2272" s="127">
        <v>117.45209771938974</v>
      </c>
      <c r="D2272" s="82">
        <f t="shared" si="71"/>
        <v>0</v>
      </c>
      <c r="E2272" s="83" t="str">
        <f t="shared" si="72"/>
        <v>..</v>
      </c>
      <c r="F2272" s="80"/>
      <c r="I2272" s="81"/>
      <c r="J2272" s="80"/>
      <c r="K2272" s="80"/>
      <c r="L2272" s="80"/>
      <c r="M2272" s="80"/>
    </row>
    <row r="2273" spans="1:13">
      <c r="A2273" s="82">
        <v>0.5645</v>
      </c>
      <c r="B2273" s="130">
        <v>15</v>
      </c>
      <c r="C2273" s="127">
        <v>113.50066890680462</v>
      </c>
      <c r="D2273" s="82">
        <f t="shared" si="71"/>
        <v>0</v>
      </c>
      <c r="E2273" s="83" t="str">
        <f t="shared" si="72"/>
        <v>..</v>
      </c>
      <c r="F2273" s="80"/>
      <c r="I2273" s="81"/>
      <c r="J2273" s="80"/>
      <c r="K2273" s="80"/>
      <c r="L2273" s="80"/>
      <c r="M2273" s="80"/>
    </row>
    <row r="2274" spans="1:13">
      <c r="A2274" s="82">
        <v>0.56474999999999997</v>
      </c>
      <c r="B2274" s="130">
        <v>30</v>
      </c>
      <c r="C2274" s="127">
        <v>105.1611034922222</v>
      </c>
      <c r="D2274" s="82">
        <f t="shared" si="71"/>
        <v>1</v>
      </c>
      <c r="E2274" s="83">
        <f t="shared" si="72"/>
        <v>111.00000000000001</v>
      </c>
      <c r="F2274" s="80"/>
      <c r="I2274" s="81"/>
      <c r="J2274" s="80"/>
      <c r="K2274" s="80"/>
      <c r="L2274" s="80"/>
      <c r="M2274" s="80"/>
    </row>
    <row r="2275" spans="1:13">
      <c r="A2275" s="82">
        <v>0.56499999999999995</v>
      </c>
      <c r="B2275" s="130">
        <v>30</v>
      </c>
      <c r="C2275" s="127">
        <v>119.65188440721252</v>
      </c>
      <c r="D2275" s="82">
        <f t="shared" si="71"/>
        <v>1</v>
      </c>
      <c r="E2275" s="83">
        <f t="shared" si="72"/>
        <v>111.00000000000001</v>
      </c>
      <c r="F2275" s="80"/>
      <c r="I2275" s="81"/>
      <c r="J2275" s="80"/>
      <c r="K2275" s="80"/>
      <c r="L2275" s="80"/>
      <c r="M2275" s="80"/>
    </row>
    <row r="2276" spans="1:13">
      <c r="A2276" s="82">
        <v>0.56525000000000003</v>
      </c>
      <c r="B2276" s="130">
        <v>30</v>
      </c>
      <c r="C2276" s="127">
        <v>125.1056654888778</v>
      </c>
      <c r="D2276" s="82">
        <f t="shared" si="71"/>
        <v>1</v>
      </c>
      <c r="E2276" s="83">
        <f t="shared" si="72"/>
        <v>111.00000000000001</v>
      </c>
      <c r="F2276" s="80"/>
      <c r="I2276" s="81"/>
      <c r="J2276" s="80"/>
      <c r="K2276" s="80"/>
      <c r="L2276" s="80"/>
      <c r="M2276" s="80"/>
    </row>
    <row r="2277" spans="1:13">
      <c r="A2277" s="82">
        <v>0.5655</v>
      </c>
      <c r="B2277" s="130">
        <v>30</v>
      </c>
      <c r="C2277" s="127">
        <v>104.8591422566445</v>
      </c>
      <c r="D2277" s="82">
        <f t="shared" si="71"/>
        <v>1</v>
      </c>
      <c r="E2277" s="83">
        <f t="shared" si="72"/>
        <v>111.00000000000001</v>
      </c>
      <c r="F2277" s="80"/>
      <c r="I2277" s="81"/>
      <c r="J2277" s="80"/>
      <c r="K2277" s="80"/>
      <c r="L2277" s="80"/>
      <c r="M2277" s="80"/>
    </row>
    <row r="2278" spans="1:13">
      <c r="A2278" s="82">
        <v>0.56574999999999998</v>
      </c>
      <c r="B2278" s="130">
        <v>15</v>
      </c>
      <c r="C2278" s="127">
        <v>110.28170310030526</v>
      </c>
      <c r="D2278" s="82">
        <f t="shared" si="71"/>
        <v>0</v>
      </c>
      <c r="E2278" s="83" t="str">
        <f t="shared" si="72"/>
        <v>..</v>
      </c>
      <c r="F2278" s="80"/>
      <c r="I2278" s="81"/>
      <c r="J2278" s="80"/>
      <c r="K2278" s="80"/>
      <c r="L2278" s="80"/>
      <c r="M2278" s="80"/>
    </row>
    <row r="2279" spans="1:13">
      <c r="A2279" s="82">
        <v>0.56599999999999995</v>
      </c>
      <c r="B2279" s="130">
        <v>15</v>
      </c>
      <c r="C2279" s="127">
        <v>118.42892054352728</v>
      </c>
      <c r="D2279" s="82">
        <f t="shared" si="71"/>
        <v>0</v>
      </c>
      <c r="E2279" s="83" t="str">
        <f t="shared" si="72"/>
        <v>..</v>
      </c>
      <c r="F2279" s="80"/>
      <c r="I2279" s="81"/>
      <c r="J2279" s="80"/>
      <c r="K2279" s="80"/>
      <c r="L2279" s="80"/>
      <c r="M2279" s="80"/>
    </row>
    <row r="2280" spans="1:13">
      <c r="A2280" s="82">
        <v>0.56625000000000003</v>
      </c>
      <c r="B2280" s="130">
        <v>30</v>
      </c>
      <c r="C2280" s="127">
        <v>82.322245656647482</v>
      </c>
      <c r="D2280" s="82">
        <f t="shared" si="71"/>
        <v>1</v>
      </c>
      <c r="E2280" s="83">
        <f t="shared" si="72"/>
        <v>81.243576177849789</v>
      </c>
      <c r="F2280" s="80"/>
      <c r="I2280" s="81"/>
      <c r="J2280" s="80"/>
      <c r="K2280" s="80"/>
      <c r="L2280" s="80"/>
      <c r="M2280" s="80"/>
    </row>
    <row r="2281" spans="1:13">
      <c r="A2281" s="82">
        <v>0.5665</v>
      </c>
      <c r="B2281" s="130">
        <v>30</v>
      </c>
      <c r="C2281" s="127">
        <v>119.07369715438712</v>
      </c>
      <c r="D2281" s="82">
        <f t="shared" si="71"/>
        <v>1</v>
      </c>
      <c r="E2281" s="83">
        <f t="shared" si="72"/>
        <v>111.00000000000001</v>
      </c>
      <c r="F2281" s="80"/>
      <c r="I2281" s="81"/>
      <c r="J2281" s="80"/>
      <c r="K2281" s="80"/>
      <c r="L2281" s="80"/>
      <c r="M2281" s="80"/>
    </row>
    <row r="2282" spans="1:13">
      <c r="A2282" s="82">
        <v>0.56674999999999998</v>
      </c>
      <c r="B2282" s="130">
        <v>15</v>
      </c>
      <c r="C2282" s="127">
        <v>122.44647260956197</v>
      </c>
      <c r="D2282" s="82">
        <f t="shared" si="71"/>
        <v>0</v>
      </c>
      <c r="E2282" s="83" t="str">
        <f t="shared" si="72"/>
        <v>..</v>
      </c>
      <c r="F2282" s="80"/>
      <c r="I2282" s="81"/>
      <c r="J2282" s="80"/>
      <c r="K2282" s="80"/>
      <c r="L2282" s="80"/>
      <c r="M2282" s="80"/>
    </row>
    <row r="2283" spans="1:13">
      <c r="A2283" s="82">
        <v>0.56699999999999995</v>
      </c>
      <c r="B2283" s="130">
        <v>15</v>
      </c>
      <c r="C2283" s="127">
        <v>100.03514308622542</v>
      </c>
      <c r="D2283" s="82">
        <f t="shared" si="71"/>
        <v>0</v>
      </c>
      <c r="E2283" s="83" t="str">
        <f t="shared" si="72"/>
        <v>..</v>
      </c>
      <c r="F2283" s="80"/>
      <c r="I2283" s="81"/>
      <c r="J2283" s="80"/>
      <c r="K2283" s="80"/>
      <c r="L2283" s="80"/>
      <c r="M2283" s="80"/>
    </row>
    <row r="2284" spans="1:13">
      <c r="A2284" s="82">
        <v>0.56725000000000003</v>
      </c>
      <c r="B2284" s="130">
        <v>15</v>
      </c>
      <c r="C2284" s="127">
        <v>116.18843593944793</v>
      </c>
      <c r="D2284" s="82">
        <f t="shared" si="71"/>
        <v>0</v>
      </c>
      <c r="E2284" s="83" t="str">
        <f t="shared" si="72"/>
        <v>..</v>
      </c>
      <c r="F2284" s="80"/>
      <c r="I2284" s="81"/>
      <c r="J2284" s="80"/>
      <c r="K2284" s="80"/>
      <c r="L2284" s="80"/>
      <c r="M2284" s="80"/>
    </row>
    <row r="2285" spans="1:13">
      <c r="A2285" s="82">
        <v>0.5675</v>
      </c>
      <c r="B2285" s="130">
        <v>15</v>
      </c>
      <c r="C2285" s="127">
        <v>114.83989665723726</v>
      </c>
      <c r="D2285" s="82">
        <f t="shared" si="71"/>
        <v>0</v>
      </c>
      <c r="E2285" s="83" t="str">
        <f t="shared" si="72"/>
        <v>..</v>
      </c>
      <c r="F2285" s="80"/>
      <c r="I2285" s="81"/>
      <c r="J2285" s="80"/>
      <c r="K2285" s="80"/>
      <c r="L2285" s="80"/>
      <c r="M2285" s="80"/>
    </row>
    <row r="2286" spans="1:13">
      <c r="A2286" s="82">
        <v>0.56774999999999998</v>
      </c>
      <c r="B2286" s="130">
        <v>15</v>
      </c>
      <c r="C2286" s="127">
        <v>102.14632290310266</v>
      </c>
      <c r="D2286" s="82">
        <f t="shared" si="71"/>
        <v>0</v>
      </c>
      <c r="E2286" s="83" t="str">
        <f t="shared" si="72"/>
        <v>..</v>
      </c>
      <c r="F2286" s="80"/>
      <c r="I2286" s="81"/>
      <c r="J2286" s="80"/>
      <c r="K2286" s="80"/>
      <c r="L2286" s="80"/>
      <c r="M2286" s="80"/>
    </row>
    <row r="2287" spans="1:13">
      <c r="A2287" s="82">
        <v>0.56799999999999995</v>
      </c>
      <c r="B2287" s="130">
        <v>15</v>
      </c>
      <c r="C2287" s="127">
        <v>109.74351854994427</v>
      </c>
      <c r="D2287" s="82">
        <f t="shared" si="71"/>
        <v>0</v>
      </c>
      <c r="E2287" s="83" t="str">
        <f t="shared" si="72"/>
        <v>..</v>
      </c>
      <c r="F2287" s="80"/>
      <c r="I2287" s="81"/>
      <c r="J2287" s="80"/>
      <c r="K2287" s="80"/>
      <c r="L2287" s="80"/>
      <c r="M2287" s="80"/>
    </row>
    <row r="2288" spans="1:13">
      <c r="A2288" s="82">
        <v>0.56825000000000003</v>
      </c>
      <c r="B2288" s="130">
        <v>15</v>
      </c>
      <c r="C2288" s="127">
        <v>105.83681154885386</v>
      </c>
      <c r="D2288" s="82">
        <f t="shared" si="71"/>
        <v>0</v>
      </c>
      <c r="E2288" s="83" t="str">
        <f t="shared" si="72"/>
        <v>..</v>
      </c>
      <c r="F2288" s="80"/>
      <c r="I2288" s="81"/>
      <c r="J2288" s="80"/>
      <c r="K2288" s="80"/>
      <c r="L2288" s="80"/>
      <c r="M2288" s="80"/>
    </row>
    <row r="2289" spans="1:13">
      <c r="A2289" s="82">
        <v>0.56850000000000001</v>
      </c>
      <c r="B2289" s="130">
        <v>15</v>
      </c>
      <c r="C2289" s="127">
        <v>117.79451302305762</v>
      </c>
      <c r="D2289" s="82">
        <f t="shared" si="71"/>
        <v>0</v>
      </c>
      <c r="E2289" s="83" t="str">
        <f t="shared" si="72"/>
        <v>..</v>
      </c>
      <c r="F2289" s="80"/>
      <c r="I2289" s="81"/>
      <c r="J2289" s="80"/>
      <c r="K2289" s="80"/>
      <c r="L2289" s="80"/>
      <c r="M2289" s="80"/>
    </row>
    <row r="2290" spans="1:13">
      <c r="A2290" s="82">
        <v>0.56874999999999998</v>
      </c>
      <c r="B2290" s="130">
        <v>15</v>
      </c>
      <c r="C2290" s="127">
        <v>107.29495237425483</v>
      </c>
      <c r="D2290" s="82">
        <f t="shared" si="71"/>
        <v>0</v>
      </c>
      <c r="E2290" s="83" t="str">
        <f t="shared" si="72"/>
        <v>..</v>
      </c>
      <c r="F2290" s="80"/>
      <c r="I2290" s="81"/>
      <c r="J2290" s="80"/>
      <c r="K2290" s="80"/>
      <c r="L2290" s="80"/>
      <c r="M2290" s="80"/>
    </row>
    <row r="2291" spans="1:13">
      <c r="A2291" s="82">
        <v>0.56899999999999995</v>
      </c>
      <c r="B2291" s="130">
        <v>30</v>
      </c>
      <c r="C2291" s="127">
        <v>131.89787698128094</v>
      </c>
      <c r="D2291" s="82">
        <f t="shared" si="71"/>
        <v>1</v>
      </c>
      <c r="E2291" s="83">
        <f t="shared" si="72"/>
        <v>111.00000000000001</v>
      </c>
      <c r="F2291" s="80"/>
      <c r="I2291" s="81"/>
      <c r="J2291" s="80"/>
      <c r="K2291" s="80"/>
      <c r="L2291" s="80"/>
      <c r="M2291" s="80"/>
    </row>
    <row r="2292" spans="1:13">
      <c r="A2292" s="82">
        <v>0.56925000000000003</v>
      </c>
      <c r="B2292" s="130">
        <v>15</v>
      </c>
      <c r="C2292" s="127">
        <v>103.92162598966218</v>
      </c>
      <c r="D2292" s="82">
        <f t="shared" si="71"/>
        <v>0</v>
      </c>
      <c r="E2292" s="83" t="str">
        <f t="shared" si="72"/>
        <v>..</v>
      </c>
      <c r="F2292" s="80"/>
      <c r="I2292" s="81"/>
      <c r="J2292" s="80"/>
      <c r="K2292" s="80"/>
      <c r="L2292" s="80"/>
      <c r="M2292" s="80"/>
    </row>
    <row r="2293" spans="1:13">
      <c r="A2293" s="82">
        <v>0.56950000000000001</v>
      </c>
      <c r="B2293" s="130">
        <v>15</v>
      </c>
      <c r="C2293" s="127">
        <v>105.61384739915194</v>
      </c>
      <c r="D2293" s="82">
        <f t="shared" si="71"/>
        <v>0</v>
      </c>
      <c r="E2293" s="83" t="str">
        <f t="shared" si="72"/>
        <v>..</v>
      </c>
      <c r="F2293" s="80"/>
      <c r="I2293" s="81"/>
      <c r="J2293" s="80"/>
      <c r="K2293" s="80"/>
      <c r="L2293" s="80"/>
      <c r="M2293" s="80"/>
    </row>
    <row r="2294" spans="1:13">
      <c r="A2294" s="82">
        <v>0.56974999999999998</v>
      </c>
      <c r="B2294" s="130">
        <v>15</v>
      </c>
      <c r="C2294" s="127">
        <v>102.5387274546428</v>
      </c>
      <c r="D2294" s="82">
        <f t="shared" si="71"/>
        <v>0</v>
      </c>
      <c r="E2294" s="83" t="str">
        <f t="shared" si="72"/>
        <v>..</v>
      </c>
      <c r="F2294" s="80"/>
      <c r="I2294" s="81"/>
      <c r="J2294" s="80"/>
      <c r="K2294" s="80"/>
      <c r="L2294" s="80"/>
      <c r="M2294" s="80"/>
    </row>
    <row r="2295" spans="1:13">
      <c r="A2295" s="82">
        <v>0.56999999999999995</v>
      </c>
      <c r="B2295" s="130">
        <v>15</v>
      </c>
      <c r="C2295" s="127">
        <v>123.3249582572959</v>
      </c>
      <c r="D2295" s="82">
        <f t="shared" si="71"/>
        <v>0</v>
      </c>
      <c r="E2295" s="83" t="str">
        <f t="shared" si="72"/>
        <v>..</v>
      </c>
      <c r="F2295" s="80"/>
      <c r="I2295" s="81"/>
      <c r="J2295" s="80"/>
      <c r="K2295" s="80"/>
      <c r="L2295" s="80"/>
      <c r="M2295" s="80"/>
    </row>
    <row r="2296" spans="1:13">
      <c r="A2296" s="82">
        <v>0.57025000000000003</v>
      </c>
      <c r="B2296" s="130">
        <v>15</v>
      </c>
      <c r="C2296" s="127">
        <v>123.38635523530914</v>
      </c>
      <c r="D2296" s="82">
        <f t="shared" si="71"/>
        <v>0</v>
      </c>
      <c r="E2296" s="83" t="str">
        <f t="shared" si="72"/>
        <v>..</v>
      </c>
      <c r="F2296" s="80"/>
      <c r="I2296" s="81"/>
      <c r="J2296" s="80"/>
      <c r="K2296" s="80"/>
      <c r="L2296" s="80"/>
      <c r="M2296" s="80"/>
    </row>
    <row r="2297" spans="1:13">
      <c r="A2297" s="82">
        <v>0.57050000000000001</v>
      </c>
      <c r="B2297" s="130">
        <v>30</v>
      </c>
      <c r="C2297" s="127">
        <v>136.43909165692111</v>
      </c>
      <c r="D2297" s="82">
        <f t="shared" si="71"/>
        <v>1</v>
      </c>
      <c r="E2297" s="83">
        <f t="shared" si="72"/>
        <v>111.00000000000001</v>
      </c>
      <c r="F2297" s="80"/>
      <c r="I2297" s="81"/>
      <c r="J2297" s="80"/>
      <c r="K2297" s="80"/>
      <c r="L2297" s="80"/>
      <c r="M2297" s="80"/>
    </row>
    <row r="2298" spans="1:13">
      <c r="A2298" s="82">
        <v>0.57074999999999998</v>
      </c>
      <c r="B2298" s="130">
        <v>30</v>
      </c>
      <c r="C2298" s="127">
        <v>128.81562590593333</v>
      </c>
      <c r="D2298" s="82">
        <f t="shared" si="71"/>
        <v>1</v>
      </c>
      <c r="E2298" s="83">
        <f t="shared" si="72"/>
        <v>111.00000000000001</v>
      </c>
      <c r="F2298" s="80"/>
      <c r="I2298" s="81"/>
      <c r="J2298" s="80"/>
      <c r="K2298" s="80"/>
      <c r="L2298" s="80"/>
      <c r="M2298" s="80"/>
    </row>
    <row r="2299" spans="1:13">
      <c r="A2299" s="82">
        <v>0.57099999999999995</v>
      </c>
      <c r="B2299" s="130">
        <v>30</v>
      </c>
      <c r="C2299" s="127">
        <v>137.70767822760348</v>
      </c>
      <c r="D2299" s="82">
        <f t="shared" si="71"/>
        <v>1</v>
      </c>
      <c r="E2299" s="83">
        <f t="shared" si="72"/>
        <v>111.00000000000001</v>
      </c>
      <c r="F2299" s="80"/>
      <c r="I2299" s="81"/>
      <c r="J2299" s="80"/>
      <c r="K2299" s="80"/>
      <c r="L2299" s="80"/>
      <c r="M2299" s="80"/>
    </row>
    <row r="2300" spans="1:13">
      <c r="A2300" s="82">
        <v>0.57125000000000004</v>
      </c>
      <c r="B2300" s="130">
        <v>15</v>
      </c>
      <c r="C2300" s="127">
        <v>105.21327120318438</v>
      </c>
      <c r="D2300" s="82">
        <f t="shared" si="71"/>
        <v>0</v>
      </c>
      <c r="E2300" s="83" t="str">
        <f t="shared" si="72"/>
        <v>..</v>
      </c>
      <c r="F2300" s="80"/>
      <c r="I2300" s="81"/>
      <c r="J2300" s="80"/>
      <c r="K2300" s="80"/>
      <c r="L2300" s="80"/>
      <c r="M2300" s="80"/>
    </row>
    <row r="2301" spans="1:13">
      <c r="A2301" s="82">
        <v>0.57150000000000001</v>
      </c>
      <c r="B2301" s="130">
        <v>15</v>
      </c>
      <c r="C2301" s="127">
        <v>120.43190512443553</v>
      </c>
      <c r="D2301" s="82">
        <f t="shared" si="71"/>
        <v>0</v>
      </c>
      <c r="E2301" s="83" t="str">
        <f t="shared" si="72"/>
        <v>..</v>
      </c>
      <c r="F2301" s="80"/>
      <c r="I2301" s="81"/>
      <c r="J2301" s="80"/>
      <c r="K2301" s="80"/>
      <c r="L2301" s="80"/>
      <c r="M2301" s="80"/>
    </row>
    <row r="2302" spans="1:13">
      <c r="A2302" s="82">
        <v>0.57174999999999998</v>
      </c>
      <c r="B2302" s="130">
        <v>15</v>
      </c>
      <c r="C2302" s="127">
        <v>96.182606382575287</v>
      </c>
      <c r="D2302" s="82">
        <f t="shared" si="71"/>
        <v>0</v>
      </c>
      <c r="E2302" s="83" t="str">
        <f t="shared" si="72"/>
        <v>..</v>
      </c>
      <c r="F2302" s="80"/>
      <c r="I2302" s="81"/>
      <c r="J2302" s="80"/>
      <c r="K2302" s="80"/>
      <c r="L2302" s="80"/>
      <c r="M2302" s="80"/>
    </row>
    <row r="2303" spans="1:13">
      <c r="A2303" s="82">
        <v>0.57199999999999995</v>
      </c>
      <c r="B2303" s="130">
        <v>15</v>
      </c>
      <c r="C2303" s="127">
        <v>114.98698746349947</v>
      </c>
      <c r="D2303" s="82">
        <f t="shared" si="71"/>
        <v>0</v>
      </c>
      <c r="E2303" s="83" t="str">
        <f t="shared" si="72"/>
        <v>..</v>
      </c>
      <c r="F2303" s="80"/>
      <c r="I2303" s="81"/>
      <c r="J2303" s="80"/>
      <c r="K2303" s="80"/>
      <c r="L2303" s="80"/>
      <c r="M2303" s="80"/>
    </row>
    <row r="2304" spans="1:13">
      <c r="A2304" s="82">
        <v>0.57225000000000004</v>
      </c>
      <c r="B2304" s="130">
        <v>30</v>
      </c>
      <c r="C2304" s="127">
        <v>101.66890192648476</v>
      </c>
      <c r="D2304" s="82">
        <f t="shared" si="71"/>
        <v>1</v>
      </c>
      <c r="E2304" s="83">
        <f t="shared" si="72"/>
        <v>111.00000000000001</v>
      </c>
      <c r="F2304" s="80"/>
      <c r="I2304" s="81"/>
      <c r="J2304" s="80"/>
      <c r="K2304" s="80"/>
      <c r="L2304" s="80"/>
      <c r="M2304" s="80"/>
    </row>
    <row r="2305" spans="1:13">
      <c r="A2305" s="82">
        <v>0.57250000000000001</v>
      </c>
      <c r="B2305" s="130">
        <v>15</v>
      </c>
      <c r="C2305" s="127">
        <v>123.89575318769023</v>
      </c>
      <c r="D2305" s="82">
        <f t="shared" si="71"/>
        <v>0</v>
      </c>
      <c r="E2305" s="83" t="str">
        <f t="shared" si="72"/>
        <v>..</v>
      </c>
      <c r="F2305" s="80"/>
      <c r="I2305" s="81"/>
      <c r="J2305" s="80"/>
      <c r="K2305" s="80"/>
      <c r="L2305" s="80"/>
      <c r="M2305" s="80"/>
    </row>
    <row r="2306" spans="1:13">
      <c r="A2306" s="82">
        <v>0.57274999999999998</v>
      </c>
      <c r="B2306" s="130">
        <v>15</v>
      </c>
      <c r="C2306" s="127">
        <v>122.49862478331524</v>
      </c>
      <c r="D2306" s="82">
        <f t="shared" si="71"/>
        <v>0</v>
      </c>
      <c r="E2306" s="83" t="str">
        <f t="shared" si="72"/>
        <v>..</v>
      </c>
      <c r="F2306" s="80"/>
      <c r="I2306" s="81"/>
      <c r="J2306" s="80"/>
      <c r="K2306" s="80"/>
      <c r="L2306" s="80"/>
      <c r="M2306" s="80"/>
    </row>
    <row r="2307" spans="1:13">
      <c r="A2307" s="82">
        <v>0.57299999999999995</v>
      </c>
      <c r="B2307" s="130">
        <v>15</v>
      </c>
      <c r="C2307" s="127">
        <v>111.12320047212467</v>
      </c>
      <c r="D2307" s="82">
        <f t="shared" si="71"/>
        <v>0</v>
      </c>
      <c r="E2307" s="83" t="str">
        <f t="shared" si="72"/>
        <v>..</v>
      </c>
      <c r="F2307" s="80"/>
      <c r="I2307" s="81"/>
      <c r="J2307" s="80"/>
      <c r="K2307" s="80"/>
      <c r="L2307" s="80"/>
      <c r="M2307" s="80"/>
    </row>
    <row r="2308" spans="1:13">
      <c r="A2308" s="82">
        <v>0.57325000000000004</v>
      </c>
      <c r="B2308" s="130">
        <v>15</v>
      </c>
      <c r="C2308" s="127">
        <v>98.797961062505834</v>
      </c>
      <c r="D2308" s="82">
        <f t="shared" si="71"/>
        <v>0</v>
      </c>
      <c r="E2308" s="83" t="str">
        <f t="shared" si="72"/>
        <v>..</v>
      </c>
      <c r="F2308" s="80"/>
      <c r="I2308" s="81"/>
      <c r="J2308" s="80"/>
      <c r="K2308" s="80"/>
      <c r="L2308" s="80"/>
      <c r="M2308" s="80"/>
    </row>
    <row r="2309" spans="1:13">
      <c r="A2309" s="82">
        <v>0.57350000000000001</v>
      </c>
      <c r="B2309" s="130">
        <v>30</v>
      </c>
      <c r="C2309" s="127">
        <v>139.53012340054343</v>
      </c>
      <c r="D2309" s="82">
        <f t="shared" si="71"/>
        <v>1</v>
      </c>
      <c r="E2309" s="83">
        <f t="shared" si="72"/>
        <v>111.00000000000001</v>
      </c>
      <c r="F2309" s="80"/>
      <c r="I2309" s="81"/>
      <c r="J2309" s="80"/>
      <c r="K2309" s="80"/>
      <c r="L2309" s="80"/>
      <c r="M2309" s="80"/>
    </row>
    <row r="2310" spans="1:13">
      <c r="A2310" s="82">
        <v>0.57374999999999998</v>
      </c>
      <c r="B2310" s="130">
        <v>30</v>
      </c>
      <c r="C2310" s="127">
        <v>126.56020883563821</v>
      </c>
      <c r="D2310" s="82">
        <f t="shared" si="71"/>
        <v>1</v>
      </c>
      <c r="E2310" s="83">
        <f t="shared" si="72"/>
        <v>111.00000000000001</v>
      </c>
      <c r="F2310" s="80"/>
      <c r="I2310" s="81"/>
      <c r="J2310" s="80"/>
      <c r="K2310" s="80"/>
      <c r="L2310" s="80"/>
      <c r="M2310" s="80"/>
    </row>
    <row r="2311" spans="1:13">
      <c r="A2311" s="82">
        <v>0.57399999999999995</v>
      </c>
      <c r="B2311" s="130">
        <v>15</v>
      </c>
      <c r="C2311" s="127">
        <v>106.89986036038272</v>
      </c>
      <c r="D2311" s="82">
        <f t="shared" si="71"/>
        <v>0</v>
      </c>
      <c r="E2311" s="83" t="str">
        <f t="shared" si="72"/>
        <v>..</v>
      </c>
      <c r="F2311" s="80"/>
      <c r="I2311" s="81"/>
      <c r="J2311" s="80"/>
      <c r="K2311" s="80"/>
      <c r="L2311" s="80"/>
      <c r="M2311" s="80"/>
    </row>
    <row r="2312" spans="1:13">
      <c r="A2312" s="82">
        <v>0.57425000000000004</v>
      </c>
      <c r="B2312" s="130">
        <v>15</v>
      </c>
      <c r="C2312" s="127">
        <v>102.22019667376352</v>
      </c>
      <c r="D2312" s="82">
        <f t="shared" si="71"/>
        <v>0</v>
      </c>
      <c r="E2312" s="83" t="str">
        <f t="shared" si="72"/>
        <v>..</v>
      </c>
      <c r="F2312" s="80"/>
      <c r="I2312" s="81"/>
      <c r="J2312" s="80"/>
      <c r="K2312" s="80"/>
      <c r="L2312" s="80"/>
      <c r="M2312" s="80"/>
    </row>
    <row r="2313" spans="1:13">
      <c r="A2313" s="82">
        <v>0.57450000000000001</v>
      </c>
      <c r="B2313" s="130">
        <v>30</v>
      </c>
      <c r="C2313" s="127">
        <v>132.4740104842015</v>
      </c>
      <c r="D2313" s="82">
        <f t="shared" si="71"/>
        <v>1</v>
      </c>
      <c r="E2313" s="83">
        <f t="shared" si="72"/>
        <v>111.00000000000001</v>
      </c>
      <c r="F2313" s="80"/>
      <c r="I2313" s="81"/>
      <c r="J2313" s="80"/>
      <c r="K2313" s="80"/>
      <c r="L2313" s="80"/>
      <c r="M2313" s="80"/>
    </row>
    <row r="2314" spans="1:13">
      <c r="A2314" s="82">
        <v>0.57474999999999998</v>
      </c>
      <c r="B2314" s="130">
        <v>15</v>
      </c>
      <c r="C2314" s="127">
        <v>99.187270177868726</v>
      </c>
      <c r="D2314" s="82">
        <f t="shared" si="71"/>
        <v>0</v>
      </c>
      <c r="E2314" s="83" t="str">
        <f t="shared" si="72"/>
        <v>..</v>
      </c>
      <c r="F2314" s="80"/>
      <c r="I2314" s="81"/>
      <c r="J2314" s="80"/>
      <c r="K2314" s="80"/>
      <c r="L2314" s="80"/>
      <c r="M2314" s="80"/>
    </row>
    <row r="2315" spans="1:13">
      <c r="A2315" s="82">
        <v>0.57499999999999996</v>
      </c>
      <c r="B2315" s="130">
        <v>30</v>
      </c>
      <c r="C2315" s="127">
        <v>101.8733534821949</v>
      </c>
      <c r="D2315" s="82">
        <f t="shared" si="71"/>
        <v>1</v>
      </c>
      <c r="E2315" s="83">
        <f t="shared" si="72"/>
        <v>111.00000000000001</v>
      </c>
      <c r="F2315" s="80"/>
      <c r="I2315" s="81"/>
      <c r="J2315" s="80"/>
      <c r="K2315" s="80"/>
      <c r="L2315" s="80"/>
      <c r="M2315" s="80"/>
    </row>
    <row r="2316" spans="1:13">
      <c r="A2316" s="82">
        <v>0.57525000000000004</v>
      </c>
      <c r="B2316" s="130">
        <v>30</v>
      </c>
      <c r="C2316" s="127">
        <v>99.514573062443603</v>
      </c>
      <c r="D2316" s="82">
        <f t="shared" si="71"/>
        <v>1</v>
      </c>
      <c r="E2316" s="83">
        <f t="shared" si="72"/>
        <v>96.372824294950377</v>
      </c>
      <c r="F2316" s="80"/>
      <c r="I2316" s="81"/>
      <c r="J2316" s="80"/>
      <c r="K2316" s="80"/>
      <c r="L2316" s="80"/>
      <c r="M2316" s="80"/>
    </row>
    <row r="2317" spans="1:13">
      <c r="A2317" s="82">
        <v>0.57550000000000001</v>
      </c>
      <c r="B2317" s="130">
        <v>30</v>
      </c>
      <c r="C2317" s="127">
        <v>93.489146464191563</v>
      </c>
      <c r="D2317" s="82">
        <f t="shared" si="71"/>
        <v>1</v>
      </c>
      <c r="E2317" s="83">
        <f t="shared" si="72"/>
        <v>91.070448888488571</v>
      </c>
      <c r="F2317" s="80"/>
      <c r="I2317" s="81"/>
      <c r="J2317" s="80"/>
      <c r="K2317" s="80"/>
      <c r="L2317" s="80"/>
      <c r="M2317" s="80"/>
    </row>
    <row r="2318" spans="1:13">
      <c r="A2318" s="82">
        <v>0.57574999999999998</v>
      </c>
      <c r="B2318" s="130">
        <v>15</v>
      </c>
      <c r="C2318" s="127">
        <v>119.28894765126032</v>
      </c>
      <c r="D2318" s="82">
        <f t="shared" si="71"/>
        <v>0</v>
      </c>
      <c r="E2318" s="83" t="str">
        <f t="shared" si="72"/>
        <v>..</v>
      </c>
      <c r="F2318" s="80"/>
      <c r="I2318" s="81"/>
      <c r="J2318" s="80"/>
      <c r="K2318" s="80"/>
      <c r="L2318" s="80"/>
      <c r="M2318" s="80"/>
    </row>
    <row r="2319" spans="1:13">
      <c r="A2319" s="82">
        <v>0.57599999999999996</v>
      </c>
      <c r="B2319" s="130">
        <v>15</v>
      </c>
      <c r="C2319" s="127">
        <v>101.64706281529986</v>
      </c>
      <c r="D2319" s="82">
        <f t="shared" si="71"/>
        <v>0</v>
      </c>
      <c r="E2319" s="83" t="str">
        <f t="shared" si="72"/>
        <v>..</v>
      </c>
      <c r="F2319" s="80"/>
      <c r="I2319" s="81"/>
      <c r="J2319" s="80"/>
      <c r="K2319" s="80"/>
      <c r="L2319" s="80"/>
      <c r="M2319" s="80"/>
    </row>
    <row r="2320" spans="1:13">
      <c r="A2320" s="82">
        <v>0.57625000000000004</v>
      </c>
      <c r="B2320" s="130">
        <v>15</v>
      </c>
      <c r="C2320" s="127">
        <v>109.16837480158298</v>
      </c>
      <c r="D2320" s="82">
        <f t="shared" ref="D2320:D2383" si="73">IF(VLOOKUP(B2320,$B$10:$G$11,6)&gt;=0,1,0)</f>
        <v>0</v>
      </c>
      <c r="E2320" s="83" t="str">
        <f t="shared" ref="E2320:E2383" si="74">IF(D2320=0,"..", IF(C2320+$C$6&gt;=$G$2,$G$2,(C2320+$C$6)*(1-$C$4)))</f>
        <v>..</v>
      </c>
      <c r="F2320" s="80"/>
      <c r="I2320" s="81"/>
      <c r="J2320" s="80"/>
      <c r="K2320" s="80"/>
      <c r="L2320" s="80"/>
      <c r="M2320" s="80"/>
    </row>
    <row r="2321" spans="1:13">
      <c r="A2321" s="82">
        <v>0.57650000000000001</v>
      </c>
      <c r="B2321" s="130">
        <v>15</v>
      </c>
      <c r="C2321" s="127">
        <v>102.20292252779696</v>
      </c>
      <c r="D2321" s="82">
        <f t="shared" si="73"/>
        <v>0</v>
      </c>
      <c r="E2321" s="83" t="str">
        <f t="shared" si="74"/>
        <v>..</v>
      </c>
      <c r="F2321" s="80"/>
      <c r="I2321" s="81"/>
      <c r="J2321" s="80"/>
      <c r="K2321" s="80"/>
      <c r="L2321" s="80"/>
      <c r="M2321" s="80"/>
    </row>
    <row r="2322" spans="1:13">
      <c r="A2322" s="82">
        <v>0.57674999999999998</v>
      </c>
      <c r="B2322" s="130">
        <v>15</v>
      </c>
      <c r="C2322" s="127">
        <v>100.86009799541823</v>
      </c>
      <c r="D2322" s="82">
        <f t="shared" si="73"/>
        <v>0</v>
      </c>
      <c r="E2322" s="83" t="str">
        <f t="shared" si="74"/>
        <v>..</v>
      </c>
      <c r="F2322" s="80"/>
      <c r="I2322" s="81"/>
      <c r="J2322" s="80"/>
      <c r="K2322" s="80"/>
      <c r="L2322" s="80"/>
      <c r="M2322" s="80"/>
    </row>
    <row r="2323" spans="1:13">
      <c r="A2323" s="82">
        <v>0.57699999999999996</v>
      </c>
      <c r="B2323" s="130">
        <v>30</v>
      </c>
      <c r="C2323" s="127">
        <v>116.33949969045307</v>
      </c>
      <c r="D2323" s="82">
        <f t="shared" si="73"/>
        <v>1</v>
      </c>
      <c r="E2323" s="83">
        <f t="shared" si="74"/>
        <v>111.00000000000001</v>
      </c>
      <c r="F2323" s="80"/>
      <c r="I2323" s="81"/>
      <c r="J2323" s="80"/>
      <c r="K2323" s="80"/>
      <c r="L2323" s="80"/>
      <c r="M2323" s="80"/>
    </row>
    <row r="2324" spans="1:13">
      <c r="A2324" s="82">
        <v>0.57725000000000004</v>
      </c>
      <c r="B2324" s="130">
        <v>15</v>
      </c>
      <c r="C2324" s="127">
        <v>120.73076986627984</v>
      </c>
      <c r="D2324" s="82">
        <f t="shared" si="73"/>
        <v>0</v>
      </c>
      <c r="E2324" s="83" t="str">
        <f t="shared" si="74"/>
        <v>..</v>
      </c>
      <c r="F2324" s="80"/>
      <c r="I2324" s="81"/>
      <c r="J2324" s="80"/>
      <c r="K2324" s="80"/>
      <c r="L2324" s="80"/>
      <c r="M2324" s="80"/>
    </row>
    <row r="2325" spans="1:13">
      <c r="A2325" s="82">
        <v>0.57750000000000001</v>
      </c>
      <c r="B2325" s="130">
        <v>15</v>
      </c>
      <c r="C2325" s="127">
        <v>101.36956517621863</v>
      </c>
      <c r="D2325" s="82">
        <f t="shared" si="73"/>
        <v>0</v>
      </c>
      <c r="E2325" s="83" t="str">
        <f t="shared" si="74"/>
        <v>..</v>
      </c>
      <c r="F2325" s="80"/>
      <c r="I2325" s="81"/>
      <c r="J2325" s="80"/>
      <c r="K2325" s="80"/>
      <c r="L2325" s="80"/>
      <c r="M2325" s="80"/>
    </row>
    <row r="2326" spans="1:13">
      <c r="A2326" s="82">
        <v>0.57774999999999999</v>
      </c>
      <c r="B2326" s="130">
        <v>15</v>
      </c>
      <c r="C2326" s="127">
        <v>98.737218551372735</v>
      </c>
      <c r="D2326" s="82">
        <f t="shared" si="73"/>
        <v>0</v>
      </c>
      <c r="E2326" s="83" t="str">
        <f t="shared" si="74"/>
        <v>..</v>
      </c>
      <c r="F2326" s="80"/>
      <c r="I2326" s="81"/>
      <c r="J2326" s="80"/>
      <c r="K2326" s="80"/>
      <c r="L2326" s="80"/>
      <c r="M2326" s="80"/>
    </row>
    <row r="2327" spans="1:13">
      <c r="A2327" s="82">
        <v>0.57799999999999996</v>
      </c>
      <c r="B2327" s="130">
        <v>30</v>
      </c>
      <c r="C2327" s="127">
        <v>133.56785258148233</v>
      </c>
      <c r="D2327" s="82">
        <f t="shared" si="73"/>
        <v>1</v>
      </c>
      <c r="E2327" s="83">
        <f t="shared" si="74"/>
        <v>111.00000000000001</v>
      </c>
      <c r="F2327" s="80"/>
      <c r="I2327" s="81"/>
      <c r="J2327" s="80"/>
      <c r="K2327" s="80"/>
      <c r="L2327" s="80"/>
      <c r="M2327" s="80"/>
    </row>
    <row r="2328" spans="1:13">
      <c r="A2328" s="82">
        <v>0.57825000000000004</v>
      </c>
      <c r="B2328" s="130">
        <v>30</v>
      </c>
      <c r="C2328" s="127">
        <v>90.237100482390701</v>
      </c>
      <c r="D2328" s="82">
        <f t="shared" si="73"/>
        <v>1</v>
      </c>
      <c r="E2328" s="83">
        <f t="shared" si="74"/>
        <v>88.208648424503821</v>
      </c>
      <c r="F2328" s="80"/>
      <c r="I2328" s="81"/>
      <c r="J2328" s="80"/>
      <c r="K2328" s="80"/>
      <c r="L2328" s="80"/>
      <c r="M2328" s="80"/>
    </row>
    <row r="2329" spans="1:13">
      <c r="A2329" s="82">
        <v>0.57850000000000001</v>
      </c>
      <c r="B2329" s="130">
        <v>15</v>
      </c>
      <c r="C2329" s="127">
        <v>99.085836083551243</v>
      </c>
      <c r="D2329" s="82">
        <f t="shared" si="73"/>
        <v>0</v>
      </c>
      <c r="E2329" s="83" t="str">
        <f t="shared" si="74"/>
        <v>..</v>
      </c>
      <c r="F2329" s="80"/>
      <c r="I2329" s="81"/>
      <c r="J2329" s="80"/>
      <c r="K2329" s="80"/>
      <c r="L2329" s="80"/>
      <c r="M2329" s="80"/>
    </row>
    <row r="2330" spans="1:13">
      <c r="A2330" s="82">
        <v>0.57874999999999999</v>
      </c>
      <c r="B2330" s="130">
        <v>30</v>
      </c>
      <c r="C2330" s="127">
        <v>121.14356991601235</v>
      </c>
      <c r="D2330" s="82">
        <f t="shared" si="73"/>
        <v>1</v>
      </c>
      <c r="E2330" s="83">
        <f t="shared" si="74"/>
        <v>111.00000000000001</v>
      </c>
      <c r="F2330" s="80"/>
      <c r="I2330" s="81"/>
      <c r="J2330" s="80"/>
      <c r="K2330" s="80"/>
      <c r="L2330" s="80"/>
      <c r="M2330" s="80"/>
    </row>
    <row r="2331" spans="1:13">
      <c r="A2331" s="82">
        <v>0.57899999999999996</v>
      </c>
      <c r="B2331" s="130">
        <v>15</v>
      </c>
      <c r="C2331" s="127">
        <v>121.05366787813534</v>
      </c>
      <c r="D2331" s="82">
        <f t="shared" si="73"/>
        <v>0</v>
      </c>
      <c r="E2331" s="83" t="str">
        <f t="shared" si="74"/>
        <v>..</v>
      </c>
      <c r="F2331" s="80"/>
      <c r="I2331" s="81"/>
      <c r="J2331" s="80"/>
      <c r="K2331" s="80"/>
      <c r="L2331" s="80"/>
      <c r="M2331" s="80"/>
    </row>
    <row r="2332" spans="1:13">
      <c r="A2332" s="82">
        <v>0.57925000000000004</v>
      </c>
      <c r="B2332" s="130">
        <v>15</v>
      </c>
      <c r="C2332" s="127">
        <v>95.742563972285794</v>
      </c>
      <c r="D2332" s="82">
        <f t="shared" si="73"/>
        <v>0</v>
      </c>
      <c r="E2332" s="83" t="str">
        <f t="shared" si="74"/>
        <v>..</v>
      </c>
      <c r="F2332" s="80"/>
      <c r="I2332" s="81"/>
      <c r="J2332" s="80"/>
      <c r="K2332" s="80"/>
      <c r="L2332" s="80"/>
      <c r="M2332" s="80"/>
    </row>
    <row r="2333" spans="1:13">
      <c r="A2333" s="82">
        <v>0.57950000000000002</v>
      </c>
      <c r="B2333" s="130">
        <v>15</v>
      </c>
      <c r="C2333" s="127">
        <v>122.87276663643026</v>
      </c>
      <c r="D2333" s="82">
        <f t="shared" si="73"/>
        <v>0</v>
      </c>
      <c r="E2333" s="83" t="str">
        <f t="shared" si="74"/>
        <v>..</v>
      </c>
      <c r="F2333" s="80"/>
      <c r="I2333" s="81"/>
      <c r="J2333" s="80"/>
      <c r="K2333" s="80"/>
      <c r="L2333" s="80"/>
      <c r="M2333" s="80"/>
    </row>
    <row r="2334" spans="1:13">
      <c r="A2334" s="82">
        <v>0.57974999999999999</v>
      </c>
      <c r="B2334" s="130">
        <v>30</v>
      </c>
      <c r="C2334" s="127">
        <v>95.236029448801943</v>
      </c>
      <c r="D2334" s="82">
        <f t="shared" si="73"/>
        <v>1</v>
      </c>
      <c r="E2334" s="83">
        <f t="shared" si="74"/>
        <v>92.607705914945711</v>
      </c>
      <c r="F2334" s="80"/>
      <c r="I2334" s="81"/>
      <c r="J2334" s="80"/>
      <c r="K2334" s="80"/>
      <c r="L2334" s="80"/>
      <c r="M2334" s="80"/>
    </row>
    <row r="2335" spans="1:13">
      <c r="A2335" s="82">
        <v>0.57999999999999996</v>
      </c>
      <c r="B2335" s="130">
        <v>15</v>
      </c>
      <c r="C2335" s="127">
        <v>110.05757284076374</v>
      </c>
      <c r="D2335" s="82">
        <f t="shared" si="73"/>
        <v>0</v>
      </c>
      <c r="E2335" s="83" t="str">
        <f t="shared" si="74"/>
        <v>..</v>
      </c>
      <c r="F2335" s="80"/>
      <c r="I2335" s="81"/>
      <c r="J2335" s="80"/>
      <c r="K2335" s="80"/>
      <c r="L2335" s="80"/>
      <c r="M2335" s="80"/>
    </row>
    <row r="2336" spans="1:13">
      <c r="A2336" s="82">
        <v>0.58025000000000004</v>
      </c>
      <c r="B2336" s="130">
        <v>15</v>
      </c>
      <c r="C2336" s="127">
        <v>118.29710910011711</v>
      </c>
      <c r="D2336" s="82">
        <f t="shared" si="73"/>
        <v>0</v>
      </c>
      <c r="E2336" s="83" t="str">
        <f t="shared" si="74"/>
        <v>..</v>
      </c>
      <c r="F2336" s="80"/>
      <c r="I2336" s="81"/>
      <c r="J2336" s="80"/>
      <c r="K2336" s="80"/>
      <c r="L2336" s="80"/>
      <c r="M2336" s="80"/>
    </row>
    <row r="2337" spans="1:13">
      <c r="A2337" s="82">
        <v>0.58050000000000002</v>
      </c>
      <c r="B2337" s="130">
        <v>30</v>
      </c>
      <c r="C2337" s="127">
        <v>104.39825922937074</v>
      </c>
      <c r="D2337" s="82">
        <f t="shared" si="73"/>
        <v>1</v>
      </c>
      <c r="E2337" s="83">
        <f t="shared" si="74"/>
        <v>111.00000000000001</v>
      </c>
      <c r="F2337" s="80"/>
      <c r="I2337" s="81"/>
      <c r="J2337" s="80"/>
      <c r="K2337" s="80"/>
      <c r="L2337" s="80"/>
      <c r="M2337" s="80"/>
    </row>
    <row r="2338" spans="1:13">
      <c r="A2338" s="82">
        <v>0.58074999999999999</v>
      </c>
      <c r="B2338" s="130">
        <v>30</v>
      </c>
      <c r="C2338" s="127">
        <v>117.3407150907085</v>
      </c>
      <c r="D2338" s="82">
        <f t="shared" si="73"/>
        <v>1</v>
      </c>
      <c r="E2338" s="83">
        <f t="shared" si="74"/>
        <v>111.00000000000001</v>
      </c>
      <c r="F2338" s="80"/>
      <c r="I2338" s="81"/>
      <c r="J2338" s="80"/>
      <c r="K2338" s="80"/>
      <c r="L2338" s="80"/>
      <c r="M2338" s="80"/>
    </row>
    <row r="2339" spans="1:13">
      <c r="A2339" s="82">
        <v>0.58099999999999996</v>
      </c>
      <c r="B2339" s="130">
        <v>30</v>
      </c>
      <c r="C2339" s="127">
        <v>115.37598988640465</v>
      </c>
      <c r="D2339" s="82">
        <f t="shared" si="73"/>
        <v>1</v>
      </c>
      <c r="E2339" s="83">
        <f t="shared" si="74"/>
        <v>111.00000000000001</v>
      </c>
      <c r="F2339" s="80"/>
      <c r="I2339" s="81"/>
      <c r="J2339" s="80"/>
      <c r="K2339" s="80"/>
      <c r="L2339" s="80"/>
      <c r="M2339" s="80"/>
    </row>
    <row r="2340" spans="1:13">
      <c r="A2340" s="82">
        <v>0.58125000000000004</v>
      </c>
      <c r="B2340" s="130">
        <v>15</v>
      </c>
      <c r="C2340" s="127">
        <v>117.07828831832018</v>
      </c>
      <c r="D2340" s="82">
        <f t="shared" si="73"/>
        <v>0</v>
      </c>
      <c r="E2340" s="83" t="str">
        <f t="shared" si="74"/>
        <v>..</v>
      </c>
      <c r="F2340" s="80"/>
      <c r="I2340" s="81"/>
      <c r="J2340" s="80"/>
      <c r="K2340" s="80"/>
      <c r="L2340" s="80"/>
      <c r="M2340" s="80"/>
    </row>
    <row r="2341" spans="1:13">
      <c r="A2341" s="82">
        <v>0.58150000000000002</v>
      </c>
      <c r="B2341" s="130">
        <v>15</v>
      </c>
      <c r="C2341" s="127">
        <v>96.750039637475567</v>
      </c>
      <c r="D2341" s="82">
        <f t="shared" si="73"/>
        <v>0</v>
      </c>
      <c r="E2341" s="83" t="str">
        <f t="shared" si="74"/>
        <v>..</v>
      </c>
      <c r="F2341" s="80"/>
      <c r="I2341" s="81"/>
      <c r="J2341" s="80"/>
      <c r="K2341" s="80"/>
      <c r="L2341" s="80"/>
      <c r="M2341" s="80"/>
    </row>
    <row r="2342" spans="1:13">
      <c r="A2342" s="82">
        <v>0.58174999999999999</v>
      </c>
      <c r="B2342" s="130">
        <v>15</v>
      </c>
      <c r="C2342" s="127">
        <v>95.227992305080051</v>
      </c>
      <c r="D2342" s="82">
        <f t="shared" si="73"/>
        <v>0</v>
      </c>
      <c r="E2342" s="83" t="str">
        <f t="shared" si="74"/>
        <v>..</v>
      </c>
      <c r="F2342" s="80"/>
      <c r="I2342" s="81"/>
      <c r="J2342" s="80"/>
      <c r="K2342" s="80"/>
      <c r="L2342" s="80"/>
      <c r="M2342" s="80"/>
    </row>
    <row r="2343" spans="1:13">
      <c r="A2343" s="82">
        <v>0.58199999999999996</v>
      </c>
      <c r="B2343" s="130">
        <v>15</v>
      </c>
      <c r="C2343" s="127">
        <v>103.43382168153676</v>
      </c>
      <c r="D2343" s="82">
        <f t="shared" si="73"/>
        <v>0</v>
      </c>
      <c r="E2343" s="83" t="str">
        <f t="shared" si="74"/>
        <v>..</v>
      </c>
      <c r="F2343" s="80"/>
      <c r="I2343" s="81"/>
      <c r="J2343" s="80"/>
      <c r="K2343" s="80"/>
      <c r="L2343" s="80"/>
      <c r="M2343" s="80"/>
    </row>
    <row r="2344" spans="1:13">
      <c r="A2344" s="82">
        <v>0.58225000000000005</v>
      </c>
      <c r="B2344" s="130">
        <v>15</v>
      </c>
      <c r="C2344" s="127">
        <v>112.57065231742108</v>
      </c>
      <c r="D2344" s="82">
        <f t="shared" si="73"/>
        <v>0</v>
      </c>
      <c r="E2344" s="83" t="str">
        <f t="shared" si="74"/>
        <v>..</v>
      </c>
      <c r="F2344" s="80"/>
      <c r="I2344" s="81"/>
      <c r="J2344" s="80"/>
      <c r="K2344" s="80"/>
      <c r="L2344" s="80"/>
      <c r="M2344" s="80"/>
    </row>
    <row r="2345" spans="1:13">
      <c r="A2345" s="82">
        <v>0.58250000000000002</v>
      </c>
      <c r="B2345" s="130">
        <v>30</v>
      </c>
      <c r="C2345" s="127">
        <v>87.840240836337955</v>
      </c>
      <c r="D2345" s="82">
        <f t="shared" si="73"/>
        <v>1</v>
      </c>
      <c r="E2345" s="83">
        <f t="shared" si="74"/>
        <v>86.0994119359774</v>
      </c>
      <c r="F2345" s="80"/>
      <c r="I2345" s="81"/>
      <c r="J2345" s="80"/>
      <c r="K2345" s="80"/>
      <c r="L2345" s="80"/>
      <c r="M2345" s="80"/>
    </row>
    <row r="2346" spans="1:13">
      <c r="A2346" s="82">
        <v>0.58274999999999999</v>
      </c>
      <c r="B2346" s="130">
        <v>30</v>
      </c>
      <c r="C2346" s="127">
        <v>137.65787634218876</v>
      </c>
      <c r="D2346" s="82">
        <f t="shared" si="73"/>
        <v>1</v>
      </c>
      <c r="E2346" s="83">
        <f t="shared" si="74"/>
        <v>111.00000000000001</v>
      </c>
      <c r="F2346" s="80"/>
      <c r="I2346" s="81"/>
      <c r="J2346" s="80"/>
      <c r="K2346" s="80"/>
      <c r="L2346" s="80"/>
      <c r="M2346" s="80"/>
    </row>
    <row r="2347" spans="1:13">
      <c r="A2347" s="82">
        <v>0.58299999999999996</v>
      </c>
      <c r="B2347" s="130">
        <v>15</v>
      </c>
      <c r="C2347" s="127">
        <v>103.18095975655376</v>
      </c>
      <c r="D2347" s="82">
        <f t="shared" si="73"/>
        <v>0</v>
      </c>
      <c r="E2347" s="83" t="str">
        <f t="shared" si="74"/>
        <v>..</v>
      </c>
      <c r="F2347" s="80"/>
      <c r="I2347" s="81"/>
      <c r="J2347" s="80"/>
      <c r="K2347" s="80"/>
      <c r="L2347" s="80"/>
      <c r="M2347" s="80"/>
    </row>
    <row r="2348" spans="1:13">
      <c r="A2348" s="82">
        <v>0.58325000000000005</v>
      </c>
      <c r="B2348" s="130">
        <v>30</v>
      </c>
      <c r="C2348" s="127">
        <v>94.719112869715545</v>
      </c>
      <c r="D2348" s="82">
        <f t="shared" si="73"/>
        <v>1</v>
      </c>
      <c r="E2348" s="83">
        <f t="shared" si="74"/>
        <v>92.152819325349682</v>
      </c>
      <c r="F2348" s="80"/>
      <c r="I2348" s="81"/>
      <c r="J2348" s="80"/>
      <c r="K2348" s="80"/>
      <c r="L2348" s="80"/>
      <c r="M2348" s="80"/>
    </row>
    <row r="2349" spans="1:13">
      <c r="A2349" s="82">
        <v>0.58350000000000002</v>
      </c>
      <c r="B2349" s="130">
        <v>15</v>
      </c>
      <c r="C2349" s="127">
        <v>95.103470498014445</v>
      </c>
      <c r="D2349" s="82">
        <f t="shared" si="73"/>
        <v>0</v>
      </c>
      <c r="E2349" s="83" t="str">
        <f t="shared" si="74"/>
        <v>..</v>
      </c>
      <c r="F2349" s="80"/>
      <c r="I2349" s="81"/>
      <c r="J2349" s="80"/>
      <c r="K2349" s="80"/>
      <c r="L2349" s="80"/>
      <c r="M2349" s="80"/>
    </row>
    <row r="2350" spans="1:13">
      <c r="A2350" s="82">
        <v>0.58374999999999999</v>
      </c>
      <c r="B2350" s="130">
        <v>30</v>
      </c>
      <c r="C2350" s="127">
        <v>119.90172127989214</v>
      </c>
      <c r="D2350" s="82">
        <f t="shared" si="73"/>
        <v>1</v>
      </c>
      <c r="E2350" s="83">
        <f t="shared" si="74"/>
        <v>111.00000000000001</v>
      </c>
      <c r="F2350" s="80"/>
      <c r="I2350" s="81"/>
      <c r="J2350" s="80"/>
      <c r="K2350" s="80"/>
      <c r="L2350" s="80"/>
      <c r="M2350" s="80"/>
    </row>
    <row r="2351" spans="1:13">
      <c r="A2351" s="82">
        <v>0.58399999999999996</v>
      </c>
      <c r="B2351" s="130">
        <v>15</v>
      </c>
      <c r="C2351" s="127">
        <v>96.161803078803359</v>
      </c>
      <c r="D2351" s="82">
        <f t="shared" si="73"/>
        <v>0</v>
      </c>
      <c r="E2351" s="83" t="str">
        <f t="shared" si="74"/>
        <v>..</v>
      </c>
      <c r="F2351" s="80"/>
      <c r="I2351" s="81"/>
      <c r="J2351" s="80"/>
      <c r="K2351" s="80"/>
      <c r="L2351" s="80"/>
      <c r="M2351" s="80"/>
    </row>
    <row r="2352" spans="1:13">
      <c r="A2352" s="82">
        <v>0.58425000000000005</v>
      </c>
      <c r="B2352" s="130">
        <v>15</v>
      </c>
      <c r="C2352" s="127">
        <v>118.67128602724468</v>
      </c>
      <c r="D2352" s="82">
        <f t="shared" si="73"/>
        <v>0</v>
      </c>
      <c r="E2352" s="83" t="str">
        <f t="shared" si="74"/>
        <v>..</v>
      </c>
      <c r="F2352" s="80"/>
      <c r="I2352" s="81"/>
      <c r="J2352" s="80"/>
      <c r="K2352" s="80"/>
      <c r="L2352" s="80"/>
      <c r="M2352" s="80"/>
    </row>
    <row r="2353" spans="1:13">
      <c r="A2353" s="82">
        <v>0.58450000000000002</v>
      </c>
      <c r="B2353" s="130">
        <v>15</v>
      </c>
      <c r="C2353" s="127">
        <v>102.79850257009289</v>
      </c>
      <c r="D2353" s="82">
        <f t="shared" si="73"/>
        <v>0</v>
      </c>
      <c r="E2353" s="83" t="str">
        <f t="shared" si="74"/>
        <v>..</v>
      </c>
      <c r="F2353" s="80"/>
      <c r="I2353" s="81"/>
      <c r="J2353" s="80"/>
      <c r="K2353" s="80"/>
      <c r="L2353" s="80"/>
      <c r="M2353" s="80"/>
    </row>
    <row r="2354" spans="1:13">
      <c r="A2354" s="82">
        <v>0.58474999999999999</v>
      </c>
      <c r="B2354" s="130">
        <v>15</v>
      </c>
      <c r="C2354" s="127">
        <v>117.03534715424928</v>
      </c>
      <c r="D2354" s="82">
        <f t="shared" si="73"/>
        <v>0</v>
      </c>
      <c r="E2354" s="83" t="str">
        <f t="shared" si="74"/>
        <v>..</v>
      </c>
      <c r="F2354" s="80"/>
      <c r="I2354" s="81"/>
      <c r="J2354" s="80"/>
      <c r="K2354" s="80"/>
      <c r="L2354" s="80"/>
      <c r="M2354" s="80"/>
    </row>
    <row r="2355" spans="1:13">
      <c r="A2355" s="82">
        <v>0.58499999999999996</v>
      </c>
      <c r="B2355" s="130">
        <v>15</v>
      </c>
      <c r="C2355" s="127">
        <v>120.88228474890681</v>
      </c>
      <c r="D2355" s="82">
        <f t="shared" si="73"/>
        <v>0</v>
      </c>
      <c r="E2355" s="83" t="str">
        <f t="shared" si="74"/>
        <v>..</v>
      </c>
      <c r="F2355" s="80"/>
      <c r="I2355" s="81"/>
      <c r="J2355" s="80"/>
      <c r="K2355" s="80"/>
      <c r="L2355" s="80"/>
      <c r="M2355" s="80"/>
    </row>
    <row r="2356" spans="1:13">
      <c r="A2356" s="82">
        <v>0.58525000000000005</v>
      </c>
      <c r="B2356" s="130">
        <v>15</v>
      </c>
      <c r="C2356" s="127">
        <v>120.35847114701973</v>
      </c>
      <c r="D2356" s="82">
        <f t="shared" si="73"/>
        <v>0</v>
      </c>
      <c r="E2356" s="83" t="str">
        <f t="shared" si="74"/>
        <v>..</v>
      </c>
      <c r="F2356" s="80"/>
      <c r="I2356" s="81"/>
      <c r="J2356" s="80"/>
      <c r="K2356" s="80"/>
      <c r="L2356" s="80"/>
      <c r="M2356" s="80"/>
    </row>
    <row r="2357" spans="1:13">
      <c r="A2357" s="82">
        <v>0.58550000000000002</v>
      </c>
      <c r="B2357" s="130">
        <v>15</v>
      </c>
      <c r="C2357" s="127">
        <v>107.21431059663929</v>
      </c>
      <c r="D2357" s="82">
        <f t="shared" si="73"/>
        <v>0</v>
      </c>
      <c r="E2357" s="83" t="str">
        <f t="shared" si="74"/>
        <v>..</v>
      </c>
      <c r="F2357" s="80"/>
      <c r="I2357" s="81"/>
      <c r="J2357" s="80"/>
      <c r="K2357" s="80"/>
      <c r="L2357" s="80"/>
      <c r="M2357" s="80"/>
    </row>
    <row r="2358" spans="1:13">
      <c r="A2358" s="82">
        <v>0.58574999999999999</v>
      </c>
      <c r="B2358" s="130">
        <v>30</v>
      </c>
      <c r="C2358" s="127">
        <v>124.73255765241612</v>
      </c>
      <c r="D2358" s="82">
        <f t="shared" si="73"/>
        <v>1</v>
      </c>
      <c r="E2358" s="83">
        <f t="shared" si="74"/>
        <v>111.00000000000001</v>
      </c>
      <c r="F2358" s="80"/>
      <c r="I2358" s="81"/>
      <c r="J2358" s="80"/>
      <c r="K2358" s="80"/>
      <c r="L2358" s="80"/>
      <c r="M2358" s="80"/>
    </row>
    <row r="2359" spans="1:13">
      <c r="A2359" s="82">
        <v>0.58599999999999997</v>
      </c>
      <c r="B2359" s="130">
        <v>15</v>
      </c>
      <c r="C2359" s="127">
        <v>107.86071693357265</v>
      </c>
      <c r="D2359" s="82">
        <f t="shared" si="73"/>
        <v>0</v>
      </c>
      <c r="E2359" s="83" t="str">
        <f t="shared" si="74"/>
        <v>..</v>
      </c>
      <c r="F2359" s="80"/>
      <c r="I2359" s="81"/>
      <c r="J2359" s="80"/>
      <c r="K2359" s="80"/>
      <c r="L2359" s="80"/>
      <c r="M2359" s="80"/>
    </row>
    <row r="2360" spans="1:13">
      <c r="A2360" s="82">
        <v>0.58625000000000005</v>
      </c>
      <c r="B2360" s="130">
        <v>15</v>
      </c>
      <c r="C2360" s="127">
        <v>95.377340118481158</v>
      </c>
      <c r="D2360" s="82">
        <f t="shared" si="73"/>
        <v>0</v>
      </c>
      <c r="E2360" s="83" t="str">
        <f t="shared" si="74"/>
        <v>..</v>
      </c>
      <c r="F2360" s="80"/>
      <c r="I2360" s="81"/>
      <c r="J2360" s="80"/>
      <c r="K2360" s="80"/>
      <c r="L2360" s="80"/>
      <c r="M2360" s="80"/>
    </row>
    <row r="2361" spans="1:13">
      <c r="A2361" s="82">
        <v>0.58650000000000002</v>
      </c>
      <c r="B2361" s="130">
        <v>15</v>
      </c>
      <c r="C2361" s="127">
        <v>101.15570431747943</v>
      </c>
      <c r="D2361" s="82">
        <f t="shared" si="73"/>
        <v>0</v>
      </c>
      <c r="E2361" s="83" t="str">
        <f t="shared" si="74"/>
        <v>..</v>
      </c>
      <c r="F2361" s="80"/>
      <c r="I2361" s="81"/>
      <c r="J2361" s="80"/>
      <c r="K2361" s="80"/>
      <c r="L2361" s="80"/>
      <c r="M2361" s="80"/>
    </row>
    <row r="2362" spans="1:13">
      <c r="A2362" s="82">
        <v>0.58674999999999999</v>
      </c>
      <c r="B2362" s="130">
        <v>15</v>
      </c>
      <c r="C2362" s="127">
        <v>120.08318200913315</v>
      </c>
      <c r="D2362" s="82">
        <f t="shared" si="73"/>
        <v>0</v>
      </c>
      <c r="E2362" s="83" t="str">
        <f t="shared" si="74"/>
        <v>..</v>
      </c>
      <c r="F2362" s="80"/>
      <c r="I2362" s="81"/>
      <c r="J2362" s="80"/>
      <c r="K2362" s="80"/>
      <c r="L2362" s="80"/>
      <c r="M2362" s="80"/>
    </row>
    <row r="2363" spans="1:13">
      <c r="A2363" s="82">
        <v>0.58699999999999997</v>
      </c>
      <c r="B2363" s="130">
        <v>15</v>
      </c>
      <c r="C2363" s="127">
        <v>108.70967354721566</v>
      </c>
      <c r="D2363" s="82">
        <f t="shared" si="73"/>
        <v>0</v>
      </c>
      <c r="E2363" s="83" t="str">
        <f t="shared" si="74"/>
        <v>..</v>
      </c>
      <c r="F2363" s="80"/>
      <c r="I2363" s="81"/>
      <c r="J2363" s="80"/>
      <c r="K2363" s="80"/>
      <c r="L2363" s="80"/>
      <c r="M2363" s="80"/>
    </row>
    <row r="2364" spans="1:13">
      <c r="A2364" s="82">
        <v>0.58725000000000005</v>
      </c>
      <c r="B2364" s="130">
        <v>15</v>
      </c>
      <c r="C2364" s="127">
        <v>122.51283694946622</v>
      </c>
      <c r="D2364" s="82">
        <f t="shared" si="73"/>
        <v>0</v>
      </c>
      <c r="E2364" s="83" t="str">
        <f t="shared" si="74"/>
        <v>..</v>
      </c>
      <c r="F2364" s="80"/>
      <c r="I2364" s="81"/>
      <c r="J2364" s="80"/>
      <c r="K2364" s="80"/>
      <c r="L2364" s="80"/>
      <c r="M2364" s="80"/>
    </row>
    <row r="2365" spans="1:13">
      <c r="A2365" s="82">
        <v>0.58750000000000002</v>
      </c>
      <c r="B2365" s="130">
        <v>15</v>
      </c>
      <c r="C2365" s="127">
        <v>112.08111825373743</v>
      </c>
      <c r="D2365" s="82">
        <f t="shared" si="73"/>
        <v>0</v>
      </c>
      <c r="E2365" s="83" t="str">
        <f t="shared" si="74"/>
        <v>..</v>
      </c>
      <c r="F2365" s="80"/>
      <c r="I2365" s="81"/>
      <c r="J2365" s="80"/>
      <c r="K2365" s="80"/>
      <c r="L2365" s="80"/>
      <c r="M2365" s="80"/>
    </row>
    <row r="2366" spans="1:13">
      <c r="A2366" s="82">
        <v>0.58774999999999999</v>
      </c>
      <c r="B2366" s="130">
        <v>30</v>
      </c>
      <c r="C2366" s="127">
        <v>136.18872622125616</v>
      </c>
      <c r="D2366" s="82">
        <f t="shared" si="73"/>
        <v>1</v>
      </c>
      <c r="E2366" s="83">
        <f t="shared" si="74"/>
        <v>111.00000000000001</v>
      </c>
      <c r="F2366" s="80"/>
      <c r="I2366" s="81"/>
      <c r="J2366" s="80"/>
      <c r="K2366" s="80"/>
      <c r="L2366" s="80"/>
      <c r="M2366" s="80"/>
    </row>
    <row r="2367" spans="1:13">
      <c r="A2367" s="82">
        <v>0.58799999999999997</v>
      </c>
      <c r="B2367" s="130">
        <v>15</v>
      </c>
      <c r="C2367" s="127">
        <v>114.94630726628935</v>
      </c>
      <c r="D2367" s="82">
        <f t="shared" si="73"/>
        <v>0</v>
      </c>
      <c r="E2367" s="83" t="str">
        <f t="shared" si="74"/>
        <v>..</v>
      </c>
      <c r="F2367" s="80"/>
      <c r="I2367" s="81"/>
      <c r="J2367" s="80"/>
      <c r="K2367" s="80"/>
      <c r="L2367" s="80"/>
      <c r="M2367" s="80"/>
    </row>
    <row r="2368" spans="1:13">
      <c r="A2368" s="82">
        <v>0.58825000000000005</v>
      </c>
      <c r="B2368" s="130">
        <v>15</v>
      </c>
      <c r="C2368" s="127">
        <v>95.207876847722005</v>
      </c>
      <c r="D2368" s="82">
        <f t="shared" si="73"/>
        <v>0</v>
      </c>
      <c r="E2368" s="83" t="str">
        <f t="shared" si="74"/>
        <v>..</v>
      </c>
      <c r="F2368" s="80"/>
      <c r="I2368" s="81"/>
      <c r="J2368" s="80"/>
      <c r="K2368" s="80"/>
      <c r="L2368" s="80"/>
      <c r="M2368" s="80"/>
    </row>
    <row r="2369" spans="1:13">
      <c r="A2369" s="82">
        <v>0.58850000000000002</v>
      </c>
      <c r="B2369" s="130">
        <v>30</v>
      </c>
      <c r="C2369" s="127">
        <v>109.08168230183557</v>
      </c>
      <c r="D2369" s="82">
        <f t="shared" si="73"/>
        <v>1</v>
      </c>
      <c r="E2369" s="83">
        <f t="shared" si="74"/>
        <v>111.00000000000001</v>
      </c>
      <c r="F2369" s="80"/>
      <c r="I2369" s="81"/>
      <c r="J2369" s="80"/>
      <c r="K2369" s="80"/>
      <c r="L2369" s="80"/>
      <c r="M2369" s="80"/>
    </row>
    <row r="2370" spans="1:13">
      <c r="A2370" s="82">
        <v>0.58875</v>
      </c>
      <c r="B2370" s="130">
        <v>15</v>
      </c>
      <c r="C2370" s="127">
        <v>95.418768185556516</v>
      </c>
      <c r="D2370" s="82">
        <f t="shared" si="73"/>
        <v>0</v>
      </c>
      <c r="E2370" s="83" t="str">
        <f t="shared" si="74"/>
        <v>..</v>
      </c>
      <c r="F2370" s="80"/>
      <c r="I2370" s="81"/>
      <c r="J2370" s="80"/>
      <c r="K2370" s="80"/>
      <c r="L2370" s="80"/>
      <c r="M2370" s="80"/>
    </row>
    <row r="2371" spans="1:13">
      <c r="A2371" s="82">
        <v>0.58899999999999997</v>
      </c>
      <c r="B2371" s="130">
        <v>15</v>
      </c>
      <c r="C2371" s="127">
        <v>98.856141665937145</v>
      </c>
      <c r="D2371" s="82">
        <f t="shared" si="73"/>
        <v>0</v>
      </c>
      <c r="E2371" s="83" t="str">
        <f t="shared" si="74"/>
        <v>..</v>
      </c>
      <c r="F2371" s="80"/>
      <c r="I2371" s="81"/>
      <c r="J2371" s="80"/>
      <c r="K2371" s="80"/>
      <c r="L2371" s="80"/>
      <c r="M2371" s="80"/>
    </row>
    <row r="2372" spans="1:13">
      <c r="A2372" s="82">
        <v>0.58925000000000005</v>
      </c>
      <c r="B2372" s="130">
        <v>15</v>
      </c>
      <c r="C2372" s="127">
        <v>117.80059930538427</v>
      </c>
      <c r="D2372" s="82">
        <f t="shared" si="73"/>
        <v>0</v>
      </c>
      <c r="E2372" s="83" t="str">
        <f t="shared" si="74"/>
        <v>..</v>
      </c>
      <c r="F2372" s="80"/>
      <c r="I2372" s="81"/>
      <c r="J2372" s="80"/>
      <c r="K2372" s="80"/>
      <c r="L2372" s="80"/>
      <c r="M2372" s="80"/>
    </row>
    <row r="2373" spans="1:13">
      <c r="A2373" s="82">
        <v>0.58950000000000002</v>
      </c>
      <c r="B2373" s="130">
        <v>15</v>
      </c>
      <c r="C2373" s="127">
        <v>100.89567569946468</v>
      </c>
      <c r="D2373" s="82">
        <f t="shared" si="73"/>
        <v>0</v>
      </c>
      <c r="E2373" s="83" t="str">
        <f t="shared" si="74"/>
        <v>..</v>
      </c>
      <c r="F2373" s="80"/>
      <c r="I2373" s="81"/>
      <c r="J2373" s="80"/>
      <c r="K2373" s="80"/>
      <c r="L2373" s="80"/>
      <c r="M2373" s="80"/>
    </row>
    <row r="2374" spans="1:13">
      <c r="A2374" s="82">
        <v>0.58975</v>
      </c>
      <c r="B2374" s="130">
        <v>15</v>
      </c>
      <c r="C2374" s="127">
        <v>123.09744348398938</v>
      </c>
      <c r="D2374" s="82">
        <f t="shared" si="73"/>
        <v>0</v>
      </c>
      <c r="E2374" s="83" t="str">
        <f t="shared" si="74"/>
        <v>..</v>
      </c>
      <c r="F2374" s="80"/>
      <c r="I2374" s="81"/>
      <c r="J2374" s="80"/>
      <c r="K2374" s="80"/>
      <c r="L2374" s="80"/>
      <c r="M2374" s="80"/>
    </row>
    <row r="2375" spans="1:13">
      <c r="A2375" s="82">
        <v>0.59</v>
      </c>
      <c r="B2375" s="130">
        <v>15</v>
      </c>
      <c r="C2375" s="127">
        <v>112.80827070544558</v>
      </c>
      <c r="D2375" s="82">
        <f t="shared" si="73"/>
        <v>0</v>
      </c>
      <c r="E2375" s="83" t="str">
        <f t="shared" si="74"/>
        <v>..</v>
      </c>
      <c r="F2375" s="80"/>
      <c r="I2375" s="81"/>
      <c r="J2375" s="80"/>
      <c r="K2375" s="80"/>
      <c r="L2375" s="80"/>
      <c r="M2375" s="80"/>
    </row>
    <row r="2376" spans="1:13">
      <c r="A2376" s="82">
        <v>0.59025000000000005</v>
      </c>
      <c r="B2376" s="130">
        <v>15</v>
      </c>
      <c r="C2376" s="127">
        <v>121.20136682008462</v>
      </c>
      <c r="D2376" s="82">
        <f t="shared" si="73"/>
        <v>0</v>
      </c>
      <c r="E2376" s="83" t="str">
        <f t="shared" si="74"/>
        <v>..</v>
      </c>
      <c r="F2376" s="80"/>
      <c r="I2376" s="81"/>
      <c r="J2376" s="80"/>
      <c r="K2376" s="80"/>
      <c r="L2376" s="80"/>
      <c r="M2376" s="80"/>
    </row>
    <row r="2377" spans="1:13">
      <c r="A2377" s="82">
        <v>0.59050000000000002</v>
      </c>
      <c r="B2377" s="130">
        <v>30</v>
      </c>
      <c r="C2377" s="127">
        <v>92.462440060719558</v>
      </c>
      <c r="D2377" s="82">
        <f t="shared" si="73"/>
        <v>1</v>
      </c>
      <c r="E2377" s="83">
        <f t="shared" si="74"/>
        <v>90.166947253433207</v>
      </c>
      <c r="F2377" s="80"/>
      <c r="I2377" s="81"/>
      <c r="J2377" s="80"/>
      <c r="K2377" s="80"/>
      <c r="L2377" s="80"/>
      <c r="M2377" s="80"/>
    </row>
    <row r="2378" spans="1:13">
      <c r="A2378" s="82">
        <v>0.59075</v>
      </c>
      <c r="B2378" s="130">
        <v>15</v>
      </c>
      <c r="C2378" s="127">
        <v>107.45470569040575</v>
      </c>
      <c r="D2378" s="82">
        <f t="shared" si="73"/>
        <v>0</v>
      </c>
      <c r="E2378" s="83" t="str">
        <f t="shared" si="74"/>
        <v>..</v>
      </c>
      <c r="F2378" s="80"/>
      <c r="I2378" s="81"/>
      <c r="J2378" s="80"/>
      <c r="K2378" s="80"/>
      <c r="L2378" s="80"/>
      <c r="M2378" s="80"/>
    </row>
    <row r="2379" spans="1:13">
      <c r="A2379" s="82">
        <v>0.59099999999999997</v>
      </c>
      <c r="B2379" s="130">
        <v>30</v>
      </c>
      <c r="C2379" s="127">
        <v>129.43267530845765</v>
      </c>
      <c r="D2379" s="82">
        <f t="shared" si="73"/>
        <v>1</v>
      </c>
      <c r="E2379" s="83">
        <f t="shared" si="74"/>
        <v>111.00000000000001</v>
      </c>
      <c r="F2379" s="80"/>
      <c r="I2379" s="81"/>
      <c r="J2379" s="80"/>
      <c r="K2379" s="80"/>
      <c r="L2379" s="80"/>
      <c r="M2379" s="80"/>
    </row>
    <row r="2380" spans="1:13">
      <c r="A2380" s="82">
        <v>0.59125000000000005</v>
      </c>
      <c r="B2380" s="130">
        <v>15</v>
      </c>
      <c r="C2380" s="127">
        <v>98.070927360955992</v>
      </c>
      <c r="D2380" s="82">
        <f t="shared" si="73"/>
        <v>0</v>
      </c>
      <c r="E2380" s="83" t="str">
        <f t="shared" si="74"/>
        <v>..</v>
      </c>
      <c r="F2380" s="80"/>
      <c r="I2380" s="81"/>
      <c r="J2380" s="80"/>
      <c r="K2380" s="80"/>
      <c r="L2380" s="80"/>
      <c r="M2380" s="80"/>
    </row>
    <row r="2381" spans="1:13">
      <c r="A2381" s="82">
        <v>0.59150000000000003</v>
      </c>
      <c r="B2381" s="130">
        <v>15</v>
      </c>
      <c r="C2381" s="127">
        <v>103.78035216668874</v>
      </c>
      <c r="D2381" s="82">
        <f t="shared" si="73"/>
        <v>0</v>
      </c>
      <c r="E2381" s="83" t="str">
        <f t="shared" si="74"/>
        <v>..</v>
      </c>
      <c r="F2381" s="80"/>
      <c r="I2381" s="81"/>
      <c r="J2381" s="80"/>
      <c r="K2381" s="80"/>
      <c r="L2381" s="80"/>
      <c r="M2381" s="80"/>
    </row>
    <row r="2382" spans="1:13">
      <c r="A2382" s="82">
        <v>0.59175</v>
      </c>
      <c r="B2382" s="130">
        <v>15</v>
      </c>
      <c r="C2382" s="127">
        <v>119.66362158497921</v>
      </c>
      <c r="D2382" s="82">
        <f t="shared" si="73"/>
        <v>0</v>
      </c>
      <c r="E2382" s="83" t="str">
        <f t="shared" si="74"/>
        <v>..</v>
      </c>
      <c r="F2382" s="80"/>
      <c r="I2382" s="81"/>
      <c r="J2382" s="80"/>
      <c r="K2382" s="80"/>
      <c r="L2382" s="80"/>
      <c r="M2382" s="80"/>
    </row>
    <row r="2383" spans="1:13">
      <c r="A2383" s="82">
        <v>0.59199999999999997</v>
      </c>
      <c r="B2383" s="130">
        <v>30</v>
      </c>
      <c r="C2383" s="127">
        <v>128.61816837932787</v>
      </c>
      <c r="D2383" s="82">
        <f t="shared" si="73"/>
        <v>1</v>
      </c>
      <c r="E2383" s="83">
        <f t="shared" si="74"/>
        <v>111.00000000000001</v>
      </c>
      <c r="F2383" s="80"/>
      <c r="I2383" s="81"/>
      <c r="J2383" s="80"/>
      <c r="K2383" s="80"/>
      <c r="L2383" s="80"/>
      <c r="M2383" s="80"/>
    </row>
    <row r="2384" spans="1:13">
      <c r="A2384" s="82">
        <v>0.59225000000000005</v>
      </c>
      <c r="B2384" s="130">
        <v>30</v>
      </c>
      <c r="C2384" s="127">
        <v>102.42711317039411</v>
      </c>
      <c r="D2384" s="82">
        <f t="shared" ref="D2384:D2447" si="75">IF(VLOOKUP(B2384,$B$10:$G$11,6)&gt;=0,1,0)</f>
        <v>1</v>
      </c>
      <c r="E2384" s="83">
        <f t="shared" ref="E2384:E2447" si="76">IF(D2384=0,"..", IF(C2384+$C$6&gt;=$G$2,$G$2,(C2384+$C$6)*(1-$C$4)))</f>
        <v>111.00000000000001</v>
      </c>
      <c r="F2384" s="80"/>
      <c r="I2384" s="81"/>
      <c r="J2384" s="80"/>
      <c r="K2384" s="80"/>
      <c r="L2384" s="80"/>
      <c r="M2384" s="80"/>
    </row>
    <row r="2385" spans="1:13">
      <c r="A2385" s="82">
        <v>0.59250000000000003</v>
      </c>
      <c r="B2385" s="130">
        <v>15</v>
      </c>
      <c r="C2385" s="127">
        <v>113.07516305933051</v>
      </c>
      <c r="D2385" s="82">
        <f t="shared" si="75"/>
        <v>0</v>
      </c>
      <c r="E2385" s="83" t="str">
        <f t="shared" si="76"/>
        <v>..</v>
      </c>
      <c r="F2385" s="80"/>
      <c r="I2385" s="81"/>
      <c r="J2385" s="80"/>
      <c r="K2385" s="80"/>
      <c r="L2385" s="80"/>
      <c r="M2385" s="80"/>
    </row>
    <row r="2386" spans="1:13">
      <c r="A2386" s="82">
        <v>0.59275</v>
      </c>
      <c r="B2386" s="130">
        <v>30</v>
      </c>
      <c r="C2386" s="127">
        <v>110.02473500317242</v>
      </c>
      <c r="D2386" s="82">
        <f t="shared" si="75"/>
        <v>1</v>
      </c>
      <c r="E2386" s="83">
        <f t="shared" si="76"/>
        <v>111.00000000000001</v>
      </c>
      <c r="F2386" s="80"/>
      <c r="I2386" s="81"/>
      <c r="J2386" s="80"/>
      <c r="K2386" s="80"/>
      <c r="L2386" s="80"/>
      <c r="M2386" s="80"/>
    </row>
    <row r="2387" spans="1:13">
      <c r="A2387" s="82">
        <v>0.59299999999999997</v>
      </c>
      <c r="B2387" s="130">
        <v>15</v>
      </c>
      <c r="C2387" s="127">
        <v>111.29160611850435</v>
      </c>
      <c r="D2387" s="82">
        <f t="shared" si="75"/>
        <v>0</v>
      </c>
      <c r="E2387" s="83" t="str">
        <f t="shared" si="76"/>
        <v>..</v>
      </c>
      <c r="F2387" s="80"/>
      <c r="I2387" s="81"/>
      <c r="J2387" s="80"/>
      <c r="K2387" s="80"/>
      <c r="L2387" s="80"/>
      <c r="M2387" s="80"/>
    </row>
    <row r="2388" spans="1:13">
      <c r="A2388" s="82">
        <v>0.59325000000000006</v>
      </c>
      <c r="B2388" s="130">
        <v>30</v>
      </c>
      <c r="C2388" s="127">
        <v>91.969434821917133</v>
      </c>
      <c r="D2388" s="82">
        <f t="shared" si="75"/>
        <v>1</v>
      </c>
      <c r="E2388" s="83">
        <f t="shared" si="76"/>
        <v>89.733102643287083</v>
      </c>
      <c r="F2388" s="80"/>
      <c r="I2388" s="81"/>
      <c r="J2388" s="80"/>
      <c r="K2388" s="80"/>
      <c r="L2388" s="80"/>
      <c r="M2388" s="80"/>
    </row>
    <row r="2389" spans="1:13">
      <c r="A2389" s="82">
        <v>0.59350000000000003</v>
      </c>
      <c r="B2389" s="130">
        <v>30</v>
      </c>
      <c r="C2389" s="127">
        <v>107.39704645348607</v>
      </c>
      <c r="D2389" s="82">
        <f t="shared" si="75"/>
        <v>1</v>
      </c>
      <c r="E2389" s="83">
        <f t="shared" si="76"/>
        <v>111.00000000000001</v>
      </c>
      <c r="F2389" s="80"/>
      <c r="I2389" s="81"/>
      <c r="J2389" s="80"/>
      <c r="K2389" s="80"/>
      <c r="L2389" s="80"/>
      <c r="M2389" s="80"/>
    </row>
    <row r="2390" spans="1:13">
      <c r="A2390" s="82">
        <v>0.59375</v>
      </c>
      <c r="B2390" s="130">
        <v>15</v>
      </c>
      <c r="C2390" s="127">
        <v>114.61841382207447</v>
      </c>
      <c r="D2390" s="82">
        <f t="shared" si="75"/>
        <v>0</v>
      </c>
      <c r="E2390" s="83" t="str">
        <f t="shared" si="76"/>
        <v>..</v>
      </c>
      <c r="F2390" s="80"/>
      <c r="I2390" s="81"/>
      <c r="J2390" s="80"/>
      <c r="K2390" s="80"/>
      <c r="L2390" s="80"/>
      <c r="M2390" s="80"/>
    </row>
    <row r="2391" spans="1:13">
      <c r="A2391" s="82">
        <v>0.59399999999999997</v>
      </c>
      <c r="B2391" s="130">
        <v>30</v>
      </c>
      <c r="C2391" s="127">
        <v>115.93286309259034</v>
      </c>
      <c r="D2391" s="82">
        <f t="shared" si="75"/>
        <v>1</v>
      </c>
      <c r="E2391" s="83">
        <f t="shared" si="76"/>
        <v>111.00000000000001</v>
      </c>
      <c r="F2391" s="80"/>
      <c r="I2391" s="81"/>
      <c r="J2391" s="80"/>
      <c r="K2391" s="80"/>
      <c r="L2391" s="80"/>
      <c r="M2391" s="80"/>
    </row>
    <row r="2392" spans="1:13">
      <c r="A2392" s="82">
        <v>0.59424999999999994</v>
      </c>
      <c r="B2392" s="130">
        <v>30</v>
      </c>
      <c r="C2392" s="127">
        <v>80.687768996726376</v>
      </c>
      <c r="D2392" s="82">
        <f t="shared" si="75"/>
        <v>1</v>
      </c>
      <c r="E2392" s="83">
        <f t="shared" si="76"/>
        <v>79.805236717119215</v>
      </c>
      <c r="F2392" s="80"/>
      <c r="I2392" s="81"/>
      <c r="J2392" s="80"/>
      <c r="K2392" s="80"/>
      <c r="L2392" s="80"/>
      <c r="M2392" s="80"/>
    </row>
    <row r="2393" spans="1:13">
      <c r="A2393" s="82">
        <v>0.59450000000000003</v>
      </c>
      <c r="B2393" s="130">
        <v>15</v>
      </c>
      <c r="C2393" s="127">
        <v>123.27737166794712</v>
      </c>
      <c r="D2393" s="82">
        <f t="shared" si="75"/>
        <v>0</v>
      </c>
      <c r="E2393" s="83" t="str">
        <f t="shared" si="76"/>
        <v>..</v>
      </c>
      <c r="F2393" s="80"/>
      <c r="I2393" s="81"/>
      <c r="J2393" s="80"/>
      <c r="K2393" s="80"/>
      <c r="L2393" s="80"/>
      <c r="M2393" s="80"/>
    </row>
    <row r="2394" spans="1:13">
      <c r="A2394" s="82">
        <v>0.59475</v>
      </c>
      <c r="B2394" s="130">
        <v>15</v>
      </c>
      <c r="C2394" s="127">
        <v>101.32826069204425</v>
      </c>
      <c r="D2394" s="82">
        <f t="shared" si="75"/>
        <v>0</v>
      </c>
      <c r="E2394" s="83" t="str">
        <f t="shared" si="76"/>
        <v>..</v>
      </c>
      <c r="F2394" s="80"/>
      <c r="I2394" s="81"/>
      <c r="J2394" s="80"/>
      <c r="K2394" s="80"/>
      <c r="L2394" s="80"/>
      <c r="M2394" s="80"/>
    </row>
    <row r="2395" spans="1:13">
      <c r="A2395" s="82">
        <v>0.59499999999999997</v>
      </c>
      <c r="B2395" s="130">
        <v>15</v>
      </c>
      <c r="C2395" s="127">
        <v>104.83245382930701</v>
      </c>
      <c r="D2395" s="82">
        <f t="shared" si="75"/>
        <v>0</v>
      </c>
      <c r="E2395" s="83" t="str">
        <f t="shared" si="76"/>
        <v>..</v>
      </c>
      <c r="F2395" s="80"/>
      <c r="I2395" s="81"/>
      <c r="J2395" s="80"/>
      <c r="K2395" s="80"/>
      <c r="L2395" s="80"/>
      <c r="M2395" s="80"/>
    </row>
    <row r="2396" spans="1:13">
      <c r="A2396" s="82">
        <v>0.59524999999999995</v>
      </c>
      <c r="B2396" s="130">
        <v>15</v>
      </c>
      <c r="C2396" s="127">
        <v>100.58634983905128</v>
      </c>
      <c r="D2396" s="82">
        <f t="shared" si="75"/>
        <v>0</v>
      </c>
      <c r="E2396" s="83" t="str">
        <f t="shared" si="76"/>
        <v>..</v>
      </c>
      <c r="F2396" s="80"/>
      <c r="I2396" s="81"/>
      <c r="J2396" s="80"/>
      <c r="K2396" s="80"/>
      <c r="L2396" s="80"/>
      <c r="M2396" s="80"/>
    </row>
    <row r="2397" spans="1:13">
      <c r="A2397" s="82">
        <v>0.59550000000000003</v>
      </c>
      <c r="B2397" s="130">
        <v>15</v>
      </c>
      <c r="C2397" s="127">
        <v>100.78476841734937</v>
      </c>
      <c r="D2397" s="82">
        <f t="shared" si="75"/>
        <v>0</v>
      </c>
      <c r="E2397" s="83" t="str">
        <f t="shared" si="76"/>
        <v>..</v>
      </c>
      <c r="F2397" s="80"/>
      <c r="I2397" s="81"/>
      <c r="J2397" s="80"/>
      <c r="K2397" s="80"/>
      <c r="L2397" s="80"/>
      <c r="M2397" s="80"/>
    </row>
    <row r="2398" spans="1:13">
      <c r="A2398" s="82">
        <v>0.59575</v>
      </c>
      <c r="B2398" s="130">
        <v>15</v>
      </c>
      <c r="C2398" s="127">
        <v>102.14579629219502</v>
      </c>
      <c r="D2398" s="82">
        <f t="shared" si="75"/>
        <v>0</v>
      </c>
      <c r="E2398" s="83" t="str">
        <f t="shared" si="76"/>
        <v>..</v>
      </c>
      <c r="F2398" s="80"/>
      <c r="I2398" s="81"/>
      <c r="J2398" s="80"/>
      <c r="K2398" s="80"/>
      <c r="L2398" s="80"/>
      <c r="M2398" s="80"/>
    </row>
    <row r="2399" spans="1:13">
      <c r="A2399" s="82">
        <v>0.59599999999999997</v>
      </c>
      <c r="B2399" s="130">
        <v>15</v>
      </c>
      <c r="C2399" s="127">
        <v>120.51914640264144</v>
      </c>
      <c r="D2399" s="82">
        <f t="shared" si="75"/>
        <v>0</v>
      </c>
      <c r="E2399" s="83" t="str">
        <f t="shared" si="76"/>
        <v>..</v>
      </c>
      <c r="F2399" s="80"/>
      <c r="I2399" s="81"/>
      <c r="J2399" s="80"/>
      <c r="K2399" s="80"/>
      <c r="L2399" s="80"/>
      <c r="M2399" s="80"/>
    </row>
    <row r="2400" spans="1:13">
      <c r="A2400" s="82">
        <v>0.59624999999999995</v>
      </c>
      <c r="B2400" s="130">
        <v>30</v>
      </c>
      <c r="C2400" s="127">
        <v>104.04411049737848</v>
      </c>
      <c r="D2400" s="82">
        <f t="shared" si="75"/>
        <v>1</v>
      </c>
      <c r="E2400" s="83">
        <f t="shared" si="76"/>
        <v>111.00000000000001</v>
      </c>
      <c r="F2400" s="80"/>
      <c r="I2400" s="81"/>
      <c r="J2400" s="80"/>
      <c r="K2400" s="80"/>
      <c r="L2400" s="80"/>
      <c r="M2400" s="80"/>
    </row>
    <row r="2401" spans="1:13">
      <c r="A2401" s="82">
        <v>0.59650000000000003</v>
      </c>
      <c r="B2401" s="130">
        <v>15</v>
      </c>
      <c r="C2401" s="127">
        <v>110.10839768910577</v>
      </c>
      <c r="D2401" s="82">
        <f t="shared" si="75"/>
        <v>0</v>
      </c>
      <c r="E2401" s="83" t="str">
        <f t="shared" si="76"/>
        <v>..</v>
      </c>
      <c r="F2401" s="80"/>
      <c r="I2401" s="81"/>
      <c r="J2401" s="80"/>
      <c r="K2401" s="80"/>
      <c r="L2401" s="80"/>
      <c r="M2401" s="80"/>
    </row>
    <row r="2402" spans="1:13">
      <c r="A2402" s="82">
        <v>0.59675</v>
      </c>
      <c r="B2402" s="130">
        <v>30</v>
      </c>
      <c r="C2402" s="127">
        <v>102.11395892432492</v>
      </c>
      <c r="D2402" s="82">
        <f t="shared" si="75"/>
        <v>1</v>
      </c>
      <c r="E2402" s="83">
        <f t="shared" si="76"/>
        <v>111.00000000000001</v>
      </c>
      <c r="F2402" s="80"/>
      <c r="I2402" s="81"/>
      <c r="J2402" s="80"/>
      <c r="K2402" s="80"/>
      <c r="L2402" s="80"/>
      <c r="M2402" s="80"/>
    </row>
    <row r="2403" spans="1:13">
      <c r="A2403" s="82">
        <v>0.59699999999999998</v>
      </c>
      <c r="B2403" s="130">
        <v>30</v>
      </c>
      <c r="C2403" s="127">
        <v>92.830804886279694</v>
      </c>
      <c r="D2403" s="82">
        <f t="shared" si="75"/>
        <v>1</v>
      </c>
      <c r="E2403" s="83">
        <f t="shared" si="76"/>
        <v>90.491108299926125</v>
      </c>
      <c r="F2403" s="80"/>
      <c r="I2403" s="81"/>
      <c r="J2403" s="80"/>
      <c r="K2403" s="80"/>
      <c r="L2403" s="80"/>
      <c r="M2403" s="80"/>
    </row>
    <row r="2404" spans="1:13">
      <c r="A2404" s="82">
        <v>0.59724999999999995</v>
      </c>
      <c r="B2404" s="130">
        <v>15</v>
      </c>
      <c r="C2404" s="127">
        <v>98.577694079834416</v>
      </c>
      <c r="D2404" s="82">
        <f t="shared" si="75"/>
        <v>0</v>
      </c>
      <c r="E2404" s="83" t="str">
        <f t="shared" si="76"/>
        <v>..</v>
      </c>
      <c r="F2404" s="80"/>
      <c r="I2404" s="81"/>
      <c r="J2404" s="80"/>
      <c r="K2404" s="80"/>
      <c r="L2404" s="80"/>
      <c r="M2404" s="80"/>
    </row>
    <row r="2405" spans="1:13">
      <c r="A2405" s="82">
        <v>0.59750000000000003</v>
      </c>
      <c r="B2405" s="130">
        <v>30</v>
      </c>
      <c r="C2405" s="127">
        <v>83.603081037871107</v>
      </c>
      <c r="D2405" s="82">
        <f t="shared" si="75"/>
        <v>1</v>
      </c>
      <c r="E2405" s="83">
        <f t="shared" si="76"/>
        <v>82.370711313326581</v>
      </c>
      <c r="F2405" s="80"/>
      <c r="I2405" s="81"/>
      <c r="J2405" s="80"/>
      <c r="K2405" s="80"/>
      <c r="L2405" s="80"/>
      <c r="M2405" s="80"/>
    </row>
    <row r="2406" spans="1:13">
      <c r="A2406" s="82">
        <v>0.59775</v>
      </c>
      <c r="B2406" s="130">
        <v>15</v>
      </c>
      <c r="C2406" s="127">
        <v>114.7406412308473</v>
      </c>
      <c r="D2406" s="82">
        <f t="shared" si="75"/>
        <v>0</v>
      </c>
      <c r="E2406" s="83" t="str">
        <f t="shared" si="76"/>
        <v>..</v>
      </c>
      <c r="F2406" s="80"/>
      <c r="I2406" s="81"/>
      <c r="J2406" s="80"/>
      <c r="K2406" s="80"/>
      <c r="L2406" s="80"/>
      <c r="M2406" s="80"/>
    </row>
    <row r="2407" spans="1:13">
      <c r="A2407" s="82">
        <v>0.59799999999999998</v>
      </c>
      <c r="B2407" s="130">
        <v>30</v>
      </c>
      <c r="C2407" s="127">
        <v>91.580907403147407</v>
      </c>
      <c r="D2407" s="82">
        <f t="shared" si="75"/>
        <v>1</v>
      </c>
      <c r="E2407" s="83">
        <f t="shared" si="76"/>
        <v>89.391198514769712</v>
      </c>
      <c r="F2407" s="80"/>
      <c r="I2407" s="81"/>
      <c r="J2407" s="80"/>
      <c r="K2407" s="80"/>
      <c r="L2407" s="80"/>
      <c r="M2407" s="80"/>
    </row>
    <row r="2408" spans="1:13">
      <c r="A2408" s="82">
        <v>0.59824999999999995</v>
      </c>
      <c r="B2408" s="130">
        <v>15</v>
      </c>
      <c r="C2408" s="127">
        <v>109.86628823014695</v>
      </c>
      <c r="D2408" s="82">
        <f t="shared" si="75"/>
        <v>0</v>
      </c>
      <c r="E2408" s="83" t="str">
        <f t="shared" si="76"/>
        <v>..</v>
      </c>
      <c r="F2408" s="80"/>
      <c r="I2408" s="81"/>
      <c r="J2408" s="80"/>
      <c r="K2408" s="80"/>
      <c r="L2408" s="80"/>
      <c r="M2408" s="80"/>
    </row>
    <row r="2409" spans="1:13">
      <c r="A2409" s="82">
        <v>0.59850000000000003</v>
      </c>
      <c r="B2409" s="130">
        <v>15</v>
      </c>
      <c r="C2409" s="127">
        <v>102.28690119563919</v>
      </c>
      <c r="D2409" s="82">
        <f t="shared" si="75"/>
        <v>0</v>
      </c>
      <c r="E2409" s="83" t="str">
        <f t="shared" si="76"/>
        <v>..</v>
      </c>
      <c r="F2409" s="80"/>
      <c r="I2409" s="81"/>
      <c r="J2409" s="80"/>
      <c r="K2409" s="80"/>
      <c r="L2409" s="80"/>
      <c r="M2409" s="80"/>
    </row>
    <row r="2410" spans="1:13">
      <c r="A2410" s="82">
        <v>0.59875</v>
      </c>
      <c r="B2410" s="130">
        <v>30</v>
      </c>
      <c r="C2410" s="127">
        <v>95.896261492787701</v>
      </c>
      <c r="D2410" s="82">
        <f t="shared" si="75"/>
        <v>1</v>
      </c>
      <c r="E2410" s="83">
        <f t="shared" si="76"/>
        <v>93.188710113653173</v>
      </c>
      <c r="F2410" s="80"/>
      <c r="I2410" s="81"/>
      <c r="J2410" s="80"/>
      <c r="K2410" s="80"/>
      <c r="L2410" s="80"/>
      <c r="M2410" s="80"/>
    </row>
    <row r="2411" spans="1:13">
      <c r="A2411" s="82">
        <v>0.59899999999999998</v>
      </c>
      <c r="B2411" s="130">
        <v>30</v>
      </c>
      <c r="C2411" s="127">
        <v>106.40091659986882</v>
      </c>
      <c r="D2411" s="82">
        <f t="shared" si="75"/>
        <v>1</v>
      </c>
      <c r="E2411" s="83">
        <f t="shared" si="76"/>
        <v>111.00000000000001</v>
      </c>
      <c r="F2411" s="80"/>
      <c r="I2411" s="81"/>
      <c r="J2411" s="80"/>
      <c r="K2411" s="80"/>
      <c r="L2411" s="80"/>
      <c r="M2411" s="80"/>
    </row>
    <row r="2412" spans="1:13">
      <c r="A2412" s="82">
        <v>0.59924999999999995</v>
      </c>
      <c r="B2412" s="130">
        <v>30</v>
      </c>
      <c r="C2412" s="127">
        <v>136.5837012300087</v>
      </c>
      <c r="D2412" s="82">
        <f t="shared" si="75"/>
        <v>1</v>
      </c>
      <c r="E2412" s="83">
        <f t="shared" si="76"/>
        <v>111.00000000000001</v>
      </c>
      <c r="F2412" s="80"/>
      <c r="I2412" s="81"/>
      <c r="J2412" s="80"/>
      <c r="K2412" s="80"/>
      <c r="L2412" s="80"/>
      <c r="M2412" s="80"/>
    </row>
    <row r="2413" spans="1:13">
      <c r="A2413" s="82">
        <v>0.59950000000000003</v>
      </c>
      <c r="B2413" s="130">
        <v>15</v>
      </c>
      <c r="C2413" s="127">
        <v>116.5699264722919</v>
      </c>
      <c r="D2413" s="82">
        <f t="shared" si="75"/>
        <v>0</v>
      </c>
      <c r="E2413" s="83" t="str">
        <f t="shared" si="76"/>
        <v>..</v>
      </c>
      <c r="F2413" s="80"/>
      <c r="I2413" s="81"/>
      <c r="J2413" s="80"/>
      <c r="K2413" s="80"/>
      <c r="L2413" s="80"/>
      <c r="M2413" s="80"/>
    </row>
    <row r="2414" spans="1:13">
      <c r="A2414" s="82">
        <v>0.59975000000000001</v>
      </c>
      <c r="B2414" s="130">
        <v>15</v>
      </c>
      <c r="C2414" s="127">
        <v>108.32100941091082</v>
      </c>
      <c r="D2414" s="82">
        <f t="shared" si="75"/>
        <v>0</v>
      </c>
      <c r="E2414" s="83" t="str">
        <f t="shared" si="76"/>
        <v>..</v>
      </c>
      <c r="F2414" s="80"/>
      <c r="I2414" s="81"/>
      <c r="J2414" s="80"/>
      <c r="K2414" s="80"/>
      <c r="L2414" s="80"/>
      <c r="M2414" s="80"/>
    </row>
    <row r="2415" spans="1:13">
      <c r="A2415" s="82">
        <v>0.6</v>
      </c>
      <c r="B2415" s="130">
        <v>15</v>
      </c>
      <c r="C2415" s="127">
        <v>100.80854387136121</v>
      </c>
      <c r="D2415" s="82">
        <f t="shared" si="75"/>
        <v>0</v>
      </c>
      <c r="E2415" s="83" t="str">
        <f t="shared" si="76"/>
        <v>..</v>
      </c>
      <c r="F2415" s="80"/>
      <c r="I2415" s="81"/>
      <c r="J2415" s="80"/>
      <c r="K2415" s="80"/>
      <c r="L2415" s="80"/>
      <c r="M2415" s="80"/>
    </row>
    <row r="2416" spans="1:13">
      <c r="A2416" s="82">
        <v>0.60024999999999995</v>
      </c>
      <c r="B2416" s="130">
        <v>15</v>
      </c>
      <c r="C2416" s="127">
        <v>103.74533735593272</v>
      </c>
      <c r="D2416" s="82">
        <f t="shared" si="75"/>
        <v>0</v>
      </c>
      <c r="E2416" s="83" t="str">
        <f t="shared" si="76"/>
        <v>..</v>
      </c>
      <c r="F2416" s="80"/>
      <c r="I2416" s="81"/>
      <c r="J2416" s="80"/>
      <c r="K2416" s="80"/>
      <c r="L2416" s="80"/>
      <c r="M2416" s="80"/>
    </row>
    <row r="2417" spans="1:13">
      <c r="A2417" s="82">
        <v>0.60050000000000003</v>
      </c>
      <c r="B2417" s="130">
        <v>30</v>
      </c>
      <c r="C2417" s="127">
        <v>121.78373192515954</v>
      </c>
      <c r="D2417" s="82">
        <f t="shared" si="75"/>
        <v>1</v>
      </c>
      <c r="E2417" s="83">
        <f t="shared" si="76"/>
        <v>111.00000000000001</v>
      </c>
      <c r="F2417" s="80"/>
      <c r="I2417" s="81"/>
      <c r="J2417" s="80"/>
      <c r="K2417" s="80"/>
      <c r="L2417" s="80"/>
      <c r="M2417" s="80"/>
    </row>
    <row r="2418" spans="1:13">
      <c r="A2418" s="82">
        <v>0.60075000000000001</v>
      </c>
      <c r="B2418" s="130">
        <v>15</v>
      </c>
      <c r="C2418" s="127">
        <v>102.20934362539494</v>
      </c>
      <c r="D2418" s="82">
        <f t="shared" si="75"/>
        <v>0</v>
      </c>
      <c r="E2418" s="83" t="str">
        <f t="shared" si="76"/>
        <v>..</v>
      </c>
      <c r="F2418" s="80"/>
      <c r="I2418" s="81"/>
      <c r="J2418" s="80"/>
      <c r="K2418" s="80"/>
      <c r="L2418" s="80"/>
      <c r="M2418" s="80"/>
    </row>
    <row r="2419" spans="1:13">
      <c r="A2419" s="82">
        <v>0.60099999999999998</v>
      </c>
      <c r="B2419" s="130">
        <v>15</v>
      </c>
      <c r="C2419" s="127">
        <v>99.243185602550383</v>
      </c>
      <c r="D2419" s="82">
        <f t="shared" si="75"/>
        <v>0</v>
      </c>
      <c r="E2419" s="83" t="str">
        <f t="shared" si="76"/>
        <v>..</v>
      </c>
      <c r="F2419" s="80"/>
      <c r="I2419" s="81"/>
      <c r="J2419" s="80"/>
      <c r="K2419" s="80"/>
      <c r="L2419" s="80"/>
      <c r="M2419" s="80"/>
    </row>
    <row r="2420" spans="1:13">
      <c r="A2420" s="82">
        <v>0.60124999999999995</v>
      </c>
      <c r="B2420" s="130">
        <v>30</v>
      </c>
      <c r="C2420" s="127">
        <v>120.65659195265872</v>
      </c>
      <c r="D2420" s="82">
        <f t="shared" si="75"/>
        <v>1</v>
      </c>
      <c r="E2420" s="83">
        <f t="shared" si="76"/>
        <v>111.00000000000001</v>
      </c>
      <c r="F2420" s="80"/>
      <c r="I2420" s="81"/>
      <c r="J2420" s="80"/>
      <c r="K2420" s="80"/>
      <c r="L2420" s="80"/>
      <c r="M2420" s="80"/>
    </row>
    <row r="2421" spans="1:13">
      <c r="A2421" s="82">
        <v>0.60150000000000003</v>
      </c>
      <c r="B2421" s="130">
        <v>15</v>
      </c>
      <c r="C2421" s="127">
        <v>104.5493141121118</v>
      </c>
      <c r="D2421" s="82">
        <f t="shared" si="75"/>
        <v>0</v>
      </c>
      <c r="E2421" s="83" t="str">
        <f t="shared" si="76"/>
        <v>..</v>
      </c>
      <c r="F2421" s="80"/>
      <c r="I2421" s="81"/>
      <c r="J2421" s="80"/>
      <c r="K2421" s="80"/>
      <c r="L2421" s="80"/>
      <c r="M2421" s="80"/>
    </row>
    <row r="2422" spans="1:13">
      <c r="A2422" s="82">
        <v>0.60175000000000001</v>
      </c>
      <c r="B2422" s="130">
        <v>15</v>
      </c>
      <c r="C2422" s="127">
        <v>101.26437303770389</v>
      </c>
      <c r="D2422" s="82">
        <f t="shared" si="75"/>
        <v>0</v>
      </c>
      <c r="E2422" s="83" t="str">
        <f t="shared" si="76"/>
        <v>..</v>
      </c>
      <c r="F2422" s="80"/>
      <c r="I2422" s="81"/>
      <c r="J2422" s="80"/>
      <c r="K2422" s="80"/>
      <c r="L2422" s="80"/>
      <c r="M2422" s="80"/>
    </row>
    <row r="2423" spans="1:13">
      <c r="A2423" s="82">
        <v>0.60199999999999998</v>
      </c>
      <c r="B2423" s="130">
        <v>15</v>
      </c>
      <c r="C2423" s="127">
        <v>106.18368028513805</v>
      </c>
      <c r="D2423" s="82">
        <f t="shared" si="75"/>
        <v>0</v>
      </c>
      <c r="E2423" s="83" t="str">
        <f t="shared" si="76"/>
        <v>..</v>
      </c>
      <c r="F2423" s="80"/>
      <c r="I2423" s="81"/>
      <c r="J2423" s="80"/>
      <c r="K2423" s="80"/>
      <c r="L2423" s="80"/>
      <c r="M2423" s="80"/>
    </row>
    <row r="2424" spans="1:13">
      <c r="A2424" s="82">
        <v>0.60224999999999995</v>
      </c>
      <c r="B2424" s="130">
        <v>30</v>
      </c>
      <c r="C2424" s="127">
        <v>128.61360598264224</v>
      </c>
      <c r="D2424" s="82">
        <f t="shared" si="75"/>
        <v>1</v>
      </c>
      <c r="E2424" s="83">
        <f t="shared" si="76"/>
        <v>111.00000000000001</v>
      </c>
      <c r="F2424" s="80"/>
      <c r="I2424" s="81"/>
      <c r="J2424" s="80"/>
      <c r="K2424" s="80"/>
      <c r="L2424" s="80"/>
      <c r="M2424" s="80"/>
    </row>
    <row r="2425" spans="1:13">
      <c r="A2425" s="82">
        <v>0.60250000000000004</v>
      </c>
      <c r="B2425" s="130">
        <v>30</v>
      </c>
      <c r="C2425" s="127">
        <v>85.656342297791227</v>
      </c>
      <c r="D2425" s="82">
        <f t="shared" si="75"/>
        <v>1</v>
      </c>
      <c r="E2425" s="83">
        <f t="shared" si="76"/>
        <v>84.177581222056276</v>
      </c>
      <c r="F2425" s="80"/>
      <c r="I2425" s="81"/>
      <c r="J2425" s="80"/>
      <c r="K2425" s="80"/>
      <c r="L2425" s="80"/>
      <c r="M2425" s="80"/>
    </row>
    <row r="2426" spans="1:13">
      <c r="A2426" s="82">
        <v>0.60275000000000001</v>
      </c>
      <c r="B2426" s="130">
        <v>15</v>
      </c>
      <c r="C2426" s="127">
        <v>104.11027114740975</v>
      </c>
      <c r="D2426" s="82">
        <f t="shared" si="75"/>
        <v>0</v>
      </c>
      <c r="E2426" s="83" t="str">
        <f t="shared" si="76"/>
        <v>..</v>
      </c>
      <c r="F2426" s="80"/>
      <c r="I2426" s="81"/>
      <c r="J2426" s="80"/>
      <c r="K2426" s="80"/>
      <c r="L2426" s="80"/>
      <c r="M2426" s="80"/>
    </row>
    <row r="2427" spans="1:13">
      <c r="A2427" s="82">
        <v>0.60299999999999998</v>
      </c>
      <c r="B2427" s="130">
        <v>15</v>
      </c>
      <c r="C2427" s="127">
        <v>100.66860435583204</v>
      </c>
      <c r="D2427" s="82">
        <f t="shared" si="75"/>
        <v>0</v>
      </c>
      <c r="E2427" s="83" t="str">
        <f t="shared" si="76"/>
        <v>..</v>
      </c>
      <c r="F2427" s="80"/>
      <c r="I2427" s="81"/>
      <c r="J2427" s="80"/>
      <c r="K2427" s="80"/>
      <c r="L2427" s="80"/>
      <c r="M2427" s="80"/>
    </row>
    <row r="2428" spans="1:13">
      <c r="A2428" s="82">
        <v>0.60324999999999995</v>
      </c>
      <c r="B2428" s="130">
        <v>30</v>
      </c>
      <c r="C2428" s="127">
        <v>116.98701821992331</v>
      </c>
      <c r="D2428" s="82">
        <f t="shared" si="75"/>
        <v>1</v>
      </c>
      <c r="E2428" s="83">
        <f t="shared" si="76"/>
        <v>111.00000000000001</v>
      </c>
      <c r="F2428" s="80"/>
      <c r="I2428" s="81"/>
      <c r="J2428" s="80"/>
      <c r="K2428" s="80"/>
      <c r="L2428" s="80"/>
      <c r="M2428" s="80"/>
    </row>
    <row r="2429" spans="1:13">
      <c r="A2429" s="82">
        <v>0.60350000000000004</v>
      </c>
      <c r="B2429" s="130">
        <v>15</v>
      </c>
      <c r="C2429" s="127">
        <v>100.17879297039948</v>
      </c>
      <c r="D2429" s="82">
        <f t="shared" si="75"/>
        <v>0</v>
      </c>
      <c r="E2429" s="83" t="str">
        <f t="shared" si="76"/>
        <v>..</v>
      </c>
      <c r="F2429" s="80"/>
      <c r="I2429" s="81"/>
      <c r="J2429" s="80"/>
      <c r="K2429" s="80"/>
      <c r="L2429" s="80"/>
      <c r="M2429" s="80"/>
    </row>
    <row r="2430" spans="1:13">
      <c r="A2430" s="82">
        <v>0.60375000000000001</v>
      </c>
      <c r="B2430" s="130">
        <v>30</v>
      </c>
      <c r="C2430" s="127">
        <v>100.69100610263683</v>
      </c>
      <c r="D2430" s="82">
        <f t="shared" si="75"/>
        <v>1</v>
      </c>
      <c r="E2430" s="83">
        <f t="shared" si="76"/>
        <v>97.408085370320421</v>
      </c>
      <c r="F2430" s="80"/>
      <c r="I2430" s="81"/>
      <c r="J2430" s="80"/>
      <c r="K2430" s="80"/>
      <c r="L2430" s="80"/>
      <c r="M2430" s="80"/>
    </row>
    <row r="2431" spans="1:13">
      <c r="A2431" s="82">
        <v>0.60399999999999998</v>
      </c>
      <c r="B2431" s="130">
        <v>30</v>
      </c>
      <c r="C2431" s="127">
        <v>129.69594563883655</v>
      </c>
      <c r="D2431" s="82">
        <f t="shared" si="75"/>
        <v>1</v>
      </c>
      <c r="E2431" s="83">
        <f t="shared" si="76"/>
        <v>111.00000000000001</v>
      </c>
      <c r="F2431" s="80"/>
      <c r="I2431" s="81"/>
      <c r="J2431" s="80"/>
      <c r="K2431" s="80"/>
      <c r="L2431" s="80"/>
      <c r="M2431" s="80"/>
    </row>
    <row r="2432" spans="1:13">
      <c r="A2432" s="82">
        <v>0.60424999999999995</v>
      </c>
      <c r="B2432" s="130">
        <v>30</v>
      </c>
      <c r="C2432" s="127">
        <v>111.52100718428281</v>
      </c>
      <c r="D2432" s="82">
        <f t="shared" si="75"/>
        <v>1</v>
      </c>
      <c r="E2432" s="83">
        <f t="shared" si="76"/>
        <v>111.00000000000001</v>
      </c>
      <c r="F2432" s="80"/>
      <c r="I2432" s="81"/>
      <c r="J2432" s="80"/>
      <c r="K2432" s="80"/>
      <c r="L2432" s="80"/>
      <c r="M2432" s="80"/>
    </row>
    <row r="2433" spans="1:13">
      <c r="A2433" s="82">
        <v>0.60450000000000004</v>
      </c>
      <c r="B2433" s="130">
        <v>15</v>
      </c>
      <c r="C2433" s="127">
        <v>108.00394618839866</v>
      </c>
      <c r="D2433" s="82">
        <f t="shared" si="75"/>
        <v>0</v>
      </c>
      <c r="E2433" s="83" t="str">
        <f t="shared" si="76"/>
        <v>..</v>
      </c>
      <c r="F2433" s="80"/>
      <c r="I2433" s="81"/>
      <c r="J2433" s="80"/>
      <c r="K2433" s="80"/>
      <c r="L2433" s="80"/>
      <c r="M2433" s="80"/>
    </row>
    <row r="2434" spans="1:13">
      <c r="A2434" s="82">
        <v>0.60475000000000001</v>
      </c>
      <c r="B2434" s="130">
        <v>30</v>
      </c>
      <c r="C2434" s="127">
        <v>130.70784803110638</v>
      </c>
      <c r="D2434" s="82">
        <f t="shared" si="75"/>
        <v>1</v>
      </c>
      <c r="E2434" s="83">
        <f t="shared" si="76"/>
        <v>111.00000000000001</v>
      </c>
      <c r="F2434" s="80"/>
      <c r="I2434" s="81"/>
      <c r="J2434" s="80"/>
      <c r="K2434" s="80"/>
      <c r="L2434" s="80"/>
      <c r="M2434" s="80"/>
    </row>
    <row r="2435" spans="1:13">
      <c r="A2435" s="82">
        <v>0.60499999999999998</v>
      </c>
      <c r="B2435" s="130">
        <v>30</v>
      </c>
      <c r="C2435" s="127">
        <v>110.51337542701555</v>
      </c>
      <c r="D2435" s="82">
        <f t="shared" si="75"/>
        <v>1</v>
      </c>
      <c r="E2435" s="83">
        <f t="shared" si="76"/>
        <v>111.00000000000001</v>
      </c>
      <c r="F2435" s="80"/>
      <c r="I2435" s="81"/>
      <c r="J2435" s="80"/>
      <c r="K2435" s="80"/>
      <c r="L2435" s="80"/>
      <c r="M2435" s="80"/>
    </row>
    <row r="2436" spans="1:13">
      <c r="A2436" s="82">
        <v>0.60524999999999995</v>
      </c>
      <c r="B2436" s="130">
        <v>15</v>
      </c>
      <c r="C2436" s="127">
        <v>110.71269808606129</v>
      </c>
      <c r="D2436" s="82">
        <f t="shared" si="75"/>
        <v>0</v>
      </c>
      <c r="E2436" s="83" t="str">
        <f t="shared" si="76"/>
        <v>..</v>
      </c>
      <c r="F2436" s="80"/>
      <c r="I2436" s="81"/>
      <c r="J2436" s="80"/>
      <c r="K2436" s="80"/>
      <c r="L2436" s="80"/>
      <c r="M2436" s="80"/>
    </row>
    <row r="2437" spans="1:13">
      <c r="A2437" s="82">
        <v>0.60550000000000004</v>
      </c>
      <c r="B2437" s="130">
        <v>15</v>
      </c>
      <c r="C2437" s="127">
        <v>113.39716329153835</v>
      </c>
      <c r="D2437" s="82">
        <f t="shared" si="75"/>
        <v>0</v>
      </c>
      <c r="E2437" s="83" t="str">
        <f t="shared" si="76"/>
        <v>..</v>
      </c>
      <c r="F2437" s="80"/>
      <c r="I2437" s="81"/>
      <c r="J2437" s="80"/>
      <c r="K2437" s="80"/>
      <c r="L2437" s="80"/>
      <c r="M2437" s="80"/>
    </row>
    <row r="2438" spans="1:13">
      <c r="A2438" s="82">
        <v>0.60575000000000001</v>
      </c>
      <c r="B2438" s="130">
        <v>15</v>
      </c>
      <c r="C2438" s="127">
        <v>116.16907215452659</v>
      </c>
      <c r="D2438" s="82">
        <f t="shared" si="75"/>
        <v>0</v>
      </c>
      <c r="E2438" s="83" t="str">
        <f t="shared" si="76"/>
        <v>..</v>
      </c>
      <c r="F2438" s="80"/>
      <c r="I2438" s="81"/>
      <c r="J2438" s="80"/>
      <c r="K2438" s="80"/>
      <c r="L2438" s="80"/>
      <c r="M2438" s="80"/>
    </row>
    <row r="2439" spans="1:13">
      <c r="A2439" s="82">
        <v>0.60599999999999998</v>
      </c>
      <c r="B2439" s="130">
        <v>15</v>
      </c>
      <c r="C2439" s="127">
        <v>114.71902372921596</v>
      </c>
      <c r="D2439" s="82">
        <f t="shared" si="75"/>
        <v>0</v>
      </c>
      <c r="E2439" s="83" t="str">
        <f t="shared" si="76"/>
        <v>..</v>
      </c>
      <c r="F2439" s="80"/>
      <c r="I2439" s="81"/>
      <c r="J2439" s="80"/>
      <c r="K2439" s="80"/>
      <c r="L2439" s="80"/>
      <c r="M2439" s="80"/>
    </row>
    <row r="2440" spans="1:13">
      <c r="A2440" s="82">
        <v>0.60624999999999996</v>
      </c>
      <c r="B2440" s="130">
        <v>15</v>
      </c>
      <c r="C2440" s="127">
        <v>114.5155224190291</v>
      </c>
      <c r="D2440" s="82">
        <f t="shared" si="75"/>
        <v>0</v>
      </c>
      <c r="E2440" s="83" t="str">
        <f t="shared" si="76"/>
        <v>..</v>
      </c>
      <c r="F2440" s="80"/>
      <c r="I2440" s="81"/>
      <c r="J2440" s="80"/>
      <c r="K2440" s="80"/>
      <c r="L2440" s="80"/>
      <c r="M2440" s="80"/>
    </row>
    <row r="2441" spans="1:13">
      <c r="A2441" s="82">
        <v>0.60650000000000004</v>
      </c>
      <c r="B2441" s="130">
        <v>30</v>
      </c>
      <c r="C2441" s="127">
        <v>106.71687986105718</v>
      </c>
      <c r="D2441" s="82">
        <f t="shared" si="75"/>
        <v>1</v>
      </c>
      <c r="E2441" s="83">
        <f t="shared" si="76"/>
        <v>111.00000000000001</v>
      </c>
      <c r="F2441" s="80"/>
      <c r="I2441" s="81"/>
      <c r="J2441" s="80"/>
      <c r="K2441" s="80"/>
      <c r="L2441" s="80"/>
      <c r="M2441" s="80"/>
    </row>
    <row r="2442" spans="1:13">
      <c r="A2442" s="82">
        <v>0.60675000000000001</v>
      </c>
      <c r="B2442" s="130">
        <v>15</v>
      </c>
      <c r="C2442" s="127">
        <v>124.13350081431021</v>
      </c>
      <c r="D2442" s="82">
        <f t="shared" si="75"/>
        <v>0</v>
      </c>
      <c r="E2442" s="83" t="str">
        <f t="shared" si="76"/>
        <v>..</v>
      </c>
      <c r="F2442" s="80"/>
      <c r="I2442" s="81"/>
      <c r="J2442" s="80"/>
      <c r="K2442" s="80"/>
      <c r="L2442" s="80"/>
      <c r="M2442" s="80"/>
    </row>
    <row r="2443" spans="1:13">
      <c r="A2443" s="82">
        <v>0.60699999999999998</v>
      </c>
      <c r="B2443" s="130">
        <v>15</v>
      </c>
      <c r="C2443" s="127">
        <v>97.573924124426355</v>
      </c>
      <c r="D2443" s="82">
        <f t="shared" si="75"/>
        <v>0</v>
      </c>
      <c r="E2443" s="83" t="str">
        <f t="shared" si="76"/>
        <v>..</v>
      </c>
      <c r="F2443" s="80"/>
      <c r="I2443" s="81"/>
      <c r="J2443" s="80"/>
      <c r="K2443" s="80"/>
      <c r="L2443" s="80"/>
      <c r="M2443" s="80"/>
    </row>
    <row r="2444" spans="1:13">
      <c r="A2444" s="82">
        <v>0.60724999999999996</v>
      </c>
      <c r="B2444" s="130">
        <v>30</v>
      </c>
      <c r="C2444" s="127">
        <v>115.23723018429463</v>
      </c>
      <c r="D2444" s="82">
        <f t="shared" si="75"/>
        <v>1</v>
      </c>
      <c r="E2444" s="83">
        <f t="shared" si="76"/>
        <v>111.00000000000001</v>
      </c>
      <c r="F2444" s="80"/>
      <c r="I2444" s="81"/>
      <c r="J2444" s="80"/>
      <c r="K2444" s="80"/>
      <c r="L2444" s="80"/>
      <c r="M2444" s="80"/>
    </row>
    <row r="2445" spans="1:13">
      <c r="A2445" s="82">
        <v>0.60750000000000004</v>
      </c>
      <c r="B2445" s="130">
        <v>30</v>
      </c>
      <c r="C2445" s="127">
        <v>85.212443070766255</v>
      </c>
      <c r="D2445" s="82">
        <f t="shared" si="75"/>
        <v>1</v>
      </c>
      <c r="E2445" s="83">
        <f t="shared" si="76"/>
        <v>83.786949902274301</v>
      </c>
      <c r="F2445" s="80"/>
      <c r="I2445" s="81"/>
      <c r="J2445" s="80"/>
      <c r="K2445" s="80"/>
      <c r="L2445" s="80"/>
      <c r="M2445" s="80"/>
    </row>
    <row r="2446" spans="1:13">
      <c r="A2446" s="82">
        <v>0.60775000000000001</v>
      </c>
      <c r="B2446" s="130">
        <v>30</v>
      </c>
      <c r="C2446" s="127">
        <v>88.706689551883812</v>
      </c>
      <c r="D2446" s="82">
        <f t="shared" si="75"/>
        <v>1</v>
      </c>
      <c r="E2446" s="83">
        <f t="shared" si="76"/>
        <v>86.861886805657761</v>
      </c>
      <c r="F2446" s="80"/>
      <c r="I2446" s="81"/>
      <c r="J2446" s="80"/>
      <c r="K2446" s="80"/>
      <c r="L2446" s="80"/>
      <c r="M2446" s="80"/>
    </row>
    <row r="2447" spans="1:13">
      <c r="A2447" s="82">
        <v>0.60799999999999998</v>
      </c>
      <c r="B2447" s="130">
        <v>15</v>
      </c>
      <c r="C2447" s="127">
        <v>100.47470200811929</v>
      </c>
      <c r="D2447" s="82">
        <f t="shared" si="75"/>
        <v>0</v>
      </c>
      <c r="E2447" s="83" t="str">
        <f t="shared" si="76"/>
        <v>..</v>
      </c>
      <c r="F2447" s="80"/>
      <c r="I2447" s="81"/>
      <c r="J2447" s="80"/>
      <c r="K2447" s="80"/>
      <c r="L2447" s="80"/>
      <c r="M2447" s="80"/>
    </row>
    <row r="2448" spans="1:13">
      <c r="A2448" s="82">
        <v>0.60824999999999996</v>
      </c>
      <c r="B2448" s="130">
        <v>15</v>
      </c>
      <c r="C2448" s="127">
        <v>112.32716417835096</v>
      </c>
      <c r="D2448" s="82">
        <f t="shared" ref="D2448:D2511" si="77">IF(VLOOKUP(B2448,$B$10:$G$11,6)&gt;=0,1,0)</f>
        <v>0</v>
      </c>
      <c r="E2448" s="83" t="str">
        <f t="shared" ref="E2448:E2511" si="78">IF(D2448=0,"..", IF(C2448+$C$6&gt;=$G$2,$G$2,(C2448+$C$6)*(1-$C$4)))</f>
        <v>..</v>
      </c>
      <c r="F2448" s="80"/>
      <c r="I2448" s="81"/>
      <c r="J2448" s="80"/>
      <c r="K2448" s="80"/>
      <c r="L2448" s="80"/>
      <c r="M2448" s="80"/>
    </row>
    <row r="2449" spans="1:13">
      <c r="A2449" s="82">
        <v>0.60850000000000004</v>
      </c>
      <c r="B2449" s="130">
        <v>30</v>
      </c>
      <c r="C2449" s="127">
        <v>124.64648945997718</v>
      </c>
      <c r="D2449" s="82">
        <f t="shared" si="77"/>
        <v>1</v>
      </c>
      <c r="E2449" s="83">
        <f t="shared" si="78"/>
        <v>111.00000000000001</v>
      </c>
      <c r="F2449" s="80"/>
      <c r="I2449" s="81"/>
      <c r="J2449" s="80"/>
      <c r="K2449" s="80"/>
      <c r="L2449" s="80"/>
      <c r="M2449" s="80"/>
    </row>
    <row r="2450" spans="1:13">
      <c r="A2450" s="82">
        <v>0.60875000000000001</v>
      </c>
      <c r="B2450" s="130">
        <v>30</v>
      </c>
      <c r="C2450" s="127">
        <v>87.540492040691532</v>
      </c>
      <c r="D2450" s="82">
        <f t="shared" si="77"/>
        <v>1</v>
      </c>
      <c r="E2450" s="83">
        <f t="shared" si="78"/>
        <v>85.835632995808552</v>
      </c>
      <c r="F2450" s="80"/>
      <c r="I2450" s="81"/>
      <c r="J2450" s="80"/>
      <c r="K2450" s="80"/>
      <c r="L2450" s="80"/>
      <c r="M2450" s="80"/>
    </row>
    <row r="2451" spans="1:13">
      <c r="A2451" s="82">
        <v>0.60899999999999999</v>
      </c>
      <c r="B2451" s="130">
        <v>30</v>
      </c>
      <c r="C2451" s="127">
        <v>81.225816408636234</v>
      </c>
      <c r="D2451" s="82">
        <f t="shared" si="77"/>
        <v>1</v>
      </c>
      <c r="E2451" s="83">
        <f t="shared" si="78"/>
        <v>80.278718439599885</v>
      </c>
      <c r="F2451" s="80"/>
      <c r="I2451" s="81"/>
      <c r="J2451" s="80"/>
      <c r="K2451" s="80"/>
      <c r="L2451" s="80"/>
      <c r="M2451" s="80"/>
    </row>
    <row r="2452" spans="1:13">
      <c r="A2452" s="82">
        <v>0.60924999999999996</v>
      </c>
      <c r="B2452" s="130">
        <v>30</v>
      </c>
      <c r="C2452" s="127">
        <v>126.65392881526515</v>
      </c>
      <c r="D2452" s="82">
        <f t="shared" si="77"/>
        <v>1</v>
      </c>
      <c r="E2452" s="83">
        <f t="shared" si="78"/>
        <v>111.00000000000001</v>
      </c>
      <c r="F2452" s="80"/>
      <c r="I2452" s="81"/>
      <c r="J2452" s="80"/>
      <c r="K2452" s="80"/>
      <c r="L2452" s="80"/>
      <c r="M2452" s="80"/>
    </row>
    <row r="2453" spans="1:13">
      <c r="A2453" s="82">
        <v>0.60950000000000004</v>
      </c>
      <c r="B2453" s="130">
        <v>30</v>
      </c>
      <c r="C2453" s="127">
        <v>126.49222474801519</v>
      </c>
      <c r="D2453" s="82">
        <f t="shared" si="77"/>
        <v>1</v>
      </c>
      <c r="E2453" s="83">
        <f t="shared" si="78"/>
        <v>111.00000000000001</v>
      </c>
      <c r="F2453" s="80"/>
      <c r="I2453" s="81"/>
      <c r="J2453" s="80"/>
      <c r="K2453" s="80"/>
      <c r="L2453" s="80"/>
      <c r="M2453" s="80"/>
    </row>
    <row r="2454" spans="1:13">
      <c r="A2454" s="82">
        <v>0.60975000000000001</v>
      </c>
      <c r="B2454" s="130">
        <v>30</v>
      </c>
      <c r="C2454" s="127">
        <v>117.97933468552981</v>
      </c>
      <c r="D2454" s="82">
        <f t="shared" si="77"/>
        <v>1</v>
      </c>
      <c r="E2454" s="83">
        <f t="shared" si="78"/>
        <v>111.00000000000001</v>
      </c>
      <c r="F2454" s="80"/>
      <c r="I2454" s="81"/>
      <c r="J2454" s="80"/>
      <c r="K2454" s="80"/>
      <c r="L2454" s="80"/>
      <c r="M2454" s="80"/>
    </row>
    <row r="2455" spans="1:13">
      <c r="A2455" s="82">
        <v>0.61</v>
      </c>
      <c r="B2455" s="130">
        <v>30</v>
      </c>
      <c r="C2455" s="127">
        <v>95.628228864611103</v>
      </c>
      <c r="D2455" s="82">
        <f t="shared" si="77"/>
        <v>1</v>
      </c>
      <c r="E2455" s="83">
        <f t="shared" si="78"/>
        <v>92.952841400857764</v>
      </c>
      <c r="F2455" s="80"/>
      <c r="I2455" s="81"/>
      <c r="J2455" s="80"/>
      <c r="K2455" s="80"/>
      <c r="L2455" s="80"/>
      <c r="M2455" s="80"/>
    </row>
    <row r="2456" spans="1:13">
      <c r="A2456" s="82">
        <v>0.61024999999999996</v>
      </c>
      <c r="B2456" s="130">
        <v>15</v>
      </c>
      <c r="C2456" s="127">
        <v>109.14718343181933</v>
      </c>
      <c r="D2456" s="82">
        <f t="shared" si="77"/>
        <v>0</v>
      </c>
      <c r="E2456" s="83" t="str">
        <f t="shared" si="78"/>
        <v>..</v>
      </c>
      <c r="F2456" s="80"/>
      <c r="I2456" s="81"/>
      <c r="J2456" s="80"/>
      <c r="K2456" s="80"/>
      <c r="L2456" s="80"/>
      <c r="M2456" s="80"/>
    </row>
    <row r="2457" spans="1:13">
      <c r="A2457" s="82">
        <v>0.61050000000000004</v>
      </c>
      <c r="B2457" s="130">
        <v>30</v>
      </c>
      <c r="C2457" s="127">
        <v>83.783658402694499</v>
      </c>
      <c r="D2457" s="82">
        <f t="shared" si="77"/>
        <v>1</v>
      </c>
      <c r="E2457" s="83">
        <f t="shared" si="78"/>
        <v>82.529619394371153</v>
      </c>
      <c r="F2457" s="80"/>
      <c r="I2457" s="81"/>
      <c r="J2457" s="80"/>
      <c r="K2457" s="80"/>
      <c r="L2457" s="80"/>
      <c r="M2457" s="80"/>
    </row>
    <row r="2458" spans="1:13">
      <c r="A2458" s="82">
        <v>0.61075000000000002</v>
      </c>
      <c r="B2458" s="130">
        <v>30</v>
      </c>
      <c r="C2458" s="127">
        <v>111.35673578619949</v>
      </c>
      <c r="D2458" s="82">
        <f t="shared" si="77"/>
        <v>1</v>
      </c>
      <c r="E2458" s="83">
        <f t="shared" si="78"/>
        <v>111.00000000000001</v>
      </c>
      <c r="F2458" s="80"/>
      <c r="I2458" s="81"/>
      <c r="J2458" s="80"/>
      <c r="K2458" s="80"/>
      <c r="L2458" s="80"/>
      <c r="M2458" s="80"/>
    </row>
    <row r="2459" spans="1:13">
      <c r="A2459" s="82">
        <v>0.61099999999999999</v>
      </c>
      <c r="B2459" s="130">
        <v>15</v>
      </c>
      <c r="C2459" s="127">
        <v>115.93657820158467</v>
      </c>
      <c r="D2459" s="82">
        <f t="shared" si="77"/>
        <v>0</v>
      </c>
      <c r="E2459" s="83" t="str">
        <f t="shared" si="78"/>
        <v>..</v>
      </c>
      <c r="F2459" s="80"/>
      <c r="I2459" s="81"/>
      <c r="J2459" s="80"/>
      <c r="K2459" s="80"/>
      <c r="L2459" s="80"/>
      <c r="M2459" s="80"/>
    </row>
    <row r="2460" spans="1:13">
      <c r="A2460" s="82">
        <v>0.61124999999999996</v>
      </c>
      <c r="B2460" s="130">
        <v>15</v>
      </c>
      <c r="C2460" s="127">
        <v>103.7506566967746</v>
      </c>
      <c r="D2460" s="82">
        <f t="shared" si="77"/>
        <v>0</v>
      </c>
      <c r="E2460" s="83" t="str">
        <f t="shared" si="78"/>
        <v>..</v>
      </c>
      <c r="F2460" s="80"/>
      <c r="I2460" s="81"/>
      <c r="J2460" s="80"/>
      <c r="K2460" s="80"/>
      <c r="L2460" s="80"/>
      <c r="M2460" s="80"/>
    </row>
    <row r="2461" spans="1:13">
      <c r="A2461" s="82">
        <v>0.61150000000000004</v>
      </c>
      <c r="B2461" s="130">
        <v>30</v>
      </c>
      <c r="C2461" s="127">
        <v>102.91476743161384</v>
      </c>
      <c r="D2461" s="82">
        <f t="shared" si="77"/>
        <v>1</v>
      </c>
      <c r="E2461" s="83">
        <f t="shared" si="78"/>
        <v>111.00000000000001</v>
      </c>
      <c r="F2461" s="80"/>
      <c r="I2461" s="81"/>
      <c r="J2461" s="80"/>
      <c r="K2461" s="80"/>
      <c r="L2461" s="80"/>
      <c r="M2461" s="80"/>
    </row>
    <row r="2462" spans="1:13">
      <c r="A2462" s="82">
        <v>0.61175000000000002</v>
      </c>
      <c r="B2462" s="130">
        <v>15</v>
      </c>
      <c r="C2462" s="127">
        <v>119.45271426096549</v>
      </c>
      <c r="D2462" s="82">
        <f t="shared" si="77"/>
        <v>0</v>
      </c>
      <c r="E2462" s="83" t="str">
        <f t="shared" si="78"/>
        <v>..</v>
      </c>
      <c r="F2462" s="80"/>
      <c r="I2462" s="81"/>
      <c r="J2462" s="80"/>
      <c r="K2462" s="80"/>
      <c r="L2462" s="80"/>
      <c r="M2462" s="80"/>
    </row>
    <row r="2463" spans="1:13">
      <c r="A2463" s="82">
        <v>0.61199999999999999</v>
      </c>
      <c r="B2463" s="130">
        <v>30</v>
      </c>
      <c r="C2463" s="127">
        <v>84.445091974699309</v>
      </c>
      <c r="D2463" s="82">
        <f t="shared" si="77"/>
        <v>1</v>
      </c>
      <c r="E2463" s="83">
        <f t="shared" si="78"/>
        <v>83.111680937735386</v>
      </c>
      <c r="F2463" s="80"/>
      <c r="I2463" s="81"/>
      <c r="J2463" s="80"/>
      <c r="K2463" s="80"/>
      <c r="L2463" s="80"/>
      <c r="M2463" s="80"/>
    </row>
    <row r="2464" spans="1:13">
      <c r="A2464" s="82">
        <v>0.61224999999999996</v>
      </c>
      <c r="B2464" s="130">
        <v>15</v>
      </c>
      <c r="C2464" s="127">
        <v>115.27294032502374</v>
      </c>
      <c r="D2464" s="82">
        <f t="shared" si="77"/>
        <v>0</v>
      </c>
      <c r="E2464" s="83" t="str">
        <f t="shared" si="78"/>
        <v>..</v>
      </c>
      <c r="F2464" s="80"/>
      <c r="I2464" s="81"/>
      <c r="J2464" s="80"/>
      <c r="K2464" s="80"/>
      <c r="L2464" s="80"/>
      <c r="M2464" s="80"/>
    </row>
    <row r="2465" spans="1:13">
      <c r="A2465" s="82">
        <v>0.61250000000000004</v>
      </c>
      <c r="B2465" s="130">
        <v>15</v>
      </c>
      <c r="C2465" s="127">
        <v>95.872826033349043</v>
      </c>
      <c r="D2465" s="82">
        <f t="shared" si="77"/>
        <v>0</v>
      </c>
      <c r="E2465" s="83" t="str">
        <f t="shared" si="78"/>
        <v>..</v>
      </c>
      <c r="F2465" s="80"/>
      <c r="I2465" s="81"/>
      <c r="J2465" s="80"/>
      <c r="K2465" s="80"/>
      <c r="L2465" s="80"/>
      <c r="M2465" s="80"/>
    </row>
    <row r="2466" spans="1:13">
      <c r="A2466" s="82">
        <v>0.61275000000000002</v>
      </c>
      <c r="B2466" s="130">
        <v>15</v>
      </c>
      <c r="C2466" s="127">
        <v>114.00951109596708</v>
      </c>
      <c r="D2466" s="82">
        <f t="shared" si="77"/>
        <v>0</v>
      </c>
      <c r="E2466" s="83" t="str">
        <f t="shared" si="78"/>
        <v>..</v>
      </c>
      <c r="F2466" s="80"/>
      <c r="I2466" s="81"/>
      <c r="J2466" s="80"/>
      <c r="K2466" s="80"/>
      <c r="L2466" s="80"/>
      <c r="M2466" s="80"/>
    </row>
    <row r="2467" spans="1:13">
      <c r="A2467" s="82">
        <v>0.61299999999999999</v>
      </c>
      <c r="B2467" s="130">
        <v>30</v>
      </c>
      <c r="C2467" s="127">
        <v>81.827673467223462</v>
      </c>
      <c r="D2467" s="82">
        <f t="shared" si="77"/>
        <v>1</v>
      </c>
      <c r="E2467" s="83">
        <f t="shared" si="78"/>
        <v>80.808352651156653</v>
      </c>
      <c r="F2467" s="80"/>
      <c r="I2467" s="81"/>
      <c r="J2467" s="80"/>
      <c r="K2467" s="80"/>
      <c r="L2467" s="80"/>
      <c r="M2467" s="80"/>
    </row>
    <row r="2468" spans="1:13">
      <c r="A2468" s="82">
        <v>0.61324999999999996</v>
      </c>
      <c r="B2468" s="130">
        <v>15</v>
      </c>
      <c r="C2468" s="127">
        <v>96.047163400295275</v>
      </c>
      <c r="D2468" s="82">
        <f t="shared" si="77"/>
        <v>0</v>
      </c>
      <c r="E2468" s="83" t="str">
        <f t="shared" si="78"/>
        <v>..</v>
      </c>
      <c r="F2468" s="80"/>
      <c r="I2468" s="81"/>
      <c r="J2468" s="80"/>
      <c r="K2468" s="80"/>
      <c r="L2468" s="80"/>
      <c r="M2468" s="80"/>
    </row>
    <row r="2469" spans="1:13">
      <c r="A2469" s="82">
        <v>0.61350000000000005</v>
      </c>
      <c r="B2469" s="130">
        <v>15</v>
      </c>
      <c r="C2469" s="127">
        <v>117.29007766471214</v>
      </c>
      <c r="D2469" s="82">
        <f t="shared" si="77"/>
        <v>0</v>
      </c>
      <c r="E2469" s="83" t="str">
        <f t="shared" si="78"/>
        <v>..</v>
      </c>
      <c r="F2469" s="80"/>
      <c r="I2469" s="81"/>
      <c r="J2469" s="80"/>
      <c r="K2469" s="80"/>
      <c r="L2469" s="80"/>
      <c r="M2469" s="80"/>
    </row>
    <row r="2470" spans="1:13">
      <c r="A2470" s="82">
        <v>0.61375000000000002</v>
      </c>
      <c r="B2470" s="130">
        <v>15</v>
      </c>
      <c r="C2470" s="127">
        <v>121.27899719641563</v>
      </c>
      <c r="D2470" s="82">
        <f t="shared" si="77"/>
        <v>0</v>
      </c>
      <c r="E2470" s="83" t="str">
        <f t="shared" si="78"/>
        <v>..</v>
      </c>
      <c r="F2470" s="80"/>
      <c r="I2470" s="81"/>
      <c r="J2470" s="80"/>
      <c r="K2470" s="80"/>
      <c r="L2470" s="80"/>
      <c r="M2470" s="80"/>
    </row>
    <row r="2471" spans="1:13">
      <c r="A2471" s="82">
        <v>0.61399999999999999</v>
      </c>
      <c r="B2471" s="130">
        <v>15</v>
      </c>
      <c r="C2471" s="127">
        <v>107.07203654865688</v>
      </c>
      <c r="D2471" s="82">
        <f t="shared" si="77"/>
        <v>0</v>
      </c>
      <c r="E2471" s="83" t="str">
        <f t="shared" si="78"/>
        <v>..</v>
      </c>
      <c r="F2471" s="80"/>
      <c r="I2471" s="81"/>
      <c r="J2471" s="80"/>
      <c r="K2471" s="80"/>
      <c r="L2471" s="80"/>
      <c r="M2471" s="80"/>
    </row>
    <row r="2472" spans="1:13">
      <c r="A2472" s="82">
        <v>0.61424999999999996</v>
      </c>
      <c r="B2472" s="130">
        <v>15</v>
      </c>
      <c r="C2472" s="127">
        <v>103.61716482217435</v>
      </c>
      <c r="D2472" s="82">
        <f t="shared" si="77"/>
        <v>0</v>
      </c>
      <c r="E2472" s="83" t="str">
        <f t="shared" si="78"/>
        <v>..</v>
      </c>
      <c r="F2472" s="80"/>
      <c r="I2472" s="81"/>
      <c r="J2472" s="80"/>
      <c r="K2472" s="80"/>
      <c r="L2472" s="80"/>
      <c r="M2472" s="80"/>
    </row>
    <row r="2473" spans="1:13">
      <c r="A2473" s="82">
        <v>0.61450000000000005</v>
      </c>
      <c r="B2473" s="130">
        <v>30</v>
      </c>
      <c r="C2473" s="127">
        <v>134.54860096979149</v>
      </c>
      <c r="D2473" s="82">
        <f t="shared" si="77"/>
        <v>1</v>
      </c>
      <c r="E2473" s="83">
        <f t="shared" si="78"/>
        <v>111.00000000000001</v>
      </c>
      <c r="F2473" s="80"/>
      <c r="I2473" s="81"/>
      <c r="J2473" s="80"/>
      <c r="K2473" s="80"/>
      <c r="L2473" s="80"/>
      <c r="M2473" s="80"/>
    </row>
    <row r="2474" spans="1:13">
      <c r="A2474" s="82">
        <v>0.61475000000000002</v>
      </c>
      <c r="B2474" s="130">
        <v>15</v>
      </c>
      <c r="C2474" s="127">
        <v>100.71155104660252</v>
      </c>
      <c r="D2474" s="82">
        <f t="shared" si="77"/>
        <v>0</v>
      </c>
      <c r="E2474" s="83" t="str">
        <f t="shared" si="78"/>
        <v>..</v>
      </c>
      <c r="F2474" s="80"/>
      <c r="I2474" s="81"/>
      <c r="J2474" s="80"/>
      <c r="K2474" s="80"/>
      <c r="L2474" s="80"/>
      <c r="M2474" s="80"/>
    </row>
    <row r="2475" spans="1:13">
      <c r="A2475" s="82">
        <v>0.61499999999999999</v>
      </c>
      <c r="B2475" s="130">
        <v>15</v>
      </c>
      <c r="C2475" s="127">
        <v>112.76003963176873</v>
      </c>
      <c r="D2475" s="82">
        <f t="shared" si="77"/>
        <v>0</v>
      </c>
      <c r="E2475" s="83" t="str">
        <f t="shared" si="78"/>
        <v>..</v>
      </c>
      <c r="F2475" s="80"/>
      <c r="I2475" s="81"/>
      <c r="J2475" s="80"/>
      <c r="K2475" s="80"/>
      <c r="L2475" s="80"/>
      <c r="M2475" s="80"/>
    </row>
    <row r="2476" spans="1:13">
      <c r="A2476" s="82">
        <v>0.61524999999999996</v>
      </c>
      <c r="B2476" s="130">
        <v>15</v>
      </c>
      <c r="C2476" s="127">
        <v>104.56473851814143</v>
      </c>
      <c r="D2476" s="82">
        <f t="shared" si="77"/>
        <v>0</v>
      </c>
      <c r="E2476" s="83" t="str">
        <f t="shared" si="78"/>
        <v>..</v>
      </c>
      <c r="F2476" s="80"/>
      <c r="I2476" s="81"/>
      <c r="J2476" s="80"/>
      <c r="K2476" s="80"/>
      <c r="L2476" s="80"/>
      <c r="M2476" s="80"/>
    </row>
    <row r="2477" spans="1:13">
      <c r="A2477" s="82">
        <v>0.61550000000000005</v>
      </c>
      <c r="B2477" s="130">
        <v>30</v>
      </c>
      <c r="C2477" s="127">
        <v>90.020482885426915</v>
      </c>
      <c r="D2477" s="82">
        <f t="shared" si="77"/>
        <v>1</v>
      </c>
      <c r="E2477" s="83">
        <f t="shared" si="78"/>
        <v>88.018024939175689</v>
      </c>
      <c r="F2477" s="80"/>
      <c r="I2477" s="81"/>
      <c r="J2477" s="80"/>
      <c r="K2477" s="80"/>
      <c r="L2477" s="80"/>
      <c r="M2477" s="80"/>
    </row>
    <row r="2478" spans="1:13">
      <c r="A2478" s="82">
        <v>0.61575000000000002</v>
      </c>
      <c r="B2478" s="130">
        <v>30</v>
      </c>
      <c r="C2478" s="127">
        <v>91.00620502756999</v>
      </c>
      <c r="D2478" s="82">
        <f t="shared" si="77"/>
        <v>1</v>
      </c>
      <c r="E2478" s="83">
        <f t="shared" si="78"/>
        <v>88.885460424261595</v>
      </c>
      <c r="F2478" s="80"/>
      <c r="I2478" s="81"/>
      <c r="J2478" s="80"/>
      <c r="K2478" s="80"/>
      <c r="L2478" s="80"/>
      <c r="M2478" s="80"/>
    </row>
    <row r="2479" spans="1:13">
      <c r="A2479" s="82">
        <v>0.61599999999999999</v>
      </c>
      <c r="B2479" s="130">
        <v>30</v>
      </c>
      <c r="C2479" s="127">
        <v>92.541435941305053</v>
      </c>
      <c r="D2479" s="82">
        <f t="shared" si="77"/>
        <v>1</v>
      </c>
      <c r="E2479" s="83">
        <f t="shared" si="78"/>
        <v>90.236463628348446</v>
      </c>
      <c r="F2479" s="80"/>
      <c r="I2479" s="81"/>
      <c r="J2479" s="80"/>
      <c r="K2479" s="80"/>
      <c r="L2479" s="80"/>
      <c r="M2479" s="80"/>
    </row>
    <row r="2480" spans="1:13">
      <c r="A2480" s="82">
        <v>0.61624999999999996</v>
      </c>
      <c r="B2480" s="130">
        <v>15</v>
      </c>
      <c r="C2480" s="127">
        <v>109.44757825120475</v>
      </c>
      <c r="D2480" s="82">
        <f t="shared" si="77"/>
        <v>0</v>
      </c>
      <c r="E2480" s="83" t="str">
        <f t="shared" si="78"/>
        <v>..</v>
      </c>
      <c r="F2480" s="80"/>
      <c r="I2480" s="81"/>
      <c r="J2480" s="80"/>
      <c r="K2480" s="80"/>
      <c r="L2480" s="80"/>
      <c r="M2480" s="80"/>
    </row>
    <row r="2481" spans="1:13">
      <c r="A2481" s="82">
        <v>0.61650000000000005</v>
      </c>
      <c r="B2481" s="130">
        <v>15</v>
      </c>
      <c r="C2481" s="127">
        <v>119.79419279295084</v>
      </c>
      <c r="D2481" s="82">
        <f t="shared" si="77"/>
        <v>0</v>
      </c>
      <c r="E2481" s="83" t="str">
        <f t="shared" si="78"/>
        <v>..</v>
      </c>
      <c r="F2481" s="80"/>
      <c r="I2481" s="81"/>
      <c r="J2481" s="80"/>
      <c r="K2481" s="80"/>
      <c r="L2481" s="80"/>
      <c r="M2481" s="80"/>
    </row>
    <row r="2482" spans="1:13">
      <c r="A2482" s="82">
        <v>0.61675000000000002</v>
      </c>
      <c r="B2482" s="130">
        <v>30</v>
      </c>
      <c r="C2482" s="127">
        <v>97.858337712143978</v>
      </c>
      <c r="D2482" s="82">
        <f t="shared" si="77"/>
        <v>1</v>
      </c>
      <c r="E2482" s="83">
        <f t="shared" si="78"/>
        <v>94.915337186686699</v>
      </c>
      <c r="F2482" s="80"/>
      <c r="I2482" s="81"/>
      <c r="J2482" s="80"/>
      <c r="K2482" s="80"/>
      <c r="L2482" s="80"/>
      <c r="M2482" s="80"/>
    </row>
    <row r="2483" spans="1:13">
      <c r="A2483" s="82">
        <v>0.61699999999999999</v>
      </c>
      <c r="B2483" s="130">
        <v>15</v>
      </c>
      <c r="C2483" s="127">
        <v>105.35909912799028</v>
      </c>
      <c r="D2483" s="82">
        <f t="shared" si="77"/>
        <v>0</v>
      </c>
      <c r="E2483" s="83" t="str">
        <f t="shared" si="78"/>
        <v>..</v>
      </c>
      <c r="F2483" s="80"/>
      <c r="I2483" s="81"/>
      <c r="J2483" s="80"/>
      <c r="K2483" s="80"/>
      <c r="L2483" s="80"/>
      <c r="M2483" s="80"/>
    </row>
    <row r="2484" spans="1:13">
      <c r="A2484" s="82">
        <v>0.61724999999999997</v>
      </c>
      <c r="B2484" s="130">
        <v>15</v>
      </c>
      <c r="C2484" s="127">
        <v>105.21268717490921</v>
      </c>
      <c r="D2484" s="82">
        <f t="shared" si="77"/>
        <v>0</v>
      </c>
      <c r="E2484" s="83" t="str">
        <f t="shared" si="78"/>
        <v>..</v>
      </c>
      <c r="F2484" s="80"/>
      <c r="I2484" s="81"/>
      <c r="J2484" s="80"/>
      <c r="K2484" s="80"/>
      <c r="L2484" s="80"/>
      <c r="M2484" s="80"/>
    </row>
    <row r="2485" spans="1:13">
      <c r="A2485" s="82">
        <v>0.61750000000000005</v>
      </c>
      <c r="B2485" s="130">
        <v>30</v>
      </c>
      <c r="C2485" s="127">
        <v>105.93804104862188</v>
      </c>
      <c r="D2485" s="82">
        <f t="shared" si="77"/>
        <v>1</v>
      </c>
      <c r="E2485" s="83">
        <f t="shared" si="78"/>
        <v>111.00000000000001</v>
      </c>
      <c r="F2485" s="80"/>
      <c r="I2485" s="81"/>
      <c r="J2485" s="80"/>
      <c r="K2485" s="80"/>
      <c r="L2485" s="80"/>
      <c r="M2485" s="80"/>
    </row>
    <row r="2486" spans="1:13">
      <c r="A2486" s="82">
        <v>0.61775000000000002</v>
      </c>
      <c r="B2486" s="130">
        <v>30</v>
      </c>
      <c r="C2486" s="127">
        <v>116.91598594383939</v>
      </c>
      <c r="D2486" s="82">
        <f t="shared" si="77"/>
        <v>1</v>
      </c>
      <c r="E2486" s="83">
        <f t="shared" si="78"/>
        <v>111.00000000000001</v>
      </c>
      <c r="F2486" s="80"/>
      <c r="I2486" s="81"/>
      <c r="J2486" s="80"/>
      <c r="K2486" s="80"/>
      <c r="L2486" s="80"/>
      <c r="M2486" s="80"/>
    </row>
    <row r="2487" spans="1:13">
      <c r="A2487" s="82">
        <v>0.61799999999999999</v>
      </c>
      <c r="B2487" s="130">
        <v>15</v>
      </c>
      <c r="C2487" s="127">
        <v>121.64915027091918</v>
      </c>
      <c r="D2487" s="82">
        <f t="shared" si="77"/>
        <v>0</v>
      </c>
      <c r="E2487" s="83" t="str">
        <f t="shared" si="78"/>
        <v>..</v>
      </c>
      <c r="F2487" s="80"/>
      <c r="I2487" s="81"/>
      <c r="J2487" s="80"/>
      <c r="K2487" s="80"/>
      <c r="L2487" s="80"/>
      <c r="M2487" s="80"/>
    </row>
    <row r="2488" spans="1:13">
      <c r="A2488" s="82">
        <v>0.61824999999999997</v>
      </c>
      <c r="B2488" s="130">
        <v>15</v>
      </c>
      <c r="C2488" s="127">
        <v>124.70083492212061</v>
      </c>
      <c r="D2488" s="82">
        <f t="shared" si="77"/>
        <v>0</v>
      </c>
      <c r="E2488" s="83" t="str">
        <f t="shared" si="78"/>
        <v>..</v>
      </c>
      <c r="F2488" s="80"/>
      <c r="I2488" s="81"/>
      <c r="J2488" s="80"/>
      <c r="K2488" s="80"/>
      <c r="L2488" s="80"/>
      <c r="M2488" s="80"/>
    </row>
    <row r="2489" spans="1:13">
      <c r="A2489" s="82">
        <v>0.61850000000000005</v>
      </c>
      <c r="B2489" s="130">
        <v>30</v>
      </c>
      <c r="C2489" s="127">
        <v>96.225270538579736</v>
      </c>
      <c r="D2489" s="82">
        <f t="shared" si="77"/>
        <v>1</v>
      </c>
      <c r="E2489" s="83">
        <f t="shared" si="78"/>
        <v>93.478238073950166</v>
      </c>
      <c r="F2489" s="80"/>
      <c r="I2489" s="81"/>
      <c r="J2489" s="80"/>
      <c r="K2489" s="80"/>
      <c r="L2489" s="80"/>
      <c r="M2489" s="80"/>
    </row>
    <row r="2490" spans="1:13">
      <c r="A2490" s="82">
        <v>0.61875000000000002</v>
      </c>
      <c r="B2490" s="130">
        <v>30</v>
      </c>
      <c r="C2490" s="127">
        <v>133.59607312719183</v>
      </c>
      <c r="D2490" s="82">
        <f t="shared" si="77"/>
        <v>1</v>
      </c>
      <c r="E2490" s="83">
        <f t="shared" si="78"/>
        <v>111.00000000000001</v>
      </c>
      <c r="F2490" s="80"/>
      <c r="I2490" s="81"/>
      <c r="J2490" s="80"/>
      <c r="K2490" s="80"/>
      <c r="L2490" s="80"/>
      <c r="M2490" s="80"/>
    </row>
    <row r="2491" spans="1:13">
      <c r="A2491" s="82">
        <v>0.61899999999999999</v>
      </c>
      <c r="B2491" s="130">
        <v>30</v>
      </c>
      <c r="C2491" s="127">
        <v>98.385927264133088</v>
      </c>
      <c r="D2491" s="82">
        <f t="shared" si="77"/>
        <v>1</v>
      </c>
      <c r="E2491" s="83">
        <f t="shared" si="78"/>
        <v>95.379615992437124</v>
      </c>
      <c r="F2491" s="80"/>
      <c r="I2491" s="81"/>
      <c r="J2491" s="80"/>
      <c r="K2491" s="80"/>
      <c r="L2491" s="80"/>
      <c r="M2491" s="80"/>
    </row>
    <row r="2492" spans="1:13">
      <c r="A2492" s="82">
        <v>0.61924999999999997</v>
      </c>
      <c r="B2492" s="130">
        <v>30</v>
      </c>
      <c r="C2492" s="127">
        <v>113.32197957778305</v>
      </c>
      <c r="D2492" s="82">
        <f t="shared" si="77"/>
        <v>1</v>
      </c>
      <c r="E2492" s="83">
        <f t="shared" si="78"/>
        <v>111.00000000000001</v>
      </c>
      <c r="F2492" s="80"/>
      <c r="I2492" s="81"/>
      <c r="J2492" s="80"/>
      <c r="K2492" s="80"/>
      <c r="L2492" s="80"/>
      <c r="M2492" s="80"/>
    </row>
    <row r="2493" spans="1:13">
      <c r="A2493" s="82">
        <v>0.61950000000000005</v>
      </c>
      <c r="B2493" s="130">
        <v>15</v>
      </c>
      <c r="C2493" s="127">
        <v>119.97817075295893</v>
      </c>
      <c r="D2493" s="82">
        <f t="shared" si="77"/>
        <v>0</v>
      </c>
      <c r="E2493" s="83" t="str">
        <f t="shared" si="78"/>
        <v>..</v>
      </c>
      <c r="F2493" s="80"/>
      <c r="I2493" s="81"/>
      <c r="J2493" s="80"/>
      <c r="K2493" s="80"/>
      <c r="L2493" s="80"/>
      <c r="M2493" s="80"/>
    </row>
    <row r="2494" spans="1:13">
      <c r="A2494" s="82">
        <v>0.61975000000000002</v>
      </c>
      <c r="B2494" s="130">
        <v>30</v>
      </c>
      <c r="C2494" s="127">
        <v>116.5821928523674</v>
      </c>
      <c r="D2494" s="82">
        <f t="shared" si="77"/>
        <v>1</v>
      </c>
      <c r="E2494" s="83">
        <f t="shared" si="78"/>
        <v>111.00000000000001</v>
      </c>
      <c r="F2494" s="80"/>
      <c r="I2494" s="81"/>
      <c r="J2494" s="80"/>
      <c r="K2494" s="80"/>
      <c r="L2494" s="80"/>
      <c r="M2494" s="80"/>
    </row>
    <row r="2495" spans="1:13">
      <c r="A2495" s="82">
        <v>0.62</v>
      </c>
      <c r="B2495" s="130">
        <v>15</v>
      </c>
      <c r="C2495" s="127">
        <v>96.054775434582552</v>
      </c>
      <c r="D2495" s="82">
        <f t="shared" si="77"/>
        <v>0</v>
      </c>
      <c r="E2495" s="83" t="str">
        <f t="shared" si="78"/>
        <v>..</v>
      </c>
      <c r="F2495" s="80"/>
      <c r="I2495" s="81"/>
      <c r="J2495" s="80"/>
      <c r="K2495" s="80"/>
      <c r="L2495" s="80"/>
      <c r="M2495" s="80"/>
    </row>
    <row r="2496" spans="1:13">
      <c r="A2496" s="82">
        <v>0.62024999999999997</v>
      </c>
      <c r="B2496" s="130">
        <v>15</v>
      </c>
      <c r="C2496" s="127">
        <v>116.6534059488758</v>
      </c>
      <c r="D2496" s="82">
        <f t="shared" si="77"/>
        <v>0</v>
      </c>
      <c r="E2496" s="83" t="str">
        <f t="shared" si="78"/>
        <v>..</v>
      </c>
      <c r="F2496" s="80"/>
      <c r="I2496" s="81"/>
      <c r="J2496" s="80"/>
      <c r="K2496" s="80"/>
      <c r="L2496" s="80"/>
      <c r="M2496" s="80"/>
    </row>
    <row r="2497" spans="1:13">
      <c r="A2497" s="82">
        <v>0.62050000000000005</v>
      </c>
      <c r="B2497" s="130">
        <v>15</v>
      </c>
      <c r="C2497" s="127">
        <v>103.58918531576842</v>
      </c>
      <c r="D2497" s="82">
        <f t="shared" si="77"/>
        <v>0</v>
      </c>
      <c r="E2497" s="83" t="str">
        <f t="shared" si="78"/>
        <v>..</v>
      </c>
      <c r="F2497" s="80"/>
      <c r="I2497" s="81"/>
      <c r="J2497" s="80"/>
      <c r="K2497" s="80"/>
      <c r="L2497" s="80"/>
      <c r="M2497" s="80"/>
    </row>
    <row r="2498" spans="1:13">
      <c r="A2498" s="82">
        <v>0.62075000000000002</v>
      </c>
      <c r="B2498" s="130">
        <v>30</v>
      </c>
      <c r="C2498" s="127">
        <v>128.48147015259428</v>
      </c>
      <c r="D2498" s="82">
        <f t="shared" si="77"/>
        <v>1</v>
      </c>
      <c r="E2498" s="83">
        <f t="shared" si="78"/>
        <v>111.00000000000001</v>
      </c>
      <c r="F2498" s="80"/>
      <c r="I2498" s="81"/>
      <c r="J2498" s="80"/>
      <c r="K2498" s="80"/>
      <c r="L2498" s="80"/>
      <c r="M2498" s="80"/>
    </row>
    <row r="2499" spans="1:13">
      <c r="A2499" s="82">
        <v>0.621</v>
      </c>
      <c r="B2499" s="130">
        <v>15</v>
      </c>
      <c r="C2499" s="127">
        <v>113.73426539322108</v>
      </c>
      <c r="D2499" s="82">
        <f t="shared" si="77"/>
        <v>0</v>
      </c>
      <c r="E2499" s="83" t="str">
        <f t="shared" si="78"/>
        <v>..</v>
      </c>
      <c r="F2499" s="80"/>
      <c r="I2499" s="81"/>
      <c r="J2499" s="80"/>
      <c r="K2499" s="80"/>
      <c r="L2499" s="80"/>
      <c r="M2499" s="80"/>
    </row>
    <row r="2500" spans="1:13">
      <c r="A2500" s="82">
        <v>0.62124999999999997</v>
      </c>
      <c r="B2500" s="130">
        <v>15</v>
      </c>
      <c r="C2500" s="127">
        <v>114.69598347743002</v>
      </c>
      <c r="D2500" s="82">
        <f t="shared" si="77"/>
        <v>0</v>
      </c>
      <c r="E2500" s="83" t="str">
        <f t="shared" si="78"/>
        <v>..</v>
      </c>
      <c r="F2500" s="80"/>
      <c r="I2500" s="81"/>
      <c r="J2500" s="80"/>
      <c r="K2500" s="80"/>
      <c r="L2500" s="80"/>
      <c r="M2500" s="80"/>
    </row>
    <row r="2501" spans="1:13">
      <c r="A2501" s="82">
        <v>0.62150000000000005</v>
      </c>
      <c r="B2501" s="130">
        <v>30</v>
      </c>
      <c r="C2501" s="127">
        <v>121.52290657364559</v>
      </c>
      <c r="D2501" s="82">
        <f t="shared" si="77"/>
        <v>1</v>
      </c>
      <c r="E2501" s="83">
        <f t="shared" si="78"/>
        <v>111.00000000000001</v>
      </c>
      <c r="F2501" s="80"/>
      <c r="I2501" s="81"/>
      <c r="J2501" s="80"/>
      <c r="K2501" s="80"/>
      <c r="L2501" s="80"/>
      <c r="M2501" s="80"/>
    </row>
    <row r="2502" spans="1:13">
      <c r="A2502" s="82">
        <v>0.62175000000000002</v>
      </c>
      <c r="B2502" s="130">
        <v>30</v>
      </c>
      <c r="C2502" s="127">
        <v>102.7650269582073</v>
      </c>
      <c r="D2502" s="82">
        <f t="shared" si="77"/>
        <v>1</v>
      </c>
      <c r="E2502" s="83">
        <f t="shared" si="78"/>
        <v>111.00000000000001</v>
      </c>
      <c r="F2502" s="80"/>
      <c r="I2502" s="81"/>
      <c r="J2502" s="80"/>
      <c r="K2502" s="80"/>
      <c r="L2502" s="80"/>
      <c r="M2502" s="80"/>
    </row>
    <row r="2503" spans="1:13">
      <c r="A2503" s="82">
        <v>0.622</v>
      </c>
      <c r="B2503" s="130">
        <v>15</v>
      </c>
      <c r="C2503" s="127">
        <v>97.991795770080486</v>
      </c>
      <c r="D2503" s="82">
        <f t="shared" si="77"/>
        <v>0</v>
      </c>
      <c r="E2503" s="83" t="str">
        <f t="shared" si="78"/>
        <v>..</v>
      </c>
      <c r="F2503" s="80"/>
      <c r="I2503" s="81"/>
      <c r="J2503" s="80"/>
      <c r="K2503" s="80"/>
      <c r="L2503" s="80"/>
      <c r="M2503" s="80"/>
    </row>
    <row r="2504" spans="1:13">
      <c r="A2504" s="82">
        <v>0.62224999999999997</v>
      </c>
      <c r="B2504" s="130">
        <v>15</v>
      </c>
      <c r="C2504" s="127">
        <v>110.30108651657955</v>
      </c>
      <c r="D2504" s="82">
        <f t="shared" si="77"/>
        <v>0</v>
      </c>
      <c r="E2504" s="83" t="str">
        <f t="shared" si="78"/>
        <v>..</v>
      </c>
      <c r="F2504" s="80"/>
      <c r="I2504" s="81"/>
      <c r="J2504" s="80"/>
      <c r="K2504" s="80"/>
      <c r="L2504" s="80"/>
      <c r="M2504" s="80"/>
    </row>
    <row r="2505" spans="1:13">
      <c r="A2505" s="82">
        <v>0.62250000000000005</v>
      </c>
      <c r="B2505" s="130">
        <v>15</v>
      </c>
      <c r="C2505" s="127">
        <v>114.46750386124684</v>
      </c>
      <c r="D2505" s="82">
        <f t="shared" si="77"/>
        <v>0</v>
      </c>
      <c r="E2505" s="83" t="str">
        <f t="shared" si="78"/>
        <v>..</v>
      </c>
      <c r="F2505" s="80"/>
      <c r="I2505" s="81"/>
      <c r="J2505" s="80"/>
      <c r="K2505" s="80"/>
      <c r="L2505" s="80"/>
      <c r="M2505" s="80"/>
    </row>
    <row r="2506" spans="1:13">
      <c r="A2506" s="82">
        <v>0.62275000000000003</v>
      </c>
      <c r="B2506" s="130">
        <v>30</v>
      </c>
      <c r="C2506" s="127">
        <v>125.15485829850019</v>
      </c>
      <c r="D2506" s="82">
        <f t="shared" si="77"/>
        <v>1</v>
      </c>
      <c r="E2506" s="83">
        <f t="shared" si="78"/>
        <v>111.00000000000001</v>
      </c>
      <c r="F2506" s="80"/>
      <c r="I2506" s="81"/>
      <c r="J2506" s="80"/>
      <c r="K2506" s="80"/>
      <c r="L2506" s="80"/>
      <c r="M2506" s="80"/>
    </row>
    <row r="2507" spans="1:13">
      <c r="A2507" s="82">
        <v>0.623</v>
      </c>
      <c r="B2507" s="130">
        <v>15</v>
      </c>
      <c r="C2507" s="127">
        <v>96.36791492483853</v>
      </c>
      <c r="D2507" s="82">
        <f t="shared" si="77"/>
        <v>0</v>
      </c>
      <c r="E2507" s="83" t="str">
        <f t="shared" si="78"/>
        <v>..</v>
      </c>
      <c r="F2507" s="80"/>
      <c r="I2507" s="81"/>
      <c r="J2507" s="80"/>
      <c r="K2507" s="80"/>
      <c r="L2507" s="80"/>
      <c r="M2507" s="80"/>
    </row>
    <row r="2508" spans="1:13">
      <c r="A2508" s="82">
        <v>0.62324999999999997</v>
      </c>
      <c r="B2508" s="130">
        <v>30</v>
      </c>
      <c r="C2508" s="127">
        <v>132.79220882111696</v>
      </c>
      <c r="D2508" s="82">
        <f t="shared" si="77"/>
        <v>1</v>
      </c>
      <c r="E2508" s="83">
        <f t="shared" si="78"/>
        <v>111.00000000000001</v>
      </c>
      <c r="F2508" s="80"/>
      <c r="I2508" s="81"/>
      <c r="J2508" s="80"/>
      <c r="K2508" s="80"/>
      <c r="L2508" s="80"/>
      <c r="M2508" s="80"/>
    </row>
    <row r="2509" spans="1:13">
      <c r="A2509" s="82">
        <v>0.62350000000000005</v>
      </c>
      <c r="B2509" s="130">
        <v>15</v>
      </c>
      <c r="C2509" s="127">
        <v>102.58522363075552</v>
      </c>
      <c r="D2509" s="82">
        <f t="shared" si="77"/>
        <v>0</v>
      </c>
      <c r="E2509" s="83" t="str">
        <f t="shared" si="78"/>
        <v>..</v>
      </c>
      <c r="F2509" s="80"/>
      <c r="I2509" s="81"/>
      <c r="J2509" s="80"/>
      <c r="K2509" s="80"/>
      <c r="L2509" s="80"/>
      <c r="M2509" s="80"/>
    </row>
    <row r="2510" spans="1:13">
      <c r="A2510" s="82">
        <v>0.62375000000000003</v>
      </c>
      <c r="B2510" s="130">
        <v>15</v>
      </c>
      <c r="C2510" s="127">
        <v>105.37387371286167</v>
      </c>
      <c r="D2510" s="82">
        <f t="shared" si="77"/>
        <v>0</v>
      </c>
      <c r="E2510" s="83" t="str">
        <f t="shared" si="78"/>
        <v>..</v>
      </c>
      <c r="F2510" s="80"/>
      <c r="I2510" s="81"/>
      <c r="J2510" s="80"/>
      <c r="K2510" s="80"/>
      <c r="L2510" s="80"/>
      <c r="M2510" s="80"/>
    </row>
    <row r="2511" spans="1:13">
      <c r="A2511" s="82">
        <v>0.624</v>
      </c>
      <c r="B2511" s="130">
        <v>15</v>
      </c>
      <c r="C2511" s="127">
        <v>120.67958256972062</v>
      </c>
      <c r="D2511" s="82">
        <f t="shared" si="77"/>
        <v>0</v>
      </c>
      <c r="E2511" s="83" t="str">
        <f t="shared" si="78"/>
        <v>..</v>
      </c>
      <c r="F2511" s="80"/>
      <c r="I2511" s="81"/>
      <c r="J2511" s="80"/>
      <c r="K2511" s="80"/>
      <c r="L2511" s="80"/>
      <c r="M2511" s="80"/>
    </row>
    <row r="2512" spans="1:13">
      <c r="A2512" s="82">
        <v>0.62424999999999997</v>
      </c>
      <c r="B2512" s="130">
        <v>30</v>
      </c>
      <c r="C2512" s="127">
        <v>84.468774884530134</v>
      </c>
      <c r="D2512" s="82">
        <f t="shared" ref="D2512:D2575" si="79">IF(VLOOKUP(B2512,$B$10:$G$11,6)&gt;=0,1,0)</f>
        <v>1</v>
      </c>
      <c r="E2512" s="83">
        <f t="shared" ref="E2512:E2575" si="80">IF(D2512=0,"..", IF(C2512+$C$6&gt;=$G$2,$G$2,(C2512+$C$6)*(1-$C$4)))</f>
        <v>83.132521898386514</v>
      </c>
      <c r="F2512" s="80"/>
      <c r="I2512" s="81"/>
      <c r="J2512" s="80"/>
      <c r="K2512" s="80"/>
      <c r="L2512" s="80"/>
      <c r="M2512" s="80"/>
    </row>
    <row r="2513" spans="1:13">
      <c r="A2513" s="82">
        <v>0.62450000000000006</v>
      </c>
      <c r="B2513" s="130">
        <v>15</v>
      </c>
      <c r="C2513" s="127">
        <v>104.09761024191863</v>
      </c>
      <c r="D2513" s="82">
        <f t="shared" si="79"/>
        <v>0</v>
      </c>
      <c r="E2513" s="83" t="str">
        <f t="shared" si="80"/>
        <v>..</v>
      </c>
      <c r="F2513" s="80"/>
      <c r="I2513" s="81"/>
      <c r="J2513" s="80"/>
      <c r="K2513" s="80"/>
      <c r="L2513" s="80"/>
      <c r="M2513" s="80"/>
    </row>
    <row r="2514" spans="1:13">
      <c r="A2514" s="82">
        <v>0.62475000000000003</v>
      </c>
      <c r="B2514" s="130">
        <v>15</v>
      </c>
      <c r="C2514" s="127">
        <v>110.32226449319202</v>
      </c>
      <c r="D2514" s="82">
        <f t="shared" si="79"/>
        <v>0</v>
      </c>
      <c r="E2514" s="83" t="str">
        <f t="shared" si="80"/>
        <v>..</v>
      </c>
      <c r="F2514" s="80"/>
      <c r="I2514" s="81"/>
      <c r="J2514" s="80"/>
      <c r="K2514" s="80"/>
      <c r="L2514" s="80"/>
      <c r="M2514" s="80"/>
    </row>
    <row r="2515" spans="1:13">
      <c r="A2515" s="82">
        <v>0.625</v>
      </c>
      <c r="B2515" s="130">
        <v>30</v>
      </c>
      <c r="C2515" s="127">
        <v>136.27146661436473</v>
      </c>
      <c r="D2515" s="82">
        <f t="shared" si="79"/>
        <v>1</v>
      </c>
      <c r="E2515" s="83">
        <f t="shared" si="80"/>
        <v>111.00000000000001</v>
      </c>
      <c r="F2515" s="80"/>
      <c r="I2515" s="81"/>
      <c r="J2515" s="80"/>
      <c r="K2515" s="80"/>
      <c r="L2515" s="80"/>
      <c r="M2515" s="80"/>
    </row>
    <row r="2516" spans="1:13">
      <c r="A2516" s="82">
        <v>0.62524999999999997</v>
      </c>
      <c r="B2516" s="130">
        <v>15</v>
      </c>
      <c r="C2516" s="127">
        <v>98.616942995350243</v>
      </c>
      <c r="D2516" s="82">
        <f t="shared" si="79"/>
        <v>0</v>
      </c>
      <c r="E2516" s="83" t="str">
        <f t="shared" si="80"/>
        <v>..</v>
      </c>
      <c r="F2516" s="80"/>
      <c r="I2516" s="81"/>
      <c r="J2516" s="80"/>
      <c r="K2516" s="80"/>
      <c r="L2516" s="80"/>
      <c r="M2516" s="80"/>
    </row>
    <row r="2517" spans="1:13">
      <c r="A2517" s="82">
        <v>0.62549999999999994</v>
      </c>
      <c r="B2517" s="130">
        <v>15</v>
      </c>
      <c r="C2517" s="127">
        <v>116.08925620993519</v>
      </c>
      <c r="D2517" s="82">
        <f t="shared" si="79"/>
        <v>0</v>
      </c>
      <c r="E2517" s="83" t="str">
        <f t="shared" si="80"/>
        <v>..</v>
      </c>
      <c r="F2517" s="80"/>
      <c r="I2517" s="81"/>
      <c r="J2517" s="80"/>
      <c r="K2517" s="80"/>
      <c r="L2517" s="80"/>
      <c r="M2517" s="80"/>
    </row>
    <row r="2518" spans="1:13">
      <c r="A2518" s="82">
        <v>0.62575000000000003</v>
      </c>
      <c r="B2518" s="130">
        <v>15</v>
      </c>
      <c r="C2518" s="127">
        <v>115.08848066688482</v>
      </c>
      <c r="D2518" s="82">
        <f t="shared" si="79"/>
        <v>0</v>
      </c>
      <c r="E2518" s="83" t="str">
        <f t="shared" si="80"/>
        <v>..</v>
      </c>
      <c r="F2518" s="80"/>
      <c r="I2518" s="81"/>
      <c r="J2518" s="80"/>
      <c r="K2518" s="80"/>
      <c r="L2518" s="80"/>
      <c r="M2518" s="80"/>
    </row>
    <row r="2519" spans="1:13">
      <c r="A2519" s="82">
        <v>0.626</v>
      </c>
      <c r="B2519" s="130">
        <v>30</v>
      </c>
      <c r="C2519" s="127">
        <v>80.054758290477608</v>
      </c>
      <c r="D2519" s="82">
        <f t="shared" si="79"/>
        <v>1</v>
      </c>
      <c r="E2519" s="83">
        <f t="shared" si="80"/>
        <v>79.248187295620298</v>
      </c>
      <c r="F2519" s="80"/>
      <c r="I2519" s="81"/>
      <c r="J2519" s="80"/>
      <c r="K2519" s="80"/>
      <c r="L2519" s="80"/>
      <c r="M2519" s="80"/>
    </row>
    <row r="2520" spans="1:13">
      <c r="A2520" s="82">
        <v>0.62624999999999997</v>
      </c>
      <c r="B2520" s="130">
        <v>30</v>
      </c>
      <c r="C2520" s="127">
        <v>114.75405796844183</v>
      </c>
      <c r="D2520" s="82">
        <f t="shared" si="79"/>
        <v>1</v>
      </c>
      <c r="E2520" s="83">
        <f t="shared" si="80"/>
        <v>111.00000000000001</v>
      </c>
      <c r="F2520" s="80"/>
      <c r="I2520" s="81"/>
      <c r="J2520" s="80"/>
      <c r="K2520" s="80"/>
      <c r="L2520" s="80"/>
      <c r="M2520" s="80"/>
    </row>
    <row r="2521" spans="1:13">
      <c r="A2521" s="82">
        <v>0.62649999999999995</v>
      </c>
      <c r="B2521" s="130">
        <v>15</v>
      </c>
      <c r="C2521" s="127">
        <v>121.64423357443309</v>
      </c>
      <c r="D2521" s="82">
        <f t="shared" si="79"/>
        <v>0</v>
      </c>
      <c r="E2521" s="83" t="str">
        <f t="shared" si="80"/>
        <v>..</v>
      </c>
      <c r="F2521" s="80"/>
      <c r="I2521" s="81"/>
      <c r="J2521" s="80"/>
      <c r="K2521" s="80"/>
      <c r="L2521" s="80"/>
      <c r="M2521" s="80"/>
    </row>
    <row r="2522" spans="1:13">
      <c r="A2522" s="82">
        <v>0.62675000000000003</v>
      </c>
      <c r="B2522" s="130">
        <v>30</v>
      </c>
      <c r="C2522" s="127">
        <v>132.74617407670451</v>
      </c>
      <c r="D2522" s="82">
        <f t="shared" si="79"/>
        <v>1</v>
      </c>
      <c r="E2522" s="83">
        <f t="shared" si="80"/>
        <v>111.00000000000001</v>
      </c>
      <c r="F2522" s="80"/>
      <c r="I2522" s="81"/>
      <c r="J2522" s="80"/>
      <c r="K2522" s="80"/>
      <c r="L2522" s="80"/>
      <c r="M2522" s="80"/>
    </row>
    <row r="2523" spans="1:13">
      <c r="A2523" s="82">
        <v>0.627</v>
      </c>
      <c r="B2523" s="130">
        <v>15</v>
      </c>
      <c r="C2523" s="127">
        <v>121.71312544238788</v>
      </c>
      <c r="D2523" s="82">
        <f t="shared" si="79"/>
        <v>0</v>
      </c>
      <c r="E2523" s="83" t="str">
        <f t="shared" si="80"/>
        <v>..</v>
      </c>
      <c r="F2523" s="80"/>
      <c r="I2523" s="81"/>
      <c r="J2523" s="80"/>
      <c r="K2523" s="80"/>
      <c r="L2523" s="80"/>
      <c r="M2523" s="80"/>
    </row>
    <row r="2524" spans="1:13">
      <c r="A2524" s="82">
        <v>0.62724999999999997</v>
      </c>
      <c r="B2524" s="130">
        <v>30</v>
      </c>
      <c r="C2524" s="127">
        <v>82.845735554148916</v>
      </c>
      <c r="D2524" s="82">
        <f t="shared" si="79"/>
        <v>1</v>
      </c>
      <c r="E2524" s="83">
        <f t="shared" si="80"/>
        <v>81.704247287651043</v>
      </c>
      <c r="F2524" s="80"/>
      <c r="I2524" s="81"/>
      <c r="J2524" s="80"/>
      <c r="K2524" s="80"/>
      <c r="L2524" s="80"/>
      <c r="M2524" s="80"/>
    </row>
    <row r="2525" spans="1:13">
      <c r="A2525" s="82">
        <v>0.62749999999999995</v>
      </c>
      <c r="B2525" s="130">
        <v>15</v>
      </c>
      <c r="C2525" s="127">
        <v>110.35811108336458</v>
      </c>
      <c r="D2525" s="82">
        <f t="shared" si="79"/>
        <v>0</v>
      </c>
      <c r="E2525" s="83" t="str">
        <f t="shared" si="80"/>
        <v>..</v>
      </c>
      <c r="F2525" s="80"/>
      <c r="I2525" s="81"/>
      <c r="J2525" s="80"/>
      <c r="K2525" s="80"/>
      <c r="L2525" s="80"/>
      <c r="M2525" s="80"/>
    </row>
    <row r="2526" spans="1:13">
      <c r="A2526" s="82">
        <v>0.62775000000000003</v>
      </c>
      <c r="B2526" s="130">
        <v>30</v>
      </c>
      <c r="C2526" s="127">
        <v>111.53426925453849</v>
      </c>
      <c r="D2526" s="82">
        <f t="shared" si="79"/>
        <v>1</v>
      </c>
      <c r="E2526" s="83">
        <f t="shared" si="80"/>
        <v>111.00000000000001</v>
      </c>
      <c r="F2526" s="80"/>
      <c r="I2526" s="81"/>
      <c r="J2526" s="80"/>
      <c r="K2526" s="80"/>
      <c r="L2526" s="80"/>
      <c r="M2526" s="80"/>
    </row>
    <row r="2527" spans="1:13">
      <c r="A2527" s="82">
        <v>0.628</v>
      </c>
      <c r="B2527" s="130">
        <v>15</v>
      </c>
      <c r="C2527" s="127">
        <v>103.60131970023305</v>
      </c>
      <c r="D2527" s="82">
        <f t="shared" si="79"/>
        <v>0</v>
      </c>
      <c r="E2527" s="83" t="str">
        <f t="shared" si="80"/>
        <v>..</v>
      </c>
      <c r="F2527" s="80"/>
      <c r="I2527" s="81"/>
      <c r="J2527" s="80"/>
      <c r="K2527" s="80"/>
      <c r="L2527" s="80"/>
      <c r="M2527" s="80"/>
    </row>
    <row r="2528" spans="1:13">
      <c r="A2528" s="82">
        <v>0.62824999999999998</v>
      </c>
      <c r="B2528" s="130">
        <v>15</v>
      </c>
      <c r="C2528" s="127">
        <v>110.1425867729572</v>
      </c>
      <c r="D2528" s="82">
        <f t="shared" si="79"/>
        <v>0</v>
      </c>
      <c r="E2528" s="83" t="str">
        <f t="shared" si="80"/>
        <v>..</v>
      </c>
      <c r="F2528" s="80"/>
      <c r="I2528" s="81"/>
      <c r="J2528" s="80"/>
      <c r="K2528" s="80"/>
      <c r="L2528" s="80"/>
      <c r="M2528" s="80"/>
    </row>
    <row r="2529" spans="1:13">
      <c r="A2529" s="82">
        <v>0.62849999999999995</v>
      </c>
      <c r="B2529" s="130">
        <v>30</v>
      </c>
      <c r="C2529" s="127">
        <v>127.20210458054856</v>
      </c>
      <c r="D2529" s="82">
        <f t="shared" si="79"/>
        <v>1</v>
      </c>
      <c r="E2529" s="83">
        <f t="shared" si="80"/>
        <v>111.00000000000001</v>
      </c>
      <c r="F2529" s="80"/>
      <c r="I2529" s="81"/>
      <c r="J2529" s="80"/>
      <c r="K2529" s="80"/>
      <c r="L2529" s="80"/>
      <c r="M2529" s="80"/>
    </row>
    <row r="2530" spans="1:13">
      <c r="A2530" s="82">
        <v>0.62875000000000003</v>
      </c>
      <c r="B2530" s="130">
        <v>15</v>
      </c>
      <c r="C2530" s="127">
        <v>104.65334158968466</v>
      </c>
      <c r="D2530" s="82">
        <f t="shared" si="79"/>
        <v>0</v>
      </c>
      <c r="E2530" s="83" t="str">
        <f t="shared" si="80"/>
        <v>..</v>
      </c>
      <c r="F2530" s="80"/>
      <c r="I2530" s="81"/>
      <c r="J2530" s="80"/>
      <c r="K2530" s="80"/>
      <c r="L2530" s="80"/>
      <c r="M2530" s="80"/>
    </row>
    <row r="2531" spans="1:13">
      <c r="A2531" s="82">
        <v>0.629</v>
      </c>
      <c r="B2531" s="130">
        <v>30</v>
      </c>
      <c r="C2531" s="127">
        <v>111.00182548812177</v>
      </c>
      <c r="D2531" s="82">
        <f t="shared" si="79"/>
        <v>1</v>
      </c>
      <c r="E2531" s="83">
        <f t="shared" si="80"/>
        <v>111.00000000000001</v>
      </c>
      <c r="F2531" s="80"/>
      <c r="I2531" s="81"/>
      <c r="J2531" s="80"/>
      <c r="K2531" s="80"/>
      <c r="L2531" s="80"/>
      <c r="M2531" s="80"/>
    </row>
    <row r="2532" spans="1:13">
      <c r="A2532" s="82">
        <v>0.62924999999999998</v>
      </c>
      <c r="B2532" s="130">
        <v>30</v>
      </c>
      <c r="C2532" s="127">
        <v>135.71944428466054</v>
      </c>
      <c r="D2532" s="82">
        <f t="shared" si="79"/>
        <v>1</v>
      </c>
      <c r="E2532" s="83">
        <f t="shared" si="80"/>
        <v>111.00000000000001</v>
      </c>
      <c r="F2532" s="80"/>
      <c r="I2532" s="81"/>
      <c r="J2532" s="80"/>
      <c r="K2532" s="80"/>
      <c r="L2532" s="80"/>
      <c r="M2532" s="80"/>
    </row>
    <row r="2533" spans="1:13">
      <c r="A2533" s="82">
        <v>0.62949999999999995</v>
      </c>
      <c r="B2533" s="130">
        <v>30</v>
      </c>
      <c r="C2533" s="127">
        <v>105.39461320348072</v>
      </c>
      <c r="D2533" s="82">
        <f t="shared" si="79"/>
        <v>1</v>
      </c>
      <c r="E2533" s="83">
        <f t="shared" si="80"/>
        <v>111.00000000000001</v>
      </c>
      <c r="F2533" s="80"/>
      <c r="I2533" s="81"/>
      <c r="J2533" s="80"/>
      <c r="K2533" s="80"/>
      <c r="L2533" s="80"/>
      <c r="M2533" s="80"/>
    </row>
    <row r="2534" spans="1:13">
      <c r="A2534" s="82">
        <v>0.62975000000000003</v>
      </c>
      <c r="B2534" s="130">
        <v>15</v>
      </c>
      <c r="C2534" s="127">
        <v>100.83519774576988</v>
      </c>
      <c r="D2534" s="82">
        <f t="shared" si="79"/>
        <v>0</v>
      </c>
      <c r="E2534" s="83" t="str">
        <f t="shared" si="80"/>
        <v>..</v>
      </c>
      <c r="F2534" s="80"/>
      <c r="I2534" s="81"/>
      <c r="J2534" s="80"/>
      <c r="K2534" s="80"/>
      <c r="L2534" s="80"/>
      <c r="M2534" s="80"/>
    </row>
    <row r="2535" spans="1:13">
      <c r="A2535" s="82">
        <v>0.63</v>
      </c>
      <c r="B2535" s="130">
        <v>15</v>
      </c>
      <c r="C2535" s="127">
        <v>102.7970722769016</v>
      </c>
      <c r="D2535" s="82">
        <f t="shared" si="79"/>
        <v>0</v>
      </c>
      <c r="E2535" s="83" t="str">
        <f t="shared" si="80"/>
        <v>..</v>
      </c>
      <c r="F2535" s="80"/>
      <c r="I2535" s="81"/>
      <c r="J2535" s="80"/>
      <c r="K2535" s="80"/>
      <c r="L2535" s="80"/>
      <c r="M2535" s="80"/>
    </row>
    <row r="2536" spans="1:13">
      <c r="A2536" s="82">
        <v>0.63024999999999998</v>
      </c>
      <c r="B2536" s="130">
        <v>15</v>
      </c>
      <c r="C2536" s="127">
        <v>120.88858875824704</v>
      </c>
      <c r="D2536" s="82">
        <f t="shared" si="79"/>
        <v>0</v>
      </c>
      <c r="E2536" s="83" t="str">
        <f t="shared" si="80"/>
        <v>..</v>
      </c>
      <c r="F2536" s="80"/>
      <c r="I2536" s="81"/>
      <c r="J2536" s="80"/>
      <c r="K2536" s="80"/>
      <c r="L2536" s="80"/>
      <c r="M2536" s="80"/>
    </row>
    <row r="2537" spans="1:13">
      <c r="A2537" s="82">
        <v>0.63049999999999995</v>
      </c>
      <c r="B2537" s="130">
        <v>15</v>
      </c>
      <c r="C2537" s="127">
        <v>112.05362886464425</v>
      </c>
      <c r="D2537" s="82">
        <f t="shared" si="79"/>
        <v>0</v>
      </c>
      <c r="E2537" s="83" t="str">
        <f t="shared" si="80"/>
        <v>..</v>
      </c>
      <c r="F2537" s="80"/>
      <c r="I2537" s="81"/>
      <c r="J2537" s="80"/>
      <c r="K2537" s="80"/>
      <c r="L2537" s="80"/>
      <c r="M2537" s="80"/>
    </row>
    <row r="2538" spans="1:13">
      <c r="A2538" s="82">
        <v>0.63075000000000003</v>
      </c>
      <c r="B2538" s="130">
        <v>30</v>
      </c>
      <c r="C2538" s="127">
        <v>85.582427186691049</v>
      </c>
      <c r="D2538" s="82">
        <f t="shared" si="79"/>
        <v>1</v>
      </c>
      <c r="E2538" s="83">
        <f t="shared" si="80"/>
        <v>84.112535924288125</v>
      </c>
      <c r="F2538" s="80"/>
      <c r="I2538" s="81"/>
      <c r="J2538" s="80"/>
      <c r="K2538" s="80"/>
      <c r="L2538" s="80"/>
      <c r="M2538" s="80"/>
    </row>
    <row r="2539" spans="1:13">
      <c r="A2539" s="82">
        <v>0.63100000000000001</v>
      </c>
      <c r="B2539" s="130">
        <v>15</v>
      </c>
      <c r="C2539" s="127">
        <v>101.00190509386329</v>
      </c>
      <c r="D2539" s="82">
        <f t="shared" si="79"/>
        <v>0</v>
      </c>
      <c r="E2539" s="83" t="str">
        <f t="shared" si="80"/>
        <v>..</v>
      </c>
      <c r="F2539" s="80"/>
      <c r="I2539" s="81"/>
      <c r="J2539" s="80"/>
      <c r="K2539" s="80"/>
      <c r="L2539" s="80"/>
      <c r="M2539" s="80"/>
    </row>
    <row r="2540" spans="1:13">
      <c r="A2540" s="82">
        <v>0.63124999999999998</v>
      </c>
      <c r="B2540" s="130">
        <v>15</v>
      </c>
      <c r="C2540" s="127">
        <v>106.72422645561794</v>
      </c>
      <c r="D2540" s="82">
        <f t="shared" si="79"/>
        <v>0</v>
      </c>
      <c r="E2540" s="83" t="str">
        <f t="shared" si="80"/>
        <v>..</v>
      </c>
      <c r="F2540" s="80"/>
      <c r="I2540" s="81"/>
      <c r="J2540" s="80"/>
      <c r="K2540" s="80"/>
      <c r="L2540" s="80"/>
      <c r="M2540" s="80"/>
    </row>
    <row r="2541" spans="1:13">
      <c r="A2541" s="82">
        <v>0.63149999999999995</v>
      </c>
      <c r="B2541" s="130">
        <v>15</v>
      </c>
      <c r="C2541" s="127">
        <v>96.157749204597508</v>
      </c>
      <c r="D2541" s="82">
        <f t="shared" si="79"/>
        <v>0</v>
      </c>
      <c r="E2541" s="83" t="str">
        <f t="shared" si="80"/>
        <v>..</v>
      </c>
      <c r="F2541" s="80"/>
      <c r="I2541" s="81"/>
      <c r="J2541" s="80"/>
      <c r="K2541" s="80"/>
      <c r="L2541" s="80"/>
      <c r="M2541" s="80"/>
    </row>
    <row r="2542" spans="1:13">
      <c r="A2542" s="82">
        <v>0.63175000000000003</v>
      </c>
      <c r="B2542" s="130">
        <v>15</v>
      </c>
      <c r="C2542" s="127">
        <v>99.45472058621705</v>
      </c>
      <c r="D2542" s="82">
        <f t="shared" si="79"/>
        <v>0</v>
      </c>
      <c r="E2542" s="83" t="str">
        <f t="shared" si="80"/>
        <v>..</v>
      </c>
      <c r="F2542" s="80"/>
      <c r="I2542" s="81"/>
      <c r="J2542" s="80"/>
      <c r="K2542" s="80"/>
      <c r="L2542" s="80"/>
      <c r="M2542" s="80"/>
    </row>
    <row r="2543" spans="1:13">
      <c r="A2543" s="82">
        <v>0.63200000000000001</v>
      </c>
      <c r="B2543" s="130">
        <v>15</v>
      </c>
      <c r="C2543" s="127">
        <v>107.93699515612045</v>
      </c>
      <c r="D2543" s="82">
        <f t="shared" si="79"/>
        <v>0</v>
      </c>
      <c r="E2543" s="83" t="str">
        <f t="shared" si="80"/>
        <v>..</v>
      </c>
      <c r="F2543" s="80"/>
      <c r="I2543" s="81"/>
      <c r="J2543" s="80"/>
      <c r="K2543" s="80"/>
      <c r="L2543" s="80"/>
      <c r="M2543" s="80"/>
    </row>
    <row r="2544" spans="1:13">
      <c r="A2544" s="82">
        <v>0.63224999999999998</v>
      </c>
      <c r="B2544" s="130">
        <v>30</v>
      </c>
      <c r="C2544" s="127">
        <v>92.102042582646504</v>
      </c>
      <c r="D2544" s="82">
        <f t="shared" si="79"/>
        <v>1</v>
      </c>
      <c r="E2544" s="83">
        <f t="shared" si="80"/>
        <v>89.849797472728923</v>
      </c>
      <c r="F2544" s="80"/>
      <c r="I2544" s="81"/>
      <c r="J2544" s="80"/>
      <c r="K2544" s="80"/>
      <c r="L2544" s="80"/>
      <c r="M2544" s="80"/>
    </row>
    <row r="2545" spans="1:13">
      <c r="A2545" s="82">
        <v>0.63249999999999995</v>
      </c>
      <c r="B2545" s="130">
        <v>30</v>
      </c>
      <c r="C2545" s="127">
        <v>130.88427929465328</v>
      </c>
      <c r="D2545" s="82">
        <f t="shared" si="79"/>
        <v>1</v>
      </c>
      <c r="E2545" s="83">
        <f t="shared" si="80"/>
        <v>111.00000000000001</v>
      </c>
      <c r="F2545" s="80"/>
      <c r="I2545" s="81"/>
      <c r="J2545" s="80"/>
      <c r="K2545" s="80"/>
      <c r="L2545" s="80"/>
      <c r="M2545" s="80"/>
    </row>
    <row r="2546" spans="1:13">
      <c r="A2546" s="82">
        <v>0.63275000000000003</v>
      </c>
      <c r="B2546" s="130">
        <v>15</v>
      </c>
      <c r="C2546" s="127">
        <v>117.55542951733618</v>
      </c>
      <c r="D2546" s="82">
        <f t="shared" si="79"/>
        <v>0</v>
      </c>
      <c r="E2546" s="83" t="str">
        <f t="shared" si="80"/>
        <v>..</v>
      </c>
      <c r="F2546" s="80"/>
      <c r="I2546" s="81"/>
      <c r="J2546" s="80"/>
      <c r="K2546" s="80"/>
      <c r="L2546" s="80"/>
      <c r="M2546" s="80"/>
    </row>
    <row r="2547" spans="1:13">
      <c r="A2547" s="82">
        <v>0.63300000000000001</v>
      </c>
      <c r="B2547" s="130">
        <v>30</v>
      </c>
      <c r="C2547" s="127">
        <v>103.07223949201006</v>
      </c>
      <c r="D2547" s="82">
        <f t="shared" si="79"/>
        <v>1</v>
      </c>
      <c r="E2547" s="83">
        <f t="shared" si="80"/>
        <v>111.00000000000001</v>
      </c>
      <c r="F2547" s="80"/>
      <c r="I2547" s="81"/>
      <c r="J2547" s="80"/>
      <c r="K2547" s="80"/>
      <c r="L2547" s="80"/>
      <c r="M2547" s="80"/>
    </row>
    <row r="2548" spans="1:13">
      <c r="A2548" s="82">
        <v>0.63324999999999998</v>
      </c>
      <c r="B2548" s="130">
        <v>15</v>
      </c>
      <c r="C2548" s="127">
        <v>99.900935788650969</v>
      </c>
      <c r="D2548" s="82">
        <f t="shared" si="79"/>
        <v>0</v>
      </c>
      <c r="E2548" s="83" t="str">
        <f t="shared" si="80"/>
        <v>..</v>
      </c>
      <c r="F2548" s="80"/>
      <c r="I2548" s="81"/>
      <c r="J2548" s="80"/>
      <c r="K2548" s="80"/>
      <c r="L2548" s="80"/>
      <c r="M2548" s="80"/>
    </row>
    <row r="2549" spans="1:13">
      <c r="A2549" s="82">
        <v>0.63349999999999995</v>
      </c>
      <c r="B2549" s="130">
        <v>15</v>
      </c>
      <c r="C2549" s="127">
        <v>96.761129290819767</v>
      </c>
      <c r="D2549" s="82">
        <f t="shared" si="79"/>
        <v>0</v>
      </c>
      <c r="E2549" s="83" t="str">
        <f t="shared" si="80"/>
        <v>..</v>
      </c>
      <c r="F2549" s="80"/>
      <c r="I2549" s="81"/>
      <c r="J2549" s="80"/>
      <c r="K2549" s="80"/>
      <c r="L2549" s="80"/>
      <c r="M2549" s="80"/>
    </row>
    <row r="2550" spans="1:13">
      <c r="A2550" s="82">
        <v>0.63375000000000004</v>
      </c>
      <c r="B2550" s="130">
        <v>30</v>
      </c>
      <c r="C2550" s="127">
        <v>99.662465873287161</v>
      </c>
      <c r="D2550" s="82">
        <f t="shared" si="79"/>
        <v>1</v>
      </c>
      <c r="E2550" s="83">
        <f t="shared" si="80"/>
        <v>96.502969968492707</v>
      </c>
      <c r="F2550" s="80"/>
      <c r="I2550" s="81"/>
      <c r="J2550" s="80"/>
      <c r="K2550" s="80"/>
      <c r="L2550" s="80"/>
      <c r="M2550" s="80"/>
    </row>
    <row r="2551" spans="1:13">
      <c r="A2551" s="82">
        <v>0.63400000000000001</v>
      </c>
      <c r="B2551" s="130">
        <v>15</v>
      </c>
      <c r="C2551" s="127">
        <v>108.11818174311618</v>
      </c>
      <c r="D2551" s="82">
        <f t="shared" si="79"/>
        <v>0</v>
      </c>
      <c r="E2551" s="83" t="str">
        <f t="shared" si="80"/>
        <v>..</v>
      </c>
      <c r="F2551" s="80"/>
      <c r="I2551" s="81"/>
      <c r="J2551" s="80"/>
      <c r="K2551" s="80"/>
      <c r="L2551" s="80"/>
      <c r="M2551" s="80"/>
    </row>
    <row r="2552" spans="1:13">
      <c r="A2552" s="82">
        <v>0.63424999999999998</v>
      </c>
      <c r="B2552" s="130">
        <v>30</v>
      </c>
      <c r="C2552" s="127">
        <v>113.28073233408354</v>
      </c>
      <c r="D2552" s="82">
        <f t="shared" si="79"/>
        <v>1</v>
      </c>
      <c r="E2552" s="83">
        <f t="shared" si="80"/>
        <v>111.00000000000001</v>
      </c>
      <c r="F2552" s="80"/>
      <c r="I2552" s="81"/>
      <c r="J2552" s="80"/>
      <c r="K2552" s="80"/>
      <c r="L2552" s="80"/>
      <c r="M2552" s="80"/>
    </row>
    <row r="2553" spans="1:13">
      <c r="A2553" s="82">
        <v>0.63449999999999995</v>
      </c>
      <c r="B2553" s="130">
        <v>15</v>
      </c>
      <c r="C2553" s="127">
        <v>102.21505870263249</v>
      </c>
      <c r="D2553" s="82">
        <f t="shared" si="79"/>
        <v>0</v>
      </c>
      <c r="E2553" s="83" t="str">
        <f t="shared" si="80"/>
        <v>..</v>
      </c>
      <c r="F2553" s="80"/>
      <c r="I2553" s="81"/>
      <c r="J2553" s="80"/>
      <c r="K2553" s="80"/>
      <c r="L2553" s="80"/>
      <c r="M2553" s="80"/>
    </row>
    <row r="2554" spans="1:13">
      <c r="A2554" s="82">
        <v>0.63475000000000004</v>
      </c>
      <c r="B2554" s="130">
        <v>30</v>
      </c>
      <c r="C2554" s="127">
        <v>88.753394804277178</v>
      </c>
      <c r="D2554" s="82">
        <f t="shared" si="79"/>
        <v>1</v>
      </c>
      <c r="E2554" s="83">
        <f t="shared" si="80"/>
        <v>86.902987427763918</v>
      </c>
      <c r="F2554" s="80"/>
      <c r="I2554" s="81"/>
      <c r="J2554" s="80"/>
      <c r="K2554" s="80"/>
      <c r="L2554" s="80"/>
      <c r="M2554" s="80"/>
    </row>
    <row r="2555" spans="1:13">
      <c r="A2555" s="82">
        <v>0.63500000000000001</v>
      </c>
      <c r="B2555" s="130">
        <v>15</v>
      </c>
      <c r="C2555" s="127">
        <v>100.59885697701316</v>
      </c>
      <c r="D2555" s="82">
        <f t="shared" si="79"/>
        <v>0</v>
      </c>
      <c r="E2555" s="83" t="str">
        <f t="shared" si="80"/>
        <v>..</v>
      </c>
      <c r="F2555" s="80"/>
      <c r="I2555" s="81"/>
      <c r="J2555" s="80"/>
      <c r="K2555" s="80"/>
      <c r="L2555" s="80"/>
      <c r="M2555" s="80"/>
    </row>
    <row r="2556" spans="1:13">
      <c r="A2556" s="82">
        <v>0.63524999999999998</v>
      </c>
      <c r="B2556" s="130">
        <v>15</v>
      </c>
      <c r="C2556" s="127">
        <v>109.98651477612242</v>
      </c>
      <c r="D2556" s="82">
        <f t="shared" si="79"/>
        <v>0</v>
      </c>
      <c r="E2556" s="83" t="str">
        <f t="shared" si="80"/>
        <v>..</v>
      </c>
      <c r="F2556" s="80"/>
      <c r="I2556" s="81"/>
      <c r="J2556" s="80"/>
      <c r="K2556" s="80"/>
      <c r="L2556" s="80"/>
      <c r="M2556" s="80"/>
    </row>
    <row r="2557" spans="1:13">
      <c r="A2557" s="82">
        <v>0.63549999999999995</v>
      </c>
      <c r="B2557" s="130">
        <v>15</v>
      </c>
      <c r="C2557" s="127">
        <v>124.28883176902339</v>
      </c>
      <c r="D2557" s="82">
        <f t="shared" si="79"/>
        <v>0</v>
      </c>
      <c r="E2557" s="83" t="str">
        <f t="shared" si="80"/>
        <v>..</v>
      </c>
      <c r="F2557" s="80"/>
      <c r="I2557" s="81"/>
      <c r="J2557" s="80"/>
      <c r="K2557" s="80"/>
      <c r="L2557" s="80"/>
      <c r="M2557" s="80"/>
    </row>
    <row r="2558" spans="1:13">
      <c r="A2558" s="82">
        <v>0.63575000000000004</v>
      </c>
      <c r="B2558" s="130">
        <v>30</v>
      </c>
      <c r="C2558" s="127">
        <v>119.703150719207</v>
      </c>
      <c r="D2558" s="82">
        <f t="shared" si="79"/>
        <v>1</v>
      </c>
      <c r="E2558" s="83">
        <f t="shared" si="80"/>
        <v>111.00000000000001</v>
      </c>
      <c r="F2558" s="80"/>
      <c r="I2558" s="81"/>
      <c r="J2558" s="80"/>
      <c r="K2558" s="80"/>
      <c r="L2558" s="80"/>
      <c r="M2558" s="80"/>
    </row>
    <row r="2559" spans="1:13">
      <c r="A2559" s="82">
        <v>0.63600000000000001</v>
      </c>
      <c r="B2559" s="130">
        <v>15</v>
      </c>
      <c r="C2559" s="127">
        <v>123.13001124748585</v>
      </c>
      <c r="D2559" s="82">
        <f t="shared" si="79"/>
        <v>0</v>
      </c>
      <c r="E2559" s="83" t="str">
        <f t="shared" si="80"/>
        <v>..</v>
      </c>
      <c r="F2559" s="80"/>
      <c r="I2559" s="81"/>
      <c r="J2559" s="80"/>
      <c r="K2559" s="80"/>
      <c r="L2559" s="80"/>
      <c r="M2559" s="80"/>
    </row>
    <row r="2560" spans="1:13">
      <c r="A2560" s="82">
        <v>0.63624999999999998</v>
      </c>
      <c r="B2560" s="130">
        <v>30</v>
      </c>
      <c r="C2560" s="127">
        <v>106.57065987024026</v>
      </c>
      <c r="D2560" s="82">
        <f t="shared" si="79"/>
        <v>1</v>
      </c>
      <c r="E2560" s="83">
        <f t="shared" si="80"/>
        <v>111.00000000000001</v>
      </c>
      <c r="F2560" s="80"/>
      <c r="I2560" s="81"/>
      <c r="J2560" s="80"/>
      <c r="K2560" s="80"/>
      <c r="L2560" s="80"/>
      <c r="M2560" s="80"/>
    </row>
    <row r="2561" spans="1:13">
      <c r="A2561" s="82">
        <v>0.63649999999999995</v>
      </c>
      <c r="B2561" s="130">
        <v>30</v>
      </c>
      <c r="C2561" s="127">
        <v>126.18814845303959</v>
      </c>
      <c r="D2561" s="82">
        <f t="shared" si="79"/>
        <v>1</v>
      </c>
      <c r="E2561" s="83">
        <f t="shared" si="80"/>
        <v>111.00000000000001</v>
      </c>
      <c r="F2561" s="80"/>
      <c r="I2561" s="81"/>
      <c r="J2561" s="80"/>
      <c r="K2561" s="80"/>
      <c r="L2561" s="80"/>
      <c r="M2561" s="80"/>
    </row>
    <row r="2562" spans="1:13">
      <c r="A2562" s="82">
        <v>0.63675000000000004</v>
      </c>
      <c r="B2562" s="130">
        <v>15</v>
      </c>
      <c r="C2562" s="127">
        <v>118.13311818496587</v>
      </c>
      <c r="D2562" s="82">
        <f t="shared" si="79"/>
        <v>0</v>
      </c>
      <c r="E2562" s="83" t="str">
        <f t="shared" si="80"/>
        <v>..</v>
      </c>
      <c r="F2562" s="80"/>
      <c r="I2562" s="81"/>
      <c r="J2562" s="80"/>
      <c r="K2562" s="80"/>
      <c r="L2562" s="80"/>
      <c r="M2562" s="80"/>
    </row>
    <row r="2563" spans="1:13">
      <c r="A2563" s="82">
        <v>0.63700000000000001</v>
      </c>
      <c r="B2563" s="130">
        <v>15</v>
      </c>
      <c r="C2563" s="127">
        <v>122.40056834205204</v>
      </c>
      <c r="D2563" s="82">
        <f t="shared" si="79"/>
        <v>0</v>
      </c>
      <c r="E2563" s="83" t="str">
        <f t="shared" si="80"/>
        <v>..</v>
      </c>
      <c r="F2563" s="80"/>
      <c r="I2563" s="81"/>
      <c r="J2563" s="80"/>
      <c r="K2563" s="80"/>
      <c r="L2563" s="80"/>
      <c r="M2563" s="80"/>
    </row>
    <row r="2564" spans="1:13">
      <c r="A2564" s="82">
        <v>0.63724999999999998</v>
      </c>
      <c r="B2564" s="130">
        <v>15</v>
      </c>
      <c r="C2564" s="127">
        <v>98.979698317477045</v>
      </c>
      <c r="D2564" s="82">
        <f t="shared" si="79"/>
        <v>0</v>
      </c>
      <c r="E2564" s="83" t="str">
        <f t="shared" si="80"/>
        <v>..</v>
      </c>
      <c r="F2564" s="80"/>
      <c r="I2564" s="81"/>
      <c r="J2564" s="80"/>
      <c r="K2564" s="80"/>
      <c r="L2564" s="80"/>
      <c r="M2564" s="80"/>
    </row>
    <row r="2565" spans="1:13">
      <c r="A2565" s="82">
        <v>0.63749999999999996</v>
      </c>
      <c r="B2565" s="130">
        <v>15</v>
      </c>
      <c r="C2565" s="127">
        <v>117.409698708028</v>
      </c>
      <c r="D2565" s="82">
        <f t="shared" si="79"/>
        <v>0</v>
      </c>
      <c r="E2565" s="83" t="str">
        <f t="shared" si="80"/>
        <v>..</v>
      </c>
      <c r="F2565" s="80"/>
      <c r="I2565" s="81"/>
      <c r="J2565" s="80"/>
      <c r="K2565" s="80"/>
      <c r="L2565" s="80"/>
      <c r="M2565" s="80"/>
    </row>
    <row r="2566" spans="1:13">
      <c r="A2566" s="82">
        <v>0.63775000000000004</v>
      </c>
      <c r="B2566" s="130">
        <v>15</v>
      </c>
      <c r="C2566" s="127">
        <v>121.05979297697404</v>
      </c>
      <c r="D2566" s="82">
        <f t="shared" si="79"/>
        <v>0</v>
      </c>
      <c r="E2566" s="83" t="str">
        <f t="shared" si="80"/>
        <v>..</v>
      </c>
      <c r="F2566" s="80"/>
      <c r="I2566" s="81"/>
      <c r="J2566" s="80"/>
      <c r="K2566" s="80"/>
      <c r="L2566" s="80"/>
      <c r="M2566" s="80"/>
    </row>
    <row r="2567" spans="1:13">
      <c r="A2567" s="82">
        <v>0.63800000000000001</v>
      </c>
      <c r="B2567" s="130">
        <v>30</v>
      </c>
      <c r="C2567" s="127">
        <v>107.59710595910038</v>
      </c>
      <c r="D2567" s="82">
        <f t="shared" si="79"/>
        <v>1</v>
      </c>
      <c r="E2567" s="83">
        <f t="shared" si="80"/>
        <v>111.00000000000001</v>
      </c>
      <c r="F2567" s="80"/>
      <c r="I2567" s="81"/>
      <c r="J2567" s="80"/>
      <c r="K2567" s="80"/>
      <c r="L2567" s="80"/>
      <c r="M2567" s="80"/>
    </row>
    <row r="2568" spans="1:13">
      <c r="A2568" s="82">
        <v>0.63824999999999998</v>
      </c>
      <c r="B2568" s="130">
        <v>15</v>
      </c>
      <c r="C2568" s="127">
        <v>118.71267826803557</v>
      </c>
      <c r="D2568" s="82">
        <f t="shared" si="79"/>
        <v>0</v>
      </c>
      <c r="E2568" s="83" t="str">
        <f t="shared" si="80"/>
        <v>..</v>
      </c>
      <c r="F2568" s="80"/>
      <c r="I2568" s="81"/>
      <c r="J2568" s="80"/>
      <c r="K2568" s="80"/>
      <c r="L2568" s="80"/>
      <c r="M2568" s="80"/>
    </row>
    <row r="2569" spans="1:13">
      <c r="A2569" s="82">
        <v>0.63849999999999996</v>
      </c>
      <c r="B2569" s="130">
        <v>15</v>
      </c>
      <c r="C2569" s="127">
        <v>112.10653837252519</v>
      </c>
      <c r="D2569" s="82">
        <f t="shared" si="79"/>
        <v>0</v>
      </c>
      <c r="E2569" s="83" t="str">
        <f t="shared" si="80"/>
        <v>..</v>
      </c>
      <c r="F2569" s="80"/>
      <c r="I2569" s="81"/>
      <c r="J2569" s="80"/>
      <c r="K2569" s="80"/>
      <c r="L2569" s="80"/>
      <c r="M2569" s="80"/>
    </row>
    <row r="2570" spans="1:13">
      <c r="A2570" s="82">
        <v>0.63875000000000004</v>
      </c>
      <c r="B2570" s="130">
        <v>30</v>
      </c>
      <c r="C2570" s="127">
        <v>132.28592218667274</v>
      </c>
      <c r="D2570" s="82">
        <f t="shared" si="79"/>
        <v>1</v>
      </c>
      <c r="E2570" s="83">
        <f t="shared" si="80"/>
        <v>111.00000000000001</v>
      </c>
      <c r="F2570" s="80"/>
      <c r="I2570" s="81"/>
      <c r="J2570" s="80"/>
      <c r="K2570" s="80"/>
      <c r="L2570" s="80"/>
      <c r="M2570" s="80"/>
    </row>
    <row r="2571" spans="1:13">
      <c r="A2571" s="82">
        <v>0.63900000000000001</v>
      </c>
      <c r="B2571" s="130">
        <v>15</v>
      </c>
      <c r="C2571" s="127">
        <v>115.6264860221187</v>
      </c>
      <c r="D2571" s="82">
        <f t="shared" si="79"/>
        <v>0</v>
      </c>
      <c r="E2571" s="83" t="str">
        <f t="shared" si="80"/>
        <v>..</v>
      </c>
      <c r="F2571" s="80"/>
      <c r="I2571" s="81"/>
      <c r="J2571" s="80"/>
      <c r="K2571" s="80"/>
      <c r="L2571" s="80"/>
      <c r="M2571" s="80"/>
    </row>
    <row r="2572" spans="1:13">
      <c r="A2572" s="82">
        <v>0.63924999999999998</v>
      </c>
      <c r="B2572" s="130">
        <v>15</v>
      </c>
      <c r="C2572" s="127">
        <v>109.13535223676098</v>
      </c>
      <c r="D2572" s="82">
        <f t="shared" si="79"/>
        <v>0</v>
      </c>
      <c r="E2572" s="83" t="str">
        <f t="shared" si="80"/>
        <v>..</v>
      </c>
      <c r="F2572" s="80"/>
      <c r="I2572" s="81"/>
      <c r="J2572" s="80"/>
      <c r="K2572" s="80"/>
      <c r="L2572" s="80"/>
      <c r="M2572" s="80"/>
    </row>
    <row r="2573" spans="1:13">
      <c r="A2573" s="82">
        <v>0.63949999999999996</v>
      </c>
      <c r="B2573" s="130">
        <v>15</v>
      </c>
      <c r="C2573" s="127">
        <v>106.55559193944731</v>
      </c>
      <c r="D2573" s="82">
        <f t="shared" si="79"/>
        <v>0</v>
      </c>
      <c r="E2573" s="83" t="str">
        <f t="shared" si="80"/>
        <v>..</v>
      </c>
      <c r="F2573" s="80"/>
      <c r="I2573" s="81"/>
      <c r="J2573" s="80"/>
      <c r="K2573" s="80"/>
      <c r="L2573" s="80"/>
      <c r="M2573" s="80"/>
    </row>
    <row r="2574" spans="1:13">
      <c r="A2574" s="82">
        <v>0.63975000000000004</v>
      </c>
      <c r="B2574" s="130">
        <v>15</v>
      </c>
      <c r="C2574" s="127">
        <v>116.32325335063462</v>
      </c>
      <c r="D2574" s="82">
        <f t="shared" si="79"/>
        <v>0</v>
      </c>
      <c r="E2574" s="83" t="str">
        <f t="shared" si="80"/>
        <v>..</v>
      </c>
      <c r="F2574" s="80"/>
      <c r="I2574" s="81"/>
      <c r="J2574" s="80"/>
      <c r="K2574" s="80"/>
      <c r="L2574" s="80"/>
      <c r="M2574" s="80"/>
    </row>
    <row r="2575" spans="1:13">
      <c r="A2575" s="82">
        <v>0.64</v>
      </c>
      <c r="B2575" s="130">
        <v>15</v>
      </c>
      <c r="C2575" s="127">
        <v>121.80404607850662</v>
      </c>
      <c r="D2575" s="82">
        <f t="shared" si="79"/>
        <v>0</v>
      </c>
      <c r="E2575" s="83" t="str">
        <f t="shared" si="80"/>
        <v>..</v>
      </c>
      <c r="F2575" s="80"/>
      <c r="I2575" s="81"/>
      <c r="J2575" s="80"/>
      <c r="K2575" s="80"/>
      <c r="L2575" s="80"/>
      <c r="M2575" s="80"/>
    </row>
    <row r="2576" spans="1:13">
      <c r="A2576" s="82">
        <v>0.64024999999999999</v>
      </c>
      <c r="B2576" s="130">
        <v>15</v>
      </c>
      <c r="C2576" s="127">
        <v>124.15597821561627</v>
      </c>
      <c r="D2576" s="82">
        <f t="shared" ref="D2576:D2639" si="81">IF(VLOOKUP(B2576,$B$10:$G$11,6)&gt;=0,1,0)</f>
        <v>0</v>
      </c>
      <c r="E2576" s="83" t="str">
        <f t="shared" ref="E2576:E2639" si="82">IF(D2576=0,"..", IF(C2576+$C$6&gt;=$G$2,$G$2,(C2576+$C$6)*(1-$C$4)))</f>
        <v>..</v>
      </c>
      <c r="F2576" s="80"/>
      <c r="I2576" s="81"/>
      <c r="J2576" s="80"/>
      <c r="K2576" s="80"/>
      <c r="L2576" s="80"/>
      <c r="M2576" s="80"/>
    </row>
    <row r="2577" spans="1:13">
      <c r="A2577" s="82">
        <v>0.64049999999999996</v>
      </c>
      <c r="B2577" s="130">
        <v>15</v>
      </c>
      <c r="C2577" s="127">
        <v>99.169046800693295</v>
      </c>
      <c r="D2577" s="82">
        <f t="shared" si="81"/>
        <v>0</v>
      </c>
      <c r="E2577" s="83" t="str">
        <f t="shared" si="82"/>
        <v>..</v>
      </c>
      <c r="F2577" s="80"/>
      <c r="I2577" s="81"/>
      <c r="J2577" s="80"/>
      <c r="K2577" s="80"/>
      <c r="L2577" s="80"/>
      <c r="M2577" s="80"/>
    </row>
    <row r="2578" spans="1:13">
      <c r="A2578" s="82">
        <v>0.64075000000000004</v>
      </c>
      <c r="B2578" s="130">
        <v>30</v>
      </c>
      <c r="C2578" s="127">
        <v>119.42631252822223</v>
      </c>
      <c r="D2578" s="82">
        <f t="shared" si="81"/>
        <v>1</v>
      </c>
      <c r="E2578" s="83">
        <f t="shared" si="82"/>
        <v>111.00000000000001</v>
      </c>
      <c r="F2578" s="80"/>
      <c r="I2578" s="81"/>
      <c r="J2578" s="80"/>
      <c r="K2578" s="80"/>
      <c r="L2578" s="80"/>
      <c r="M2578" s="80"/>
    </row>
    <row r="2579" spans="1:13">
      <c r="A2579" s="82">
        <v>0.64100000000000001</v>
      </c>
      <c r="B2579" s="130">
        <v>15</v>
      </c>
      <c r="C2579" s="127">
        <v>95.553898159645186</v>
      </c>
      <c r="D2579" s="82">
        <f t="shared" si="81"/>
        <v>0</v>
      </c>
      <c r="E2579" s="83" t="str">
        <f t="shared" si="82"/>
        <v>..</v>
      </c>
      <c r="F2579" s="80"/>
      <c r="I2579" s="81"/>
      <c r="J2579" s="80"/>
      <c r="K2579" s="80"/>
      <c r="L2579" s="80"/>
      <c r="M2579" s="80"/>
    </row>
    <row r="2580" spans="1:13">
      <c r="A2580" s="82">
        <v>0.64124999999999999</v>
      </c>
      <c r="B2580" s="130">
        <v>15</v>
      </c>
      <c r="C2580" s="127">
        <v>98.65861327884754</v>
      </c>
      <c r="D2580" s="82">
        <f t="shared" si="81"/>
        <v>0</v>
      </c>
      <c r="E2580" s="83" t="str">
        <f t="shared" si="82"/>
        <v>..</v>
      </c>
      <c r="F2580" s="80"/>
      <c r="I2580" s="81"/>
      <c r="J2580" s="80"/>
      <c r="K2580" s="80"/>
      <c r="L2580" s="80"/>
      <c r="M2580" s="80"/>
    </row>
    <row r="2581" spans="1:13">
      <c r="A2581" s="82">
        <v>0.64149999999999996</v>
      </c>
      <c r="B2581" s="130">
        <v>15</v>
      </c>
      <c r="C2581" s="127">
        <v>112.03512009189063</v>
      </c>
      <c r="D2581" s="82">
        <f t="shared" si="81"/>
        <v>0</v>
      </c>
      <c r="E2581" s="83" t="str">
        <f t="shared" si="82"/>
        <v>..</v>
      </c>
      <c r="F2581" s="80"/>
      <c r="I2581" s="81"/>
      <c r="J2581" s="80"/>
      <c r="K2581" s="80"/>
      <c r="L2581" s="80"/>
      <c r="M2581" s="80"/>
    </row>
    <row r="2582" spans="1:13">
      <c r="A2582" s="82">
        <v>0.64175000000000004</v>
      </c>
      <c r="B2582" s="130">
        <v>30</v>
      </c>
      <c r="C2582" s="127">
        <v>117.62970909870774</v>
      </c>
      <c r="D2582" s="82">
        <f t="shared" si="81"/>
        <v>1</v>
      </c>
      <c r="E2582" s="83">
        <f t="shared" si="82"/>
        <v>111.00000000000001</v>
      </c>
      <c r="F2582" s="80"/>
      <c r="I2582" s="81"/>
      <c r="J2582" s="80"/>
      <c r="K2582" s="80"/>
      <c r="L2582" s="80"/>
      <c r="M2582" s="80"/>
    </row>
    <row r="2583" spans="1:13">
      <c r="A2583" s="82">
        <v>0.64200000000000002</v>
      </c>
      <c r="B2583" s="130">
        <v>30</v>
      </c>
      <c r="C2583" s="127">
        <v>121.1509503834244</v>
      </c>
      <c r="D2583" s="82">
        <f t="shared" si="81"/>
        <v>1</v>
      </c>
      <c r="E2583" s="83">
        <f t="shared" si="82"/>
        <v>111.00000000000001</v>
      </c>
      <c r="F2583" s="80"/>
      <c r="I2583" s="81"/>
      <c r="J2583" s="80"/>
      <c r="K2583" s="80"/>
      <c r="L2583" s="80"/>
      <c r="M2583" s="80"/>
    </row>
    <row r="2584" spans="1:13">
      <c r="A2584" s="82">
        <v>0.64224999999999999</v>
      </c>
      <c r="B2584" s="130">
        <v>30</v>
      </c>
      <c r="C2584" s="127">
        <v>101.59735691222419</v>
      </c>
      <c r="D2584" s="82">
        <f t="shared" si="81"/>
        <v>1</v>
      </c>
      <c r="E2584" s="83">
        <f t="shared" si="82"/>
        <v>111.00000000000001</v>
      </c>
      <c r="F2584" s="80"/>
      <c r="I2584" s="81"/>
      <c r="J2584" s="80"/>
      <c r="K2584" s="80"/>
      <c r="L2584" s="80"/>
      <c r="M2584" s="80"/>
    </row>
    <row r="2585" spans="1:13">
      <c r="A2585" s="82">
        <v>0.64249999999999996</v>
      </c>
      <c r="B2585" s="130">
        <v>15</v>
      </c>
      <c r="C2585" s="127">
        <v>119.82869067126002</v>
      </c>
      <c r="D2585" s="82">
        <f t="shared" si="81"/>
        <v>0</v>
      </c>
      <c r="E2585" s="83" t="str">
        <f t="shared" si="82"/>
        <v>..</v>
      </c>
      <c r="F2585" s="80"/>
      <c r="I2585" s="81"/>
      <c r="J2585" s="80"/>
      <c r="K2585" s="80"/>
      <c r="L2585" s="80"/>
      <c r="M2585" s="80"/>
    </row>
    <row r="2586" spans="1:13">
      <c r="A2586" s="82">
        <v>0.64275000000000004</v>
      </c>
      <c r="B2586" s="130">
        <v>30</v>
      </c>
      <c r="C2586" s="127">
        <v>130.70616177235809</v>
      </c>
      <c r="D2586" s="82">
        <f t="shared" si="81"/>
        <v>1</v>
      </c>
      <c r="E2586" s="83">
        <f t="shared" si="82"/>
        <v>111.00000000000001</v>
      </c>
      <c r="F2586" s="80"/>
      <c r="I2586" s="81"/>
      <c r="J2586" s="80"/>
      <c r="K2586" s="80"/>
      <c r="L2586" s="80"/>
      <c r="M2586" s="80"/>
    </row>
    <row r="2587" spans="1:13">
      <c r="A2587" s="82">
        <v>0.64300000000000002</v>
      </c>
      <c r="B2587" s="130">
        <v>15</v>
      </c>
      <c r="C2587" s="127">
        <v>100.57943893542655</v>
      </c>
      <c r="D2587" s="82">
        <f t="shared" si="81"/>
        <v>0</v>
      </c>
      <c r="E2587" s="83" t="str">
        <f t="shared" si="82"/>
        <v>..</v>
      </c>
      <c r="F2587" s="80"/>
      <c r="I2587" s="81"/>
      <c r="J2587" s="80"/>
      <c r="K2587" s="80"/>
      <c r="L2587" s="80"/>
      <c r="M2587" s="80"/>
    </row>
    <row r="2588" spans="1:13">
      <c r="A2588" s="82">
        <v>0.64324999999999999</v>
      </c>
      <c r="B2588" s="130">
        <v>30</v>
      </c>
      <c r="C2588" s="127">
        <v>88.737451677206053</v>
      </c>
      <c r="D2588" s="82">
        <f t="shared" si="81"/>
        <v>1</v>
      </c>
      <c r="E2588" s="83">
        <f t="shared" si="82"/>
        <v>86.888957475941325</v>
      </c>
      <c r="F2588" s="80"/>
      <c r="I2588" s="81"/>
      <c r="J2588" s="80"/>
      <c r="K2588" s="80"/>
      <c r="L2588" s="80"/>
      <c r="M2588" s="80"/>
    </row>
    <row r="2589" spans="1:13">
      <c r="A2589" s="82">
        <v>0.64349999999999996</v>
      </c>
      <c r="B2589" s="130">
        <v>30</v>
      </c>
      <c r="C2589" s="127">
        <v>139.10856255353778</v>
      </c>
      <c r="D2589" s="82">
        <f t="shared" si="81"/>
        <v>1</v>
      </c>
      <c r="E2589" s="83">
        <f t="shared" si="82"/>
        <v>111.00000000000001</v>
      </c>
      <c r="F2589" s="80"/>
      <c r="I2589" s="81"/>
      <c r="J2589" s="80"/>
      <c r="K2589" s="80"/>
      <c r="L2589" s="80"/>
      <c r="M2589" s="80"/>
    </row>
    <row r="2590" spans="1:13">
      <c r="A2590" s="82">
        <v>0.64375000000000004</v>
      </c>
      <c r="B2590" s="130">
        <v>30</v>
      </c>
      <c r="C2590" s="127">
        <v>100.44249695468707</v>
      </c>
      <c r="D2590" s="82">
        <f t="shared" si="81"/>
        <v>1</v>
      </c>
      <c r="E2590" s="83">
        <f t="shared" si="82"/>
        <v>97.189397320124627</v>
      </c>
      <c r="F2590" s="80"/>
      <c r="I2590" s="81"/>
      <c r="J2590" s="80"/>
      <c r="K2590" s="80"/>
      <c r="L2590" s="80"/>
      <c r="M2590" s="80"/>
    </row>
    <row r="2591" spans="1:13">
      <c r="A2591" s="82">
        <v>0.64400000000000002</v>
      </c>
      <c r="B2591" s="130">
        <v>30</v>
      </c>
      <c r="C2591" s="127">
        <v>123.98081858473182</v>
      </c>
      <c r="D2591" s="82">
        <f t="shared" si="81"/>
        <v>1</v>
      </c>
      <c r="E2591" s="83">
        <f t="shared" si="82"/>
        <v>111.00000000000001</v>
      </c>
      <c r="F2591" s="80"/>
      <c r="I2591" s="81"/>
      <c r="J2591" s="80"/>
      <c r="K2591" s="80"/>
      <c r="L2591" s="80"/>
      <c r="M2591" s="80"/>
    </row>
    <row r="2592" spans="1:13">
      <c r="A2592" s="82">
        <v>0.64424999999999999</v>
      </c>
      <c r="B2592" s="130">
        <v>15</v>
      </c>
      <c r="C2592" s="127">
        <v>111.90558790109469</v>
      </c>
      <c r="D2592" s="82">
        <f t="shared" si="81"/>
        <v>0</v>
      </c>
      <c r="E2592" s="83" t="str">
        <f t="shared" si="82"/>
        <v>..</v>
      </c>
      <c r="F2592" s="80"/>
      <c r="I2592" s="81"/>
      <c r="J2592" s="80"/>
      <c r="K2592" s="80"/>
      <c r="L2592" s="80"/>
      <c r="M2592" s="80"/>
    </row>
    <row r="2593" spans="1:13">
      <c r="A2593" s="82">
        <v>0.64449999999999996</v>
      </c>
      <c r="B2593" s="130">
        <v>15</v>
      </c>
      <c r="C2593" s="127">
        <v>100.61640562445263</v>
      </c>
      <c r="D2593" s="82">
        <f t="shared" si="81"/>
        <v>0</v>
      </c>
      <c r="E2593" s="83" t="str">
        <f t="shared" si="82"/>
        <v>..</v>
      </c>
      <c r="F2593" s="80"/>
      <c r="I2593" s="81"/>
      <c r="J2593" s="80"/>
      <c r="K2593" s="80"/>
      <c r="L2593" s="80"/>
      <c r="M2593" s="80"/>
    </row>
    <row r="2594" spans="1:13">
      <c r="A2594" s="82">
        <v>0.64475000000000005</v>
      </c>
      <c r="B2594" s="130">
        <v>15</v>
      </c>
      <c r="C2594" s="127">
        <v>121.30962658311807</v>
      </c>
      <c r="D2594" s="82">
        <f t="shared" si="81"/>
        <v>0</v>
      </c>
      <c r="E2594" s="83" t="str">
        <f t="shared" si="82"/>
        <v>..</v>
      </c>
      <c r="F2594" s="80"/>
      <c r="I2594" s="81"/>
      <c r="J2594" s="80"/>
      <c r="K2594" s="80"/>
      <c r="L2594" s="80"/>
      <c r="M2594" s="80"/>
    </row>
    <row r="2595" spans="1:13">
      <c r="A2595" s="82">
        <v>0.64500000000000002</v>
      </c>
      <c r="B2595" s="130">
        <v>15</v>
      </c>
      <c r="C2595" s="127">
        <v>113.35134791429198</v>
      </c>
      <c r="D2595" s="82">
        <f t="shared" si="81"/>
        <v>0</v>
      </c>
      <c r="E2595" s="83" t="str">
        <f t="shared" si="82"/>
        <v>..</v>
      </c>
      <c r="F2595" s="80"/>
      <c r="I2595" s="81"/>
      <c r="J2595" s="80"/>
      <c r="K2595" s="80"/>
      <c r="L2595" s="80"/>
      <c r="M2595" s="80"/>
    </row>
    <row r="2596" spans="1:13">
      <c r="A2596" s="82">
        <v>0.64524999999999999</v>
      </c>
      <c r="B2596" s="130">
        <v>15</v>
      </c>
      <c r="C2596" s="127">
        <v>95.237252478984246</v>
      </c>
      <c r="D2596" s="82">
        <f t="shared" si="81"/>
        <v>0</v>
      </c>
      <c r="E2596" s="83" t="str">
        <f t="shared" si="82"/>
        <v>..</v>
      </c>
      <c r="F2596" s="80"/>
      <c r="I2596" s="81"/>
      <c r="J2596" s="80"/>
      <c r="K2596" s="80"/>
      <c r="L2596" s="80"/>
      <c r="M2596" s="80"/>
    </row>
    <row r="2597" spans="1:13">
      <c r="A2597" s="82">
        <v>0.64549999999999996</v>
      </c>
      <c r="B2597" s="130">
        <v>30</v>
      </c>
      <c r="C2597" s="127">
        <v>81.994279632760964</v>
      </c>
      <c r="D2597" s="82">
        <f t="shared" si="81"/>
        <v>1</v>
      </c>
      <c r="E2597" s="83">
        <f t="shared" si="82"/>
        <v>80.954966076829649</v>
      </c>
      <c r="F2597" s="80"/>
      <c r="I2597" s="81"/>
      <c r="J2597" s="80"/>
      <c r="K2597" s="80"/>
      <c r="L2597" s="80"/>
      <c r="M2597" s="80"/>
    </row>
    <row r="2598" spans="1:13">
      <c r="A2598" s="82">
        <v>0.64575000000000005</v>
      </c>
      <c r="B2598" s="130">
        <v>15</v>
      </c>
      <c r="C2598" s="127">
        <v>105.91716870141096</v>
      </c>
      <c r="D2598" s="82">
        <f t="shared" si="81"/>
        <v>0</v>
      </c>
      <c r="E2598" s="83" t="str">
        <f t="shared" si="82"/>
        <v>..</v>
      </c>
      <c r="F2598" s="80"/>
      <c r="I2598" s="81"/>
      <c r="J2598" s="80"/>
      <c r="K2598" s="80"/>
      <c r="L2598" s="80"/>
      <c r="M2598" s="80"/>
    </row>
    <row r="2599" spans="1:13">
      <c r="A2599" s="82">
        <v>0.64600000000000002</v>
      </c>
      <c r="B2599" s="130">
        <v>15</v>
      </c>
      <c r="C2599" s="127">
        <v>122.37557434448566</v>
      </c>
      <c r="D2599" s="82">
        <f t="shared" si="81"/>
        <v>0</v>
      </c>
      <c r="E2599" s="83" t="str">
        <f t="shared" si="82"/>
        <v>..</v>
      </c>
      <c r="F2599" s="80"/>
      <c r="I2599" s="81"/>
      <c r="J2599" s="80"/>
      <c r="K2599" s="80"/>
      <c r="L2599" s="80"/>
      <c r="M2599" s="80"/>
    </row>
    <row r="2600" spans="1:13">
      <c r="A2600" s="82">
        <v>0.64624999999999999</v>
      </c>
      <c r="B2600" s="130">
        <v>30</v>
      </c>
      <c r="C2600" s="127">
        <v>92.575127139496885</v>
      </c>
      <c r="D2600" s="82">
        <f t="shared" si="81"/>
        <v>1</v>
      </c>
      <c r="E2600" s="83">
        <f t="shared" si="82"/>
        <v>90.266111882757258</v>
      </c>
      <c r="F2600" s="80"/>
      <c r="I2600" s="81"/>
      <c r="J2600" s="80"/>
      <c r="K2600" s="80"/>
      <c r="L2600" s="80"/>
      <c r="M2600" s="80"/>
    </row>
    <row r="2601" spans="1:13">
      <c r="A2601" s="82">
        <v>0.64649999999999996</v>
      </c>
      <c r="B2601" s="130">
        <v>15</v>
      </c>
      <c r="C2601" s="127">
        <v>96.298471635755405</v>
      </c>
      <c r="D2601" s="82">
        <f t="shared" si="81"/>
        <v>0</v>
      </c>
      <c r="E2601" s="83" t="str">
        <f t="shared" si="82"/>
        <v>..</v>
      </c>
      <c r="F2601" s="80"/>
      <c r="I2601" s="81"/>
      <c r="J2601" s="80"/>
      <c r="K2601" s="80"/>
      <c r="L2601" s="80"/>
      <c r="M2601" s="80"/>
    </row>
    <row r="2602" spans="1:13">
      <c r="A2602" s="82">
        <v>0.64675000000000005</v>
      </c>
      <c r="B2602" s="130">
        <v>15</v>
      </c>
      <c r="C2602" s="127">
        <v>124.90266927333724</v>
      </c>
      <c r="D2602" s="82">
        <f t="shared" si="81"/>
        <v>0</v>
      </c>
      <c r="E2602" s="83" t="str">
        <f t="shared" si="82"/>
        <v>..</v>
      </c>
      <c r="F2602" s="80"/>
      <c r="I2602" s="81"/>
      <c r="J2602" s="80"/>
      <c r="K2602" s="80"/>
      <c r="L2602" s="80"/>
      <c r="M2602" s="80"/>
    </row>
    <row r="2603" spans="1:13">
      <c r="A2603" s="82">
        <v>0.64700000000000002</v>
      </c>
      <c r="B2603" s="130">
        <v>30</v>
      </c>
      <c r="C2603" s="127">
        <v>91.094863839891389</v>
      </c>
      <c r="D2603" s="82">
        <f t="shared" si="81"/>
        <v>1</v>
      </c>
      <c r="E2603" s="83">
        <f t="shared" si="82"/>
        <v>88.963480179104423</v>
      </c>
      <c r="F2603" s="80"/>
      <c r="I2603" s="81"/>
      <c r="J2603" s="80"/>
      <c r="K2603" s="80"/>
      <c r="L2603" s="80"/>
      <c r="M2603" s="80"/>
    </row>
    <row r="2604" spans="1:13">
      <c r="A2604" s="82">
        <v>0.64724999999999999</v>
      </c>
      <c r="B2604" s="130">
        <v>15</v>
      </c>
      <c r="C2604" s="127">
        <v>107.69174562703603</v>
      </c>
      <c r="D2604" s="82">
        <f t="shared" si="81"/>
        <v>0</v>
      </c>
      <c r="E2604" s="83" t="str">
        <f t="shared" si="82"/>
        <v>..</v>
      </c>
      <c r="F2604" s="80"/>
      <c r="I2604" s="81"/>
      <c r="J2604" s="80"/>
      <c r="K2604" s="80"/>
      <c r="L2604" s="80"/>
      <c r="M2604" s="80"/>
    </row>
    <row r="2605" spans="1:13">
      <c r="A2605" s="82">
        <v>0.64749999999999996</v>
      </c>
      <c r="B2605" s="130">
        <v>30</v>
      </c>
      <c r="C2605" s="127">
        <v>105.64981339526852</v>
      </c>
      <c r="D2605" s="82">
        <f t="shared" si="81"/>
        <v>1</v>
      </c>
      <c r="E2605" s="83">
        <f t="shared" si="82"/>
        <v>111.00000000000001</v>
      </c>
      <c r="F2605" s="80"/>
      <c r="I2605" s="81"/>
      <c r="J2605" s="80"/>
      <c r="K2605" s="80"/>
      <c r="L2605" s="80"/>
      <c r="M2605" s="80"/>
    </row>
    <row r="2606" spans="1:13">
      <c r="A2606" s="82">
        <v>0.64775000000000005</v>
      </c>
      <c r="B2606" s="130">
        <v>15</v>
      </c>
      <c r="C2606" s="127">
        <v>123.58691083378621</v>
      </c>
      <c r="D2606" s="82">
        <f t="shared" si="81"/>
        <v>0</v>
      </c>
      <c r="E2606" s="83" t="str">
        <f t="shared" si="82"/>
        <v>..</v>
      </c>
      <c r="F2606" s="80"/>
      <c r="I2606" s="81"/>
      <c r="J2606" s="80"/>
      <c r="K2606" s="80"/>
      <c r="L2606" s="80"/>
      <c r="M2606" s="80"/>
    </row>
    <row r="2607" spans="1:13">
      <c r="A2607" s="82">
        <v>0.64800000000000002</v>
      </c>
      <c r="B2607" s="130">
        <v>15</v>
      </c>
      <c r="C2607" s="127">
        <v>123.69144614571798</v>
      </c>
      <c r="D2607" s="82">
        <f t="shared" si="81"/>
        <v>0</v>
      </c>
      <c r="E2607" s="83" t="str">
        <f t="shared" si="82"/>
        <v>..</v>
      </c>
      <c r="F2607" s="80"/>
      <c r="I2607" s="81"/>
      <c r="J2607" s="80"/>
      <c r="K2607" s="80"/>
      <c r="L2607" s="80"/>
      <c r="M2607" s="80"/>
    </row>
    <row r="2608" spans="1:13">
      <c r="A2608" s="82">
        <v>0.64824999999999999</v>
      </c>
      <c r="B2608" s="130">
        <v>15</v>
      </c>
      <c r="C2608" s="127">
        <v>108.31703674159776</v>
      </c>
      <c r="D2608" s="82">
        <f t="shared" si="81"/>
        <v>0</v>
      </c>
      <c r="E2608" s="83" t="str">
        <f t="shared" si="82"/>
        <v>..</v>
      </c>
      <c r="F2608" s="80"/>
      <c r="I2608" s="81"/>
      <c r="J2608" s="80"/>
      <c r="K2608" s="80"/>
      <c r="L2608" s="80"/>
      <c r="M2608" s="80"/>
    </row>
    <row r="2609" spans="1:13">
      <c r="A2609" s="82">
        <v>0.64849999999999997</v>
      </c>
      <c r="B2609" s="130">
        <v>30</v>
      </c>
      <c r="C2609" s="127">
        <v>117.67996775265253</v>
      </c>
      <c r="D2609" s="82">
        <f t="shared" si="81"/>
        <v>1</v>
      </c>
      <c r="E2609" s="83">
        <f t="shared" si="82"/>
        <v>111.00000000000001</v>
      </c>
      <c r="F2609" s="80"/>
      <c r="I2609" s="81"/>
      <c r="J2609" s="80"/>
      <c r="K2609" s="80"/>
      <c r="L2609" s="80"/>
      <c r="M2609" s="80"/>
    </row>
    <row r="2610" spans="1:13">
      <c r="A2610" s="82">
        <v>0.64875000000000005</v>
      </c>
      <c r="B2610" s="130">
        <v>15</v>
      </c>
      <c r="C2610" s="127">
        <v>118.05199170295712</v>
      </c>
      <c r="D2610" s="82">
        <f t="shared" si="81"/>
        <v>0</v>
      </c>
      <c r="E2610" s="83" t="str">
        <f t="shared" si="82"/>
        <v>..</v>
      </c>
      <c r="F2610" s="80"/>
      <c r="I2610" s="81"/>
      <c r="J2610" s="80"/>
      <c r="K2610" s="80"/>
      <c r="L2610" s="80"/>
      <c r="M2610" s="80"/>
    </row>
    <row r="2611" spans="1:13">
      <c r="A2611" s="82">
        <v>0.64900000000000002</v>
      </c>
      <c r="B2611" s="130">
        <v>15</v>
      </c>
      <c r="C2611" s="127">
        <v>103.26977401934131</v>
      </c>
      <c r="D2611" s="82">
        <f t="shared" si="81"/>
        <v>0</v>
      </c>
      <c r="E2611" s="83" t="str">
        <f t="shared" si="82"/>
        <v>..</v>
      </c>
      <c r="F2611" s="80"/>
      <c r="I2611" s="81"/>
      <c r="J2611" s="80"/>
      <c r="K2611" s="80"/>
      <c r="L2611" s="80"/>
      <c r="M2611" s="80"/>
    </row>
    <row r="2612" spans="1:13">
      <c r="A2612" s="82">
        <v>0.64924999999999999</v>
      </c>
      <c r="B2612" s="130">
        <v>15</v>
      </c>
      <c r="C2612" s="127">
        <v>118.62158905694622</v>
      </c>
      <c r="D2612" s="82">
        <f t="shared" si="81"/>
        <v>0</v>
      </c>
      <c r="E2612" s="83" t="str">
        <f t="shared" si="82"/>
        <v>..</v>
      </c>
      <c r="F2612" s="80"/>
      <c r="I2612" s="81"/>
      <c r="J2612" s="80"/>
      <c r="K2612" s="80"/>
      <c r="L2612" s="80"/>
      <c r="M2612" s="80"/>
    </row>
    <row r="2613" spans="1:13">
      <c r="A2613" s="82">
        <v>0.64949999999999997</v>
      </c>
      <c r="B2613" s="130">
        <v>30</v>
      </c>
      <c r="C2613" s="127">
        <v>126.95059035170881</v>
      </c>
      <c r="D2613" s="82">
        <f t="shared" si="81"/>
        <v>1</v>
      </c>
      <c r="E2613" s="83">
        <f t="shared" si="82"/>
        <v>111.00000000000001</v>
      </c>
      <c r="F2613" s="80"/>
      <c r="I2613" s="81"/>
      <c r="J2613" s="80"/>
      <c r="K2613" s="80"/>
      <c r="L2613" s="80"/>
      <c r="M2613" s="80"/>
    </row>
    <row r="2614" spans="1:13">
      <c r="A2614" s="82">
        <v>0.64975000000000005</v>
      </c>
      <c r="B2614" s="130">
        <v>15</v>
      </c>
      <c r="C2614" s="127">
        <v>113.95539101533879</v>
      </c>
      <c r="D2614" s="82">
        <f t="shared" si="81"/>
        <v>0</v>
      </c>
      <c r="E2614" s="83" t="str">
        <f t="shared" si="82"/>
        <v>..</v>
      </c>
      <c r="F2614" s="80"/>
      <c r="I2614" s="81"/>
      <c r="J2614" s="80"/>
      <c r="K2614" s="80"/>
      <c r="L2614" s="80"/>
      <c r="M2614" s="80"/>
    </row>
    <row r="2615" spans="1:13">
      <c r="A2615" s="82">
        <v>0.65</v>
      </c>
      <c r="B2615" s="130">
        <v>15</v>
      </c>
      <c r="C2615" s="127">
        <v>109.97898987168634</v>
      </c>
      <c r="D2615" s="82">
        <f t="shared" si="81"/>
        <v>0</v>
      </c>
      <c r="E2615" s="83" t="str">
        <f t="shared" si="82"/>
        <v>..</v>
      </c>
      <c r="F2615" s="80"/>
      <c r="I2615" s="81"/>
      <c r="J2615" s="80"/>
      <c r="K2615" s="80"/>
      <c r="L2615" s="80"/>
      <c r="M2615" s="80"/>
    </row>
    <row r="2616" spans="1:13">
      <c r="A2616" s="82">
        <v>0.65024999999999999</v>
      </c>
      <c r="B2616" s="130">
        <v>15</v>
      </c>
      <c r="C2616" s="127">
        <v>121.43781213111031</v>
      </c>
      <c r="D2616" s="82">
        <f t="shared" si="81"/>
        <v>0</v>
      </c>
      <c r="E2616" s="83" t="str">
        <f t="shared" si="82"/>
        <v>..</v>
      </c>
      <c r="F2616" s="80"/>
      <c r="I2616" s="81"/>
      <c r="J2616" s="80"/>
      <c r="K2616" s="80"/>
      <c r="L2616" s="80"/>
      <c r="M2616" s="80"/>
    </row>
    <row r="2617" spans="1:13">
      <c r="A2617" s="82">
        <v>0.65049999999999997</v>
      </c>
      <c r="B2617" s="130">
        <v>15</v>
      </c>
      <c r="C2617" s="127">
        <v>111.60624601231849</v>
      </c>
      <c r="D2617" s="82">
        <f t="shared" si="81"/>
        <v>0</v>
      </c>
      <c r="E2617" s="83" t="str">
        <f t="shared" si="82"/>
        <v>..</v>
      </c>
      <c r="F2617" s="80"/>
      <c r="I2617" s="81"/>
      <c r="J2617" s="80"/>
      <c r="K2617" s="80"/>
      <c r="L2617" s="80"/>
      <c r="M2617" s="80"/>
    </row>
    <row r="2618" spans="1:13">
      <c r="A2618" s="82">
        <v>0.65075000000000005</v>
      </c>
      <c r="B2618" s="130">
        <v>15</v>
      </c>
      <c r="C2618" s="127">
        <v>97.496169765559429</v>
      </c>
      <c r="D2618" s="82">
        <f t="shared" si="81"/>
        <v>0</v>
      </c>
      <c r="E2618" s="83" t="str">
        <f t="shared" si="82"/>
        <v>..</v>
      </c>
      <c r="F2618" s="80"/>
      <c r="I2618" s="81"/>
      <c r="J2618" s="80"/>
      <c r="K2618" s="80"/>
      <c r="L2618" s="80"/>
      <c r="M2618" s="80"/>
    </row>
    <row r="2619" spans="1:13">
      <c r="A2619" s="82">
        <v>0.65100000000000002</v>
      </c>
      <c r="B2619" s="130">
        <v>15</v>
      </c>
      <c r="C2619" s="127">
        <v>110.45102257105779</v>
      </c>
      <c r="D2619" s="82">
        <f t="shared" si="81"/>
        <v>0</v>
      </c>
      <c r="E2619" s="83" t="str">
        <f t="shared" si="82"/>
        <v>..</v>
      </c>
      <c r="F2619" s="80"/>
      <c r="I2619" s="81"/>
      <c r="J2619" s="80"/>
      <c r="K2619" s="80"/>
      <c r="L2619" s="80"/>
      <c r="M2619" s="80"/>
    </row>
    <row r="2620" spans="1:13">
      <c r="A2620" s="82">
        <v>0.65125</v>
      </c>
      <c r="B2620" s="130">
        <v>30</v>
      </c>
      <c r="C2620" s="127">
        <v>88.188303125320758</v>
      </c>
      <c r="D2620" s="82">
        <f t="shared" si="81"/>
        <v>1</v>
      </c>
      <c r="E2620" s="83">
        <f t="shared" si="82"/>
        <v>86.405706750282263</v>
      </c>
      <c r="F2620" s="80"/>
      <c r="I2620" s="81"/>
      <c r="J2620" s="80"/>
      <c r="K2620" s="80"/>
      <c r="L2620" s="80"/>
      <c r="M2620" s="80"/>
    </row>
    <row r="2621" spans="1:13">
      <c r="A2621" s="82">
        <v>0.65149999999999997</v>
      </c>
      <c r="B2621" s="130">
        <v>30</v>
      </c>
      <c r="C2621" s="127">
        <v>122.77337020585317</v>
      </c>
      <c r="D2621" s="82">
        <f t="shared" si="81"/>
        <v>1</v>
      </c>
      <c r="E2621" s="83">
        <f t="shared" si="82"/>
        <v>111.00000000000001</v>
      </c>
      <c r="F2621" s="80"/>
      <c r="I2621" s="81"/>
      <c r="J2621" s="80"/>
      <c r="K2621" s="80"/>
      <c r="L2621" s="80"/>
      <c r="M2621" s="80"/>
    </row>
    <row r="2622" spans="1:13">
      <c r="A2622" s="82">
        <v>0.65175000000000005</v>
      </c>
      <c r="B2622" s="130">
        <v>15</v>
      </c>
      <c r="C2622" s="127">
        <v>105.55190348326433</v>
      </c>
      <c r="D2622" s="82">
        <f t="shared" si="81"/>
        <v>0</v>
      </c>
      <c r="E2622" s="83" t="str">
        <f t="shared" si="82"/>
        <v>..</v>
      </c>
      <c r="F2622" s="80"/>
      <c r="I2622" s="81"/>
      <c r="J2622" s="80"/>
      <c r="K2622" s="80"/>
      <c r="L2622" s="80"/>
      <c r="M2622" s="80"/>
    </row>
    <row r="2623" spans="1:13">
      <c r="A2623" s="82">
        <v>0.65200000000000002</v>
      </c>
      <c r="B2623" s="130">
        <v>15</v>
      </c>
      <c r="C2623" s="127">
        <v>112.60429418257226</v>
      </c>
      <c r="D2623" s="82">
        <f t="shared" si="81"/>
        <v>0</v>
      </c>
      <c r="E2623" s="83" t="str">
        <f t="shared" si="82"/>
        <v>..</v>
      </c>
      <c r="F2623" s="80"/>
      <c r="I2623" s="81"/>
      <c r="J2623" s="80"/>
      <c r="K2623" s="80"/>
      <c r="L2623" s="80"/>
      <c r="M2623" s="80"/>
    </row>
    <row r="2624" spans="1:13">
      <c r="A2624" s="82">
        <v>0.65225</v>
      </c>
      <c r="B2624" s="130">
        <v>15</v>
      </c>
      <c r="C2624" s="127">
        <v>115.27119316538604</v>
      </c>
      <c r="D2624" s="82">
        <f t="shared" si="81"/>
        <v>0</v>
      </c>
      <c r="E2624" s="83" t="str">
        <f t="shared" si="82"/>
        <v>..</v>
      </c>
      <c r="F2624" s="80"/>
      <c r="I2624" s="81"/>
      <c r="J2624" s="80"/>
      <c r="K2624" s="80"/>
      <c r="L2624" s="80"/>
      <c r="M2624" s="80"/>
    </row>
    <row r="2625" spans="1:13">
      <c r="A2625" s="82">
        <v>0.65249999999999997</v>
      </c>
      <c r="B2625" s="130">
        <v>30</v>
      </c>
      <c r="C2625" s="127">
        <v>129.55509774505217</v>
      </c>
      <c r="D2625" s="82">
        <f t="shared" si="81"/>
        <v>1</v>
      </c>
      <c r="E2625" s="83">
        <f t="shared" si="82"/>
        <v>111.00000000000001</v>
      </c>
      <c r="F2625" s="80"/>
      <c r="I2625" s="81"/>
      <c r="J2625" s="80"/>
      <c r="K2625" s="80"/>
      <c r="L2625" s="80"/>
      <c r="M2625" s="80"/>
    </row>
    <row r="2626" spans="1:13">
      <c r="A2626" s="82">
        <v>0.65275000000000005</v>
      </c>
      <c r="B2626" s="130">
        <v>15</v>
      </c>
      <c r="C2626" s="127">
        <v>124.78942648037436</v>
      </c>
      <c r="D2626" s="82">
        <f t="shared" si="81"/>
        <v>0</v>
      </c>
      <c r="E2626" s="83" t="str">
        <f t="shared" si="82"/>
        <v>..</v>
      </c>
      <c r="F2626" s="80"/>
      <c r="I2626" s="81"/>
      <c r="J2626" s="80"/>
      <c r="K2626" s="80"/>
      <c r="L2626" s="80"/>
      <c r="M2626" s="80"/>
    </row>
    <row r="2627" spans="1:13">
      <c r="A2627" s="82">
        <v>0.65300000000000002</v>
      </c>
      <c r="B2627" s="130">
        <v>15</v>
      </c>
      <c r="C2627" s="127">
        <v>124.24634361042561</v>
      </c>
      <c r="D2627" s="82">
        <f t="shared" si="81"/>
        <v>0</v>
      </c>
      <c r="E2627" s="83" t="str">
        <f t="shared" si="82"/>
        <v>..</v>
      </c>
      <c r="F2627" s="80"/>
      <c r="I2627" s="81"/>
      <c r="J2627" s="80"/>
      <c r="K2627" s="80"/>
      <c r="L2627" s="80"/>
      <c r="M2627" s="80"/>
    </row>
    <row r="2628" spans="1:13">
      <c r="A2628" s="82">
        <v>0.65325</v>
      </c>
      <c r="B2628" s="130">
        <v>15</v>
      </c>
      <c r="C2628" s="127">
        <v>106.25566860912195</v>
      </c>
      <c r="D2628" s="82">
        <f t="shared" si="81"/>
        <v>0</v>
      </c>
      <c r="E2628" s="83" t="str">
        <f t="shared" si="82"/>
        <v>..</v>
      </c>
      <c r="F2628" s="80"/>
      <c r="I2628" s="81"/>
      <c r="J2628" s="80"/>
      <c r="K2628" s="80"/>
      <c r="L2628" s="80"/>
      <c r="M2628" s="80"/>
    </row>
    <row r="2629" spans="1:13">
      <c r="A2629" s="82">
        <v>0.65349999999999997</v>
      </c>
      <c r="B2629" s="130">
        <v>15</v>
      </c>
      <c r="C2629" s="127">
        <v>113.01469518099323</v>
      </c>
      <c r="D2629" s="82">
        <f t="shared" si="81"/>
        <v>0</v>
      </c>
      <c r="E2629" s="83" t="str">
        <f t="shared" si="82"/>
        <v>..</v>
      </c>
      <c r="F2629" s="80"/>
      <c r="I2629" s="81"/>
      <c r="J2629" s="80"/>
      <c r="K2629" s="80"/>
      <c r="L2629" s="80"/>
      <c r="M2629" s="80"/>
    </row>
    <row r="2630" spans="1:13">
      <c r="A2630" s="82">
        <v>0.65375000000000005</v>
      </c>
      <c r="B2630" s="130">
        <v>30</v>
      </c>
      <c r="C2630" s="127">
        <v>107.99769942441631</v>
      </c>
      <c r="D2630" s="82">
        <f t="shared" si="81"/>
        <v>1</v>
      </c>
      <c r="E2630" s="83">
        <f t="shared" si="82"/>
        <v>111.00000000000001</v>
      </c>
      <c r="F2630" s="80"/>
      <c r="I2630" s="81"/>
      <c r="J2630" s="80"/>
      <c r="K2630" s="80"/>
      <c r="L2630" s="80"/>
      <c r="M2630" s="80"/>
    </row>
    <row r="2631" spans="1:13">
      <c r="A2631" s="82">
        <v>0.65400000000000003</v>
      </c>
      <c r="B2631" s="130">
        <v>30</v>
      </c>
      <c r="C2631" s="127">
        <v>80.868363620841023</v>
      </c>
      <c r="D2631" s="82">
        <f t="shared" si="81"/>
        <v>1</v>
      </c>
      <c r="E2631" s="83">
        <f t="shared" si="82"/>
        <v>79.964159986340107</v>
      </c>
      <c r="F2631" s="80"/>
      <c r="I2631" s="81"/>
      <c r="J2631" s="80"/>
      <c r="K2631" s="80"/>
      <c r="L2631" s="80"/>
      <c r="M2631" s="80"/>
    </row>
    <row r="2632" spans="1:13">
      <c r="A2632" s="82">
        <v>0.65425</v>
      </c>
      <c r="B2632" s="130">
        <v>30</v>
      </c>
      <c r="C2632" s="127">
        <v>121.71666412375214</v>
      </c>
      <c r="D2632" s="82">
        <f t="shared" si="81"/>
        <v>1</v>
      </c>
      <c r="E2632" s="83">
        <f t="shared" si="82"/>
        <v>111.00000000000001</v>
      </c>
      <c r="F2632" s="80"/>
      <c r="I2632" s="81"/>
      <c r="J2632" s="80"/>
      <c r="K2632" s="80"/>
      <c r="L2632" s="80"/>
      <c r="M2632" s="80"/>
    </row>
    <row r="2633" spans="1:13">
      <c r="A2633" s="82">
        <v>0.65449999999999997</v>
      </c>
      <c r="B2633" s="130">
        <v>15</v>
      </c>
      <c r="C2633" s="127">
        <v>112.0668407652711</v>
      </c>
      <c r="D2633" s="82">
        <f t="shared" si="81"/>
        <v>0</v>
      </c>
      <c r="E2633" s="83" t="str">
        <f t="shared" si="82"/>
        <v>..</v>
      </c>
      <c r="F2633" s="80"/>
      <c r="I2633" s="81"/>
      <c r="J2633" s="80"/>
      <c r="K2633" s="80"/>
      <c r="L2633" s="80"/>
      <c r="M2633" s="80"/>
    </row>
    <row r="2634" spans="1:13">
      <c r="A2634" s="82">
        <v>0.65475000000000005</v>
      </c>
      <c r="B2634" s="130">
        <v>15</v>
      </c>
      <c r="C2634" s="127">
        <v>107.46681508474423</v>
      </c>
      <c r="D2634" s="82">
        <f t="shared" si="81"/>
        <v>0</v>
      </c>
      <c r="E2634" s="83" t="str">
        <f t="shared" si="82"/>
        <v>..</v>
      </c>
      <c r="F2634" s="80"/>
      <c r="I2634" s="81"/>
      <c r="J2634" s="80"/>
      <c r="K2634" s="80"/>
      <c r="L2634" s="80"/>
      <c r="M2634" s="80"/>
    </row>
    <row r="2635" spans="1:13">
      <c r="A2635" s="82">
        <v>0.65500000000000003</v>
      </c>
      <c r="B2635" s="130">
        <v>15</v>
      </c>
      <c r="C2635" s="127">
        <v>108.44434605295635</v>
      </c>
      <c r="D2635" s="82">
        <f t="shared" si="81"/>
        <v>0</v>
      </c>
      <c r="E2635" s="83" t="str">
        <f t="shared" si="82"/>
        <v>..</v>
      </c>
      <c r="F2635" s="80"/>
      <c r="I2635" s="81"/>
      <c r="J2635" s="80"/>
      <c r="K2635" s="80"/>
      <c r="L2635" s="80"/>
      <c r="M2635" s="80"/>
    </row>
    <row r="2636" spans="1:13">
      <c r="A2636" s="82">
        <v>0.65525</v>
      </c>
      <c r="B2636" s="130">
        <v>15</v>
      </c>
      <c r="C2636" s="127">
        <v>114.60049992725713</v>
      </c>
      <c r="D2636" s="82">
        <f t="shared" si="81"/>
        <v>0</v>
      </c>
      <c r="E2636" s="83" t="str">
        <f t="shared" si="82"/>
        <v>..</v>
      </c>
      <c r="F2636" s="80"/>
      <c r="I2636" s="81"/>
      <c r="J2636" s="80"/>
      <c r="K2636" s="80"/>
      <c r="L2636" s="80"/>
      <c r="M2636" s="80"/>
    </row>
    <row r="2637" spans="1:13">
      <c r="A2637" s="82">
        <v>0.65549999999999997</v>
      </c>
      <c r="B2637" s="130">
        <v>30</v>
      </c>
      <c r="C2637" s="127">
        <v>87.12807531044426</v>
      </c>
      <c r="D2637" s="82">
        <f t="shared" si="81"/>
        <v>1</v>
      </c>
      <c r="E2637" s="83">
        <f t="shared" si="82"/>
        <v>85.472706273190951</v>
      </c>
      <c r="F2637" s="80"/>
      <c r="I2637" s="81"/>
      <c r="J2637" s="80"/>
      <c r="K2637" s="80"/>
      <c r="L2637" s="80"/>
      <c r="M2637" s="80"/>
    </row>
    <row r="2638" spans="1:13">
      <c r="A2638" s="82">
        <v>0.65575000000000006</v>
      </c>
      <c r="B2638" s="130">
        <v>30</v>
      </c>
      <c r="C2638" s="127">
        <v>132.14833624442034</v>
      </c>
      <c r="D2638" s="82">
        <f t="shared" si="81"/>
        <v>1</v>
      </c>
      <c r="E2638" s="83">
        <f t="shared" si="82"/>
        <v>111.00000000000001</v>
      </c>
      <c r="F2638" s="80"/>
      <c r="I2638" s="81"/>
      <c r="J2638" s="80"/>
      <c r="K2638" s="80"/>
      <c r="L2638" s="80"/>
      <c r="M2638" s="80"/>
    </row>
    <row r="2639" spans="1:13">
      <c r="A2639" s="82">
        <v>0.65600000000000003</v>
      </c>
      <c r="B2639" s="130">
        <v>30</v>
      </c>
      <c r="C2639" s="127">
        <v>86.576615199680916</v>
      </c>
      <c r="D2639" s="82">
        <f t="shared" si="81"/>
        <v>1</v>
      </c>
      <c r="E2639" s="83">
        <f t="shared" si="82"/>
        <v>84.987421375719208</v>
      </c>
      <c r="F2639" s="80"/>
      <c r="I2639" s="81"/>
      <c r="J2639" s="80"/>
      <c r="K2639" s="80"/>
      <c r="L2639" s="80"/>
      <c r="M2639" s="80"/>
    </row>
    <row r="2640" spans="1:13">
      <c r="A2640" s="82">
        <v>0.65625</v>
      </c>
      <c r="B2640" s="130">
        <v>15</v>
      </c>
      <c r="C2640" s="127">
        <v>112.02664416291485</v>
      </c>
      <c r="D2640" s="82">
        <f t="shared" ref="D2640:D2703" si="83">IF(VLOOKUP(B2640,$B$10:$G$11,6)&gt;=0,1,0)</f>
        <v>0</v>
      </c>
      <c r="E2640" s="83" t="str">
        <f t="shared" ref="E2640:E2703" si="84">IF(D2640=0,"..", IF(C2640+$C$6&gt;=$G$2,$G$2,(C2640+$C$6)*(1-$C$4)))</f>
        <v>..</v>
      </c>
      <c r="F2640" s="80"/>
      <c r="I2640" s="81"/>
      <c r="J2640" s="80"/>
      <c r="K2640" s="80"/>
      <c r="L2640" s="80"/>
      <c r="M2640" s="80"/>
    </row>
    <row r="2641" spans="1:13">
      <c r="A2641" s="82">
        <v>0.65649999999999997</v>
      </c>
      <c r="B2641" s="130">
        <v>15</v>
      </c>
      <c r="C2641" s="127">
        <v>105.65954942374705</v>
      </c>
      <c r="D2641" s="82">
        <f t="shared" si="83"/>
        <v>0</v>
      </c>
      <c r="E2641" s="83" t="str">
        <f t="shared" si="84"/>
        <v>..</v>
      </c>
      <c r="F2641" s="80"/>
      <c r="I2641" s="81"/>
      <c r="J2641" s="80"/>
      <c r="K2641" s="80"/>
      <c r="L2641" s="80"/>
      <c r="M2641" s="80"/>
    </row>
    <row r="2642" spans="1:13">
      <c r="A2642" s="82">
        <v>0.65674999999999994</v>
      </c>
      <c r="B2642" s="130">
        <v>15</v>
      </c>
      <c r="C2642" s="127">
        <v>119.88740381667807</v>
      </c>
      <c r="D2642" s="82">
        <f t="shared" si="83"/>
        <v>0</v>
      </c>
      <c r="E2642" s="83" t="str">
        <f t="shared" si="84"/>
        <v>..</v>
      </c>
      <c r="F2642" s="80"/>
      <c r="I2642" s="81"/>
      <c r="J2642" s="80"/>
      <c r="K2642" s="80"/>
      <c r="L2642" s="80"/>
      <c r="M2642" s="80"/>
    </row>
    <row r="2643" spans="1:13">
      <c r="A2643" s="82">
        <v>0.65700000000000003</v>
      </c>
      <c r="B2643" s="130">
        <v>15</v>
      </c>
      <c r="C2643" s="127">
        <v>108.90294667074576</v>
      </c>
      <c r="D2643" s="82">
        <f t="shared" si="83"/>
        <v>0</v>
      </c>
      <c r="E2643" s="83" t="str">
        <f t="shared" si="84"/>
        <v>..</v>
      </c>
      <c r="F2643" s="80"/>
      <c r="I2643" s="81"/>
      <c r="J2643" s="80"/>
      <c r="K2643" s="80"/>
      <c r="L2643" s="80"/>
      <c r="M2643" s="80"/>
    </row>
    <row r="2644" spans="1:13">
      <c r="A2644" s="82">
        <v>0.65725</v>
      </c>
      <c r="B2644" s="130">
        <v>15</v>
      </c>
      <c r="C2644" s="127">
        <v>107.50277872401379</v>
      </c>
      <c r="D2644" s="82">
        <f t="shared" si="83"/>
        <v>0</v>
      </c>
      <c r="E2644" s="83" t="str">
        <f t="shared" si="84"/>
        <v>..</v>
      </c>
      <c r="F2644" s="80"/>
      <c r="I2644" s="81"/>
      <c r="J2644" s="80"/>
      <c r="K2644" s="80"/>
      <c r="L2644" s="80"/>
      <c r="M2644" s="80"/>
    </row>
    <row r="2645" spans="1:13">
      <c r="A2645" s="82">
        <v>0.65749999999999997</v>
      </c>
      <c r="B2645" s="130">
        <v>30</v>
      </c>
      <c r="C2645" s="127">
        <v>121.96099128365928</v>
      </c>
      <c r="D2645" s="82">
        <f t="shared" si="83"/>
        <v>1</v>
      </c>
      <c r="E2645" s="83">
        <f t="shared" si="84"/>
        <v>111.00000000000001</v>
      </c>
      <c r="F2645" s="80"/>
      <c r="I2645" s="81"/>
      <c r="J2645" s="80"/>
      <c r="K2645" s="80"/>
      <c r="L2645" s="80"/>
      <c r="M2645" s="80"/>
    </row>
    <row r="2646" spans="1:13">
      <c r="A2646" s="82">
        <v>0.65774999999999995</v>
      </c>
      <c r="B2646" s="130">
        <v>15</v>
      </c>
      <c r="C2646" s="127">
        <v>104.86272123134111</v>
      </c>
      <c r="D2646" s="82">
        <f t="shared" si="83"/>
        <v>0</v>
      </c>
      <c r="E2646" s="83" t="str">
        <f t="shared" si="84"/>
        <v>..</v>
      </c>
      <c r="F2646" s="80"/>
      <c r="I2646" s="81"/>
      <c r="J2646" s="80"/>
      <c r="K2646" s="80"/>
      <c r="L2646" s="80"/>
      <c r="M2646" s="80"/>
    </row>
    <row r="2647" spans="1:13">
      <c r="A2647" s="82">
        <v>0.65800000000000003</v>
      </c>
      <c r="B2647" s="130">
        <v>15</v>
      </c>
      <c r="C2647" s="127">
        <v>102.76635978405977</v>
      </c>
      <c r="D2647" s="82">
        <f t="shared" si="83"/>
        <v>0</v>
      </c>
      <c r="E2647" s="83" t="str">
        <f t="shared" si="84"/>
        <v>..</v>
      </c>
      <c r="F2647" s="80"/>
      <c r="I2647" s="81"/>
      <c r="J2647" s="80"/>
      <c r="K2647" s="80"/>
      <c r="L2647" s="80"/>
      <c r="M2647" s="80"/>
    </row>
    <row r="2648" spans="1:13">
      <c r="A2648" s="82">
        <v>0.65825</v>
      </c>
      <c r="B2648" s="130">
        <v>15</v>
      </c>
      <c r="C2648" s="127">
        <v>106.4019838869261</v>
      </c>
      <c r="D2648" s="82">
        <f t="shared" si="83"/>
        <v>0</v>
      </c>
      <c r="E2648" s="83" t="str">
        <f t="shared" si="84"/>
        <v>..</v>
      </c>
      <c r="F2648" s="80"/>
      <c r="I2648" s="81"/>
      <c r="J2648" s="80"/>
      <c r="K2648" s="80"/>
      <c r="L2648" s="80"/>
      <c r="M2648" s="80"/>
    </row>
    <row r="2649" spans="1:13">
      <c r="A2649" s="82">
        <v>0.65849999999999997</v>
      </c>
      <c r="B2649" s="130">
        <v>15</v>
      </c>
      <c r="C2649" s="127">
        <v>105.87252417829303</v>
      </c>
      <c r="D2649" s="82">
        <f t="shared" si="83"/>
        <v>0</v>
      </c>
      <c r="E2649" s="83" t="str">
        <f t="shared" si="84"/>
        <v>..</v>
      </c>
      <c r="F2649" s="80"/>
      <c r="I2649" s="81"/>
      <c r="J2649" s="80"/>
      <c r="K2649" s="80"/>
      <c r="L2649" s="80"/>
      <c r="M2649" s="80"/>
    </row>
    <row r="2650" spans="1:13">
      <c r="A2650" s="82">
        <v>0.65874999999999995</v>
      </c>
      <c r="B2650" s="130">
        <v>15</v>
      </c>
      <c r="C2650" s="127">
        <v>124.38669690730384</v>
      </c>
      <c r="D2650" s="82">
        <f t="shared" si="83"/>
        <v>0</v>
      </c>
      <c r="E2650" s="83" t="str">
        <f t="shared" si="84"/>
        <v>..</v>
      </c>
      <c r="F2650" s="80"/>
      <c r="I2650" s="81"/>
      <c r="J2650" s="80"/>
      <c r="K2650" s="80"/>
      <c r="L2650" s="80"/>
      <c r="M2650" s="80"/>
    </row>
    <row r="2651" spans="1:13">
      <c r="A2651" s="82">
        <v>0.65900000000000003</v>
      </c>
      <c r="B2651" s="130">
        <v>30</v>
      </c>
      <c r="C2651" s="127">
        <v>118.33699469438362</v>
      </c>
      <c r="D2651" s="82">
        <f t="shared" si="83"/>
        <v>1</v>
      </c>
      <c r="E2651" s="83">
        <f t="shared" si="84"/>
        <v>111.00000000000001</v>
      </c>
      <c r="F2651" s="80"/>
      <c r="I2651" s="81"/>
      <c r="J2651" s="80"/>
      <c r="K2651" s="80"/>
      <c r="L2651" s="80"/>
      <c r="M2651" s="80"/>
    </row>
    <row r="2652" spans="1:13">
      <c r="A2652" s="82">
        <v>0.65925</v>
      </c>
      <c r="B2652" s="130">
        <v>30</v>
      </c>
      <c r="C2652" s="127">
        <v>117.60752062164622</v>
      </c>
      <c r="D2652" s="82">
        <f t="shared" si="83"/>
        <v>1</v>
      </c>
      <c r="E2652" s="83">
        <f t="shared" si="84"/>
        <v>111.00000000000001</v>
      </c>
      <c r="F2652" s="80"/>
      <c r="I2652" s="81"/>
      <c r="J2652" s="80"/>
      <c r="K2652" s="80"/>
      <c r="L2652" s="80"/>
      <c r="M2652" s="80"/>
    </row>
    <row r="2653" spans="1:13">
      <c r="A2653" s="82">
        <v>0.65949999999999998</v>
      </c>
      <c r="B2653" s="130">
        <v>15</v>
      </c>
      <c r="C2653" s="127">
        <v>98.803207073236422</v>
      </c>
      <c r="D2653" s="82">
        <f t="shared" si="83"/>
        <v>0</v>
      </c>
      <c r="E2653" s="83" t="str">
        <f t="shared" si="84"/>
        <v>..</v>
      </c>
      <c r="F2653" s="80"/>
      <c r="I2653" s="81"/>
      <c r="J2653" s="80"/>
      <c r="K2653" s="80"/>
      <c r="L2653" s="80"/>
      <c r="M2653" s="80"/>
    </row>
    <row r="2654" spans="1:13">
      <c r="A2654" s="82">
        <v>0.65974999999999995</v>
      </c>
      <c r="B2654" s="130">
        <v>15</v>
      </c>
      <c r="C2654" s="127">
        <v>117.75797159872604</v>
      </c>
      <c r="D2654" s="82">
        <f t="shared" si="83"/>
        <v>0</v>
      </c>
      <c r="E2654" s="83" t="str">
        <f t="shared" si="84"/>
        <v>..</v>
      </c>
      <c r="F2654" s="80"/>
      <c r="I2654" s="81"/>
      <c r="J2654" s="80"/>
      <c r="K2654" s="80"/>
      <c r="L2654" s="80"/>
      <c r="M2654" s="80"/>
    </row>
    <row r="2655" spans="1:13">
      <c r="A2655" s="82">
        <v>0.66</v>
      </c>
      <c r="B2655" s="130">
        <v>15</v>
      </c>
      <c r="C2655" s="127">
        <v>99.555953203390516</v>
      </c>
      <c r="D2655" s="82">
        <f t="shared" si="83"/>
        <v>0</v>
      </c>
      <c r="E2655" s="83" t="str">
        <f t="shared" si="84"/>
        <v>..</v>
      </c>
      <c r="F2655" s="80"/>
      <c r="I2655" s="81"/>
      <c r="J2655" s="80"/>
      <c r="K2655" s="80"/>
      <c r="L2655" s="80"/>
      <c r="M2655" s="80"/>
    </row>
    <row r="2656" spans="1:13">
      <c r="A2656" s="82">
        <v>0.66025</v>
      </c>
      <c r="B2656" s="130">
        <v>15</v>
      </c>
      <c r="C2656" s="127">
        <v>97.730735942352666</v>
      </c>
      <c r="D2656" s="82">
        <f t="shared" si="83"/>
        <v>0</v>
      </c>
      <c r="E2656" s="83" t="str">
        <f t="shared" si="84"/>
        <v>..</v>
      </c>
      <c r="F2656" s="80"/>
      <c r="I2656" s="81"/>
      <c r="J2656" s="80"/>
      <c r="K2656" s="80"/>
      <c r="L2656" s="80"/>
      <c r="M2656" s="80"/>
    </row>
    <row r="2657" spans="1:13">
      <c r="A2657" s="82">
        <v>0.66049999999999998</v>
      </c>
      <c r="B2657" s="130">
        <v>15</v>
      </c>
      <c r="C2657" s="127">
        <v>95.592804099510673</v>
      </c>
      <c r="D2657" s="82">
        <f t="shared" si="83"/>
        <v>0</v>
      </c>
      <c r="E2657" s="83" t="str">
        <f t="shared" si="84"/>
        <v>..</v>
      </c>
      <c r="F2657" s="80"/>
      <c r="I2657" s="81"/>
      <c r="J2657" s="80"/>
      <c r="K2657" s="80"/>
      <c r="L2657" s="80"/>
      <c r="M2657" s="80"/>
    </row>
    <row r="2658" spans="1:13">
      <c r="A2658" s="82">
        <v>0.66074999999999995</v>
      </c>
      <c r="B2658" s="130">
        <v>15</v>
      </c>
      <c r="C2658" s="127">
        <v>108.8109630070231</v>
      </c>
      <c r="D2658" s="82">
        <f t="shared" si="83"/>
        <v>0</v>
      </c>
      <c r="E2658" s="83" t="str">
        <f t="shared" si="84"/>
        <v>..</v>
      </c>
      <c r="F2658" s="80"/>
      <c r="I2658" s="81"/>
      <c r="J2658" s="80"/>
      <c r="K2658" s="80"/>
      <c r="L2658" s="80"/>
      <c r="M2658" s="80"/>
    </row>
    <row r="2659" spans="1:13">
      <c r="A2659" s="82">
        <v>0.66100000000000003</v>
      </c>
      <c r="B2659" s="130">
        <v>30</v>
      </c>
      <c r="C2659" s="127">
        <v>119.48329843590852</v>
      </c>
      <c r="D2659" s="82">
        <f t="shared" si="83"/>
        <v>1</v>
      </c>
      <c r="E2659" s="83">
        <f t="shared" si="84"/>
        <v>111.00000000000001</v>
      </c>
      <c r="F2659" s="80"/>
      <c r="I2659" s="81"/>
      <c r="J2659" s="80"/>
      <c r="K2659" s="80"/>
      <c r="L2659" s="80"/>
      <c r="M2659" s="80"/>
    </row>
    <row r="2660" spans="1:13">
      <c r="A2660" s="82">
        <v>0.66125</v>
      </c>
      <c r="B2660" s="130">
        <v>30</v>
      </c>
      <c r="C2660" s="127">
        <v>132.50225528317179</v>
      </c>
      <c r="D2660" s="82">
        <f t="shared" si="83"/>
        <v>1</v>
      </c>
      <c r="E2660" s="83">
        <f t="shared" si="84"/>
        <v>111.00000000000001</v>
      </c>
      <c r="F2660" s="80"/>
      <c r="I2660" s="81"/>
      <c r="J2660" s="80"/>
      <c r="K2660" s="80"/>
      <c r="L2660" s="80"/>
      <c r="M2660" s="80"/>
    </row>
    <row r="2661" spans="1:13">
      <c r="A2661" s="82">
        <v>0.66149999999999998</v>
      </c>
      <c r="B2661" s="130">
        <v>30</v>
      </c>
      <c r="C2661" s="127">
        <v>106.68884336491462</v>
      </c>
      <c r="D2661" s="82">
        <f t="shared" si="83"/>
        <v>1</v>
      </c>
      <c r="E2661" s="83">
        <f t="shared" si="84"/>
        <v>111.00000000000001</v>
      </c>
      <c r="F2661" s="80"/>
      <c r="I2661" s="81"/>
      <c r="J2661" s="80"/>
      <c r="K2661" s="80"/>
      <c r="L2661" s="80"/>
      <c r="M2661" s="80"/>
    </row>
    <row r="2662" spans="1:13">
      <c r="A2662" s="82">
        <v>0.66174999999999995</v>
      </c>
      <c r="B2662" s="130">
        <v>15</v>
      </c>
      <c r="C2662" s="127">
        <v>103.4562246557001</v>
      </c>
      <c r="D2662" s="82">
        <f t="shared" si="83"/>
        <v>0</v>
      </c>
      <c r="E2662" s="83" t="str">
        <f t="shared" si="84"/>
        <v>..</v>
      </c>
      <c r="F2662" s="80"/>
      <c r="I2662" s="81"/>
      <c r="J2662" s="80"/>
      <c r="K2662" s="80"/>
      <c r="L2662" s="80"/>
      <c r="M2662" s="80"/>
    </row>
    <row r="2663" spans="1:13">
      <c r="A2663" s="82">
        <v>0.66200000000000003</v>
      </c>
      <c r="B2663" s="130">
        <v>15</v>
      </c>
      <c r="C2663" s="127">
        <v>116.32496162576281</v>
      </c>
      <c r="D2663" s="82">
        <f t="shared" si="83"/>
        <v>0</v>
      </c>
      <c r="E2663" s="83" t="str">
        <f t="shared" si="84"/>
        <v>..</v>
      </c>
      <c r="F2663" s="80"/>
      <c r="I2663" s="81"/>
      <c r="J2663" s="80"/>
      <c r="K2663" s="80"/>
      <c r="L2663" s="80"/>
      <c r="M2663" s="80"/>
    </row>
    <row r="2664" spans="1:13">
      <c r="A2664" s="82">
        <v>0.66225000000000001</v>
      </c>
      <c r="B2664" s="130">
        <v>15</v>
      </c>
      <c r="C2664" s="127">
        <v>98.478639048161853</v>
      </c>
      <c r="D2664" s="82">
        <f t="shared" si="83"/>
        <v>0</v>
      </c>
      <c r="E2664" s="83" t="str">
        <f t="shared" si="84"/>
        <v>..</v>
      </c>
      <c r="F2664" s="80"/>
      <c r="I2664" s="81"/>
      <c r="J2664" s="80"/>
      <c r="K2664" s="80"/>
      <c r="L2664" s="80"/>
      <c r="M2664" s="80"/>
    </row>
    <row r="2665" spans="1:13">
      <c r="A2665" s="82">
        <v>0.66249999999999998</v>
      </c>
      <c r="B2665" s="130">
        <v>15</v>
      </c>
      <c r="C2665" s="127">
        <v>111.52223418401402</v>
      </c>
      <c r="D2665" s="82">
        <f t="shared" si="83"/>
        <v>0</v>
      </c>
      <c r="E2665" s="83" t="str">
        <f t="shared" si="84"/>
        <v>..</v>
      </c>
      <c r="F2665" s="80"/>
      <c r="I2665" s="81"/>
      <c r="J2665" s="80"/>
      <c r="K2665" s="80"/>
      <c r="L2665" s="80"/>
      <c r="M2665" s="80"/>
    </row>
    <row r="2666" spans="1:13">
      <c r="A2666" s="82">
        <v>0.66274999999999995</v>
      </c>
      <c r="B2666" s="130">
        <v>15</v>
      </c>
      <c r="C2666" s="127">
        <v>106.44178675339731</v>
      </c>
      <c r="D2666" s="82">
        <f t="shared" si="83"/>
        <v>0</v>
      </c>
      <c r="E2666" s="83" t="str">
        <f t="shared" si="84"/>
        <v>..</v>
      </c>
      <c r="F2666" s="80"/>
      <c r="I2666" s="81"/>
      <c r="J2666" s="80"/>
      <c r="K2666" s="80"/>
      <c r="L2666" s="80"/>
      <c r="M2666" s="80"/>
    </row>
    <row r="2667" spans="1:13">
      <c r="A2667" s="82">
        <v>0.66300000000000003</v>
      </c>
      <c r="B2667" s="130">
        <v>15</v>
      </c>
      <c r="C2667" s="127">
        <v>117.29024352324171</v>
      </c>
      <c r="D2667" s="82">
        <f t="shared" si="83"/>
        <v>0</v>
      </c>
      <c r="E2667" s="83" t="str">
        <f t="shared" si="84"/>
        <v>..</v>
      </c>
      <c r="F2667" s="80"/>
      <c r="I2667" s="81"/>
      <c r="J2667" s="80"/>
      <c r="K2667" s="80"/>
      <c r="L2667" s="80"/>
      <c r="M2667" s="80"/>
    </row>
    <row r="2668" spans="1:13">
      <c r="A2668" s="82">
        <v>0.66325000000000001</v>
      </c>
      <c r="B2668" s="130">
        <v>15</v>
      </c>
      <c r="C2668" s="127">
        <v>101.31049865689192</v>
      </c>
      <c r="D2668" s="82">
        <f t="shared" si="83"/>
        <v>0</v>
      </c>
      <c r="E2668" s="83" t="str">
        <f t="shared" si="84"/>
        <v>..</v>
      </c>
      <c r="F2668" s="80"/>
      <c r="I2668" s="81"/>
      <c r="J2668" s="80"/>
      <c r="K2668" s="80"/>
      <c r="L2668" s="80"/>
      <c r="M2668" s="80"/>
    </row>
    <row r="2669" spans="1:13">
      <c r="A2669" s="82">
        <v>0.66349999999999998</v>
      </c>
      <c r="B2669" s="130">
        <v>30</v>
      </c>
      <c r="C2669" s="127">
        <v>119.96179265367778</v>
      </c>
      <c r="D2669" s="82">
        <f t="shared" si="83"/>
        <v>1</v>
      </c>
      <c r="E2669" s="83">
        <f t="shared" si="84"/>
        <v>111.00000000000001</v>
      </c>
      <c r="F2669" s="80"/>
      <c r="I2669" s="81"/>
      <c r="J2669" s="80"/>
      <c r="K2669" s="80"/>
      <c r="L2669" s="80"/>
      <c r="M2669" s="80"/>
    </row>
    <row r="2670" spans="1:13">
      <c r="A2670" s="82">
        <v>0.66374999999999995</v>
      </c>
      <c r="B2670" s="130">
        <v>30</v>
      </c>
      <c r="C2670" s="127">
        <v>81.255008049125621</v>
      </c>
      <c r="D2670" s="82">
        <f t="shared" si="83"/>
        <v>1</v>
      </c>
      <c r="E2670" s="83">
        <f t="shared" si="84"/>
        <v>80.304407083230544</v>
      </c>
      <c r="F2670" s="80"/>
      <c r="I2670" s="81"/>
      <c r="J2670" s="80"/>
      <c r="K2670" s="80"/>
      <c r="L2670" s="80"/>
      <c r="M2670" s="80"/>
    </row>
    <row r="2671" spans="1:13">
      <c r="A2671" s="82">
        <v>0.66400000000000003</v>
      </c>
      <c r="B2671" s="130">
        <v>15</v>
      </c>
      <c r="C2671" s="127">
        <v>96.661535073536697</v>
      </c>
      <c r="D2671" s="82">
        <f t="shared" si="83"/>
        <v>0</v>
      </c>
      <c r="E2671" s="83" t="str">
        <f t="shared" si="84"/>
        <v>..</v>
      </c>
      <c r="F2671" s="80"/>
      <c r="I2671" s="81"/>
      <c r="J2671" s="80"/>
      <c r="K2671" s="80"/>
      <c r="L2671" s="80"/>
      <c r="M2671" s="80"/>
    </row>
    <row r="2672" spans="1:13">
      <c r="A2672" s="82">
        <v>0.66425000000000001</v>
      </c>
      <c r="B2672" s="130">
        <v>15</v>
      </c>
      <c r="C2672" s="127">
        <v>97.203558211516054</v>
      </c>
      <c r="D2672" s="82">
        <f t="shared" si="83"/>
        <v>0</v>
      </c>
      <c r="E2672" s="83" t="str">
        <f t="shared" si="84"/>
        <v>..</v>
      </c>
      <c r="F2672" s="80"/>
      <c r="I2672" s="81"/>
      <c r="J2672" s="80"/>
      <c r="K2672" s="80"/>
      <c r="L2672" s="80"/>
      <c r="M2672" s="80"/>
    </row>
    <row r="2673" spans="1:13">
      <c r="A2673" s="82">
        <v>0.66449999999999998</v>
      </c>
      <c r="B2673" s="130">
        <v>30</v>
      </c>
      <c r="C2673" s="127">
        <v>113.38067139683</v>
      </c>
      <c r="D2673" s="82">
        <f t="shared" si="83"/>
        <v>1</v>
      </c>
      <c r="E2673" s="83">
        <f t="shared" si="84"/>
        <v>111.00000000000001</v>
      </c>
      <c r="F2673" s="80"/>
      <c r="I2673" s="81"/>
      <c r="J2673" s="80"/>
      <c r="K2673" s="80"/>
      <c r="L2673" s="80"/>
      <c r="M2673" s="80"/>
    </row>
    <row r="2674" spans="1:13">
      <c r="A2674" s="82">
        <v>0.66474999999999995</v>
      </c>
      <c r="B2674" s="130">
        <v>15</v>
      </c>
      <c r="C2674" s="127">
        <v>118.83643056809558</v>
      </c>
      <c r="D2674" s="82">
        <f t="shared" si="83"/>
        <v>0</v>
      </c>
      <c r="E2674" s="83" t="str">
        <f t="shared" si="84"/>
        <v>..</v>
      </c>
      <c r="F2674" s="80"/>
      <c r="I2674" s="81"/>
      <c r="J2674" s="80"/>
      <c r="K2674" s="80"/>
      <c r="L2674" s="80"/>
      <c r="M2674" s="80"/>
    </row>
    <row r="2675" spans="1:13">
      <c r="A2675" s="82">
        <v>0.66500000000000004</v>
      </c>
      <c r="B2675" s="130">
        <v>15</v>
      </c>
      <c r="C2675" s="127">
        <v>119.11075122013949</v>
      </c>
      <c r="D2675" s="82">
        <f t="shared" si="83"/>
        <v>0</v>
      </c>
      <c r="E2675" s="83" t="str">
        <f t="shared" si="84"/>
        <v>..</v>
      </c>
      <c r="F2675" s="80"/>
      <c r="I2675" s="81"/>
      <c r="J2675" s="80"/>
      <c r="K2675" s="80"/>
      <c r="L2675" s="80"/>
      <c r="M2675" s="80"/>
    </row>
    <row r="2676" spans="1:13">
      <c r="A2676" s="82">
        <v>0.66525000000000001</v>
      </c>
      <c r="B2676" s="130">
        <v>15</v>
      </c>
      <c r="C2676" s="127">
        <v>117.04771935620352</v>
      </c>
      <c r="D2676" s="82">
        <f t="shared" si="83"/>
        <v>0</v>
      </c>
      <c r="E2676" s="83" t="str">
        <f t="shared" si="84"/>
        <v>..</v>
      </c>
      <c r="F2676" s="80"/>
      <c r="I2676" s="81"/>
      <c r="J2676" s="80"/>
      <c r="K2676" s="80"/>
      <c r="L2676" s="80"/>
      <c r="M2676" s="80"/>
    </row>
    <row r="2677" spans="1:13">
      <c r="A2677" s="82">
        <v>0.66549999999999998</v>
      </c>
      <c r="B2677" s="130">
        <v>30</v>
      </c>
      <c r="C2677" s="127">
        <v>129.01212898855397</v>
      </c>
      <c r="D2677" s="82">
        <f t="shared" si="83"/>
        <v>1</v>
      </c>
      <c r="E2677" s="83">
        <f t="shared" si="84"/>
        <v>111.00000000000001</v>
      </c>
      <c r="F2677" s="80"/>
      <c r="I2677" s="81"/>
      <c r="J2677" s="80"/>
      <c r="K2677" s="80"/>
      <c r="L2677" s="80"/>
      <c r="M2677" s="80"/>
    </row>
    <row r="2678" spans="1:13">
      <c r="A2678" s="82">
        <v>0.66574999999999995</v>
      </c>
      <c r="B2678" s="130">
        <v>15</v>
      </c>
      <c r="C2678" s="127">
        <v>111.6926685144139</v>
      </c>
      <c r="D2678" s="82">
        <f t="shared" si="83"/>
        <v>0</v>
      </c>
      <c r="E2678" s="83" t="str">
        <f t="shared" si="84"/>
        <v>..</v>
      </c>
      <c r="F2678" s="80"/>
      <c r="I2678" s="81"/>
      <c r="J2678" s="80"/>
      <c r="K2678" s="80"/>
      <c r="L2678" s="80"/>
      <c r="M2678" s="80"/>
    </row>
    <row r="2679" spans="1:13">
      <c r="A2679" s="82">
        <v>0.66600000000000004</v>
      </c>
      <c r="B2679" s="130">
        <v>15</v>
      </c>
      <c r="C2679" s="127">
        <v>119.71568044117215</v>
      </c>
      <c r="D2679" s="82">
        <f t="shared" si="83"/>
        <v>0</v>
      </c>
      <c r="E2679" s="83" t="str">
        <f t="shared" si="84"/>
        <v>..</v>
      </c>
      <c r="F2679" s="80"/>
      <c r="I2679" s="81"/>
      <c r="J2679" s="80"/>
      <c r="K2679" s="80"/>
      <c r="L2679" s="80"/>
      <c r="M2679" s="80"/>
    </row>
    <row r="2680" spans="1:13">
      <c r="A2680" s="82">
        <v>0.66625000000000001</v>
      </c>
      <c r="B2680" s="130">
        <v>30</v>
      </c>
      <c r="C2680" s="127">
        <v>95.423076355096413</v>
      </c>
      <c r="D2680" s="82">
        <f t="shared" si="83"/>
        <v>1</v>
      </c>
      <c r="E2680" s="83">
        <f t="shared" si="84"/>
        <v>92.772307192484845</v>
      </c>
      <c r="F2680" s="80"/>
      <c r="I2680" s="81"/>
      <c r="J2680" s="80"/>
      <c r="K2680" s="80"/>
      <c r="L2680" s="80"/>
      <c r="M2680" s="80"/>
    </row>
    <row r="2681" spans="1:13">
      <c r="A2681" s="82">
        <v>0.66649999999999998</v>
      </c>
      <c r="B2681" s="130">
        <v>15</v>
      </c>
      <c r="C2681" s="127">
        <v>96.483466122377806</v>
      </c>
      <c r="D2681" s="82">
        <f t="shared" si="83"/>
        <v>0</v>
      </c>
      <c r="E2681" s="83" t="str">
        <f t="shared" si="84"/>
        <v>..</v>
      </c>
      <c r="F2681" s="80"/>
      <c r="I2681" s="81"/>
      <c r="J2681" s="80"/>
      <c r="K2681" s="80"/>
      <c r="L2681" s="80"/>
      <c r="M2681" s="80"/>
    </row>
    <row r="2682" spans="1:13">
      <c r="A2682" s="82">
        <v>0.66674999999999995</v>
      </c>
      <c r="B2682" s="130">
        <v>15</v>
      </c>
      <c r="C2682" s="127">
        <v>119.80160935933949</v>
      </c>
      <c r="D2682" s="82">
        <f t="shared" si="83"/>
        <v>0</v>
      </c>
      <c r="E2682" s="83" t="str">
        <f t="shared" si="84"/>
        <v>..</v>
      </c>
      <c r="F2682" s="80"/>
      <c r="I2682" s="81"/>
      <c r="J2682" s="80"/>
      <c r="K2682" s="80"/>
      <c r="L2682" s="80"/>
      <c r="M2682" s="80"/>
    </row>
    <row r="2683" spans="1:13">
      <c r="A2683" s="82">
        <v>0.66700000000000004</v>
      </c>
      <c r="B2683" s="130">
        <v>15</v>
      </c>
      <c r="C2683" s="127">
        <v>97.713209842634242</v>
      </c>
      <c r="D2683" s="82">
        <f t="shared" si="83"/>
        <v>0</v>
      </c>
      <c r="E2683" s="83" t="str">
        <f t="shared" si="84"/>
        <v>..</v>
      </c>
      <c r="F2683" s="80"/>
      <c r="I2683" s="81"/>
      <c r="J2683" s="80"/>
      <c r="K2683" s="80"/>
      <c r="L2683" s="80"/>
      <c r="M2683" s="80"/>
    </row>
    <row r="2684" spans="1:13">
      <c r="A2684" s="82">
        <v>0.66725000000000001</v>
      </c>
      <c r="B2684" s="130">
        <v>15</v>
      </c>
      <c r="C2684" s="127">
        <v>109.8160937127826</v>
      </c>
      <c r="D2684" s="82">
        <f t="shared" si="83"/>
        <v>0</v>
      </c>
      <c r="E2684" s="83" t="str">
        <f t="shared" si="84"/>
        <v>..</v>
      </c>
      <c r="F2684" s="80"/>
      <c r="I2684" s="81"/>
      <c r="J2684" s="80"/>
      <c r="K2684" s="80"/>
      <c r="L2684" s="80"/>
      <c r="M2684" s="80"/>
    </row>
    <row r="2685" spans="1:13">
      <c r="A2685" s="82">
        <v>0.66749999999999998</v>
      </c>
      <c r="B2685" s="130">
        <v>15</v>
      </c>
      <c r="C2685" s="127">
        <v>110.82122699517495</v>
      </c>
      <c r="D2685" s="82">
        <f t="shared" si="83"/>
        <v>0</v>
      </c>
      <c r="E2685" s="83" t="str">
        <f t="shared" si="84"/>
        <v>..</v>
      </c>
      <c r="F2685" s="80"/>
      <c r="I2685" s="81"/>
      <c r="J2685" s="80"/>
      <c r="K2685" s="80"/>
      <c r="L2685" s="80"/>
      <c r="M2685" s="80"/>
    </row>
    <row r="2686" spans="1:13">
      <c r="A2686" s="82">
        <v>0.66774999999999995</v>
      </c>
      <c r="B2686" s="130">
        <v>15</v>
      </c>
      <c r="C2686" s="127">
        <v>106.3733098303554</v>
      </c>
      <c r="D2686" s="82">
        <f t="shared" si="83"/>
        <v>0</v>
      </c>
      <c r="E2686" s="83" t="str">
        <f t="shared" si="84"/>
        <v>..</v>
      </c>
      <c r="F2686" s="80"/>
      <c r="I2686" s="81"/>
      <c r="J2686" s="80"/>
      <c r="K2686" s="80"/>
      <c r="L2686" s="80"/>
      <c r="M2686" s="80"/>
    </row>
    <row r="2687" spans="1:13">
      <c r="A2687" s="82">
        <v>0.66800000000000004</v>
      </c>
      <c r="B2687" s="130">
        <v>15</v>
      </c>
      <c r="C2687" s="127">
        <v>123.78828551455126</v>
      </c>
      <c r="D2687" s="82">
        <f t="shared" si="83"/>
        <v>0</v>
      </c>
      <c r="E2687" s="83" t="str">
        <f t="shared" si="84"/>
        <v>..</v>
      </c>
      <c r="F2687" s="80"/>
      <c r="I2687" s="81"/>
      <c r="J2687" s="80"/>
      <c r="K2687" s="80"/>
      <c r="L2687" s="80"/>
      <c r="M2687" s="80"/>
    </row>
    <row r="2688" spans="1:13">
      <c r="A2688" s="82">
        <v>0.66825000000000001</v>
      </c>
      <c r="B2688" s="130">
        <v>15</v>
      </c>
      <c r="C2688" s="127">
        <v>101.5793465069501</v>
      </c>
      <c r="D2688" s="82">
        <f t="shared" si="83"/>
        <v>0</v>
      </c>
      <c r="E2688" s="83" t="str">
        <f t="shared" si="84"/>
        <v>..</v>
      </c>
      <c r="F2688" s="80"/>
      <c r="I2688" s="81"/>
      <c r="J2688" s="80"/>
      <c r="K2688" s="80"/>
      <c r="L2688" s="80"/>
      <c r="M2688" s="80"/>
    </row>
    <row r="2689" spans="1:13">
      <c r="A2689" s="82">
        <v>0.66849999999999998</v>
      </c>
      <c r="B2689" s="130">
        <v>30</v>
      </c>
      <c r="C2689" s="127">
        <v>93.473706123643609</v>
      </c>
      <c r="D2689" s="82">
        <f t="shared" si="83"/>
        <v>1</v>
      </c>
      <c r="E2689" s="83">
        <f t="shared" si="84"/>
        <v>91.056861388806382</v>
      </c>
      <c r="F2689" s="80"/>
      <c r="I2689" s="81"/>
      <c r="J2689" s="80"/>
      <c r="K2689" s="80"/>
      <c r="L2689" s="80"/>
      <c r="M2689" s="80"/>
    </row>
    <row r="2690" spans="1:13">
      <c r="A2690" s="82">
        <v>0.66874999999999996</v>
      </c>
      <c r="B2690" s="130">
        <v>15</v>
      </c>
      <c r="C2690" s="127">
        <v>98.089047840813734</v>
      </c>
      <c r="D2690" s="82">
        <f t="shared" si="83"/>
        <v>0</v>
      </c>
      <c r="E2690" s="83" t="str">
        <f t="shared" si="84"/>
        <v>..</v>
      </c>
      <c r="F2690" s="80"/>
      <c r="I2690" s="81"/>
      <c r="J2690" s="80"/>
      <c r="K2690" s="80"/>
      <c r="L2690" s="80"/>
      <c r="M2690" s="80"/>
    </row>
    <row r="2691" spans="1:13">
      <c r="A2691" s="82">
        <v>0.66900000000000004</v>
      </c>
      <c r="B2691" s="130">
        <v>30</v>
      </c>
      <c r="C2691" s="127">
        <v>125.83463319642738</v>
      </c>
      <c r="D2691" s="82">
        <f t="shared" si="83"/>
        <v>1</v>
      </c>
      <c r="E2691" s="83">
        <f t="shared" si="84"/>
        <v>111.00000000000001</v>
      </c>
      <c r="F2691" s="80"/>
      <c r="I2691" s="81"/>
      <c r="J2691" s="80"/>
      <c r="K2691" s="80"/>
      <c r="L2691" s="80"/>
      <c r="M2691" s="80"/>
    </row>
    <row r="2692" spans="1:13">
      <c r="A2692" s="82">
        <v>0.66925000000000001</v>
      </c>
      <c r="B2692" s="130">
        <v>30</v>
      </c>
      <c r="C2692" s="127">
        <v>85.633446845940469</v>
      </c>
      <c r="D2692" s="82">
        <f t="shared" si="83"/>
        <v>1</v>
      </c>
      <c r="E2692" s="83">
        <f t="shared" si="84"/>
        <v>84.157433224427606</v>
      </c>
      <c r="F2692" s="80"/>
      <c r="I2692" s="81"/>
      <c r="J2692" s="80"/>
      <c r="K2692" s="80"/>
      <c r="L2692" s="80"/>
      <c r="M2692" s="80"/>
    </row>
    <row r="2693" spans="1:13">
      <c r="A2693" s="82">
        <v>0.66949999999999998</v>
      </c>
      <c r="B2693" s="130">
        <v>30</v>
      </c>
      <c r="C2693" s="127">
        <v>132.61829150283253</v>
      </c>
      <c r="D2693" s="82">
        <f t="shared" si="83"/>
        <v>1</v>
      </c>
      <c r="E2693" s="83">
        <f t="shared" si="84"/>
        <v>111.00000000000001</v>
      </c>
      <c r="F2693" s="80"/>
      <c r="I2693" s="81"/>
      <c r="J2693" s="80"/>
      <c r="K2693" s="80"/>
      <c r="L2693" s="80"/>
      <c r="M2693" s="80"/>
    </row>
    <row r="2694" spans="1:13">
      <c r="A2694" s="82">
        <v>0.66974999999999996</v>
      </c>
      <c r="B2694" s="130">
        <v>30</v>
      </c>
      <c r="C2694" s="127">
        <v>138.2324939115949</v>
      </c>
      <c r="D2694" s="82">
        <f t="shared" si="83"/>
        <v>1</v>
      </c>
      <c r="E2694" s="83">
        <f t="shared" si="84"/>
        <v>111.00000000000001</v>
      </c>
      <c r="F2694" s="80"/>
      <c r="I2694" s="81"/>
      <c r="J2694" s="80"/>
      <c r="K2694" s="80"/>
      <c r="L2694" s="80"/>
      <c r="M2694" s="80"/>
    </row>
    <row r="2695" spans="1:13">
      <c r="A2695" s="82">
        <v>0.67</v>
      </c>
      <c r="B2695" s="130">
        <v>30</v>
      </c>
      <c r="C2695" s="127">
        <v>109.33263780239733</v>
      </c>
      <c r="D2695" s="82">
        <f t="shared" si="83"/>
        <v>1</v>
      </c>
      <c r="E2695" s="83">
        <f t="shared" si="84"/>
        <v>111.00000000000001</v>
      </c>
      <c r="F2695" s="80"/>
      <c r="I2695" s="81"/>
      <c r="J2695" s="80"/>
      <c r="K2695" s="80"/>
      <c r="L2695" s="80"/>
      <c r="M2695" s="80"/>
    </row>
    <row r="2696" spans="1:13">
      <c r="A2696" s="82">
        <v>0.67025000000000001</v>
      </c>
      <c r="B2696" s="130">
        <v>15</v>
      </c>
      <c r="C2696" s="127">
        <v>118.67273179332555</v>
      </c>
      <c r="D2696" s="82">
        <f t="shared" si="83"/>
        <v>0</v>
      </c>
      <c r="E2696" s="83" t="str">
        <f t="shared" si="84"/>
        <v>..</v>
      </c>
      <c r="F2696" s="80"/>
      <c r="I2696" s="81"/>
      <c r="J2696" s="80"/>
      <c r="K2696" s="80"/>
      <c r="L2696" s="80"/>
      <c r="M2696" s="80"/>
    </row>
    <row r="2697" spans="1:13">
      <c r="A2697" s="82">
        <v>0.67049999999999998</v>
      </c>
      <c r="B2697" s="130">
        <v>30</v>
      </c>
      <c r="C2697" s="127">
        <v>117.5005022017877</v>
      </c>
      <c r="D2697" s="82">
        <f t="shared" si="83"/>
        <v>1</v>
      </c>
      <c r="E2697" s="83">
        <f t="shared" si="84"/>
        <v>111.00000000000001</v>
      </c>
      <c r="F2697" s="80"/>
      <c r="I2697" s="81"/>
      <c r="J2697" s="80"/>
      <c r="K2697" s="80"/>
      <c r="L2697" s="80"/>
      <c r="M2697" s="80"/>
    </row>
    <row r="2698" spans="1:13">
      <c r="A2698" s="82">
        <v>0.67074999999999996</v>
      </c>
      <c r="B2698" s="130">
        <v>30</v>
      </c>
      <c r="C2698" s="127">
        <v>113.18670845302148</v>
      </c>
      <c r="D2698" s="82">
        <f t="shared" si="83"/>
        <v>1</v>
      </c>
      <c r="E2698" s="83">
        <f t="shared" si="84"/>
        <v>111.00000000000001</v>
      </c>
      <c r="F2698" s="80"/>
      <c r="I2698" s="81"/>
      <c r="J2698" s="80"/>
      <c r="K2698" s="80"/>
      <c r="L2698" s="80"/>
      <c r="M2698" s="80"/>
    </row>
    <row r="2699" spans="1:13">
      <c r="A2699" s="82">
        <v>0.67100000000000004</v>
      </c>
      <c r="B2699" s="130">
        <v>30</v>
      </c>
      <c r="C2699" s="127">
        <v>100.8315863624896</v>
      </c>
      <c r="D2699" s="82">
        <f t="shared" si="83"/>
        <v>1</v>
      </c>
      <c r="E2699" s="83">
        <f t="shared" si="84"/>
        <v>97.531795998990845</v>
      </c>
      <c r="F2699" s="80"/>
      <c r="I2699" s="81"/>
      <c r="J2699" s="80"/>
      <c r="K2699" s="80"/>
      <c r="L2699" s="80"/>
      <c r="M2699" s="80"/>
    </row>
    <row r="2700" spans="1:13">
      <c r="A2700" s="82">
        <v>0.67125000000000001</v>
      </c>
      <c r="B2700" s="130">
        <v>30</v>
      </c>
      <c r="C2700" s="127">
        <v>131.53113064413193</v>
      </c>
      <c r="D2700" s="82">
        <f t="shared" si="83"/>
        <v>1</v>
      </c>
      <c r="E2700" s="83">
        <f t="shared" si="84"/>
        <v>111.00000000000001</v>
      </c>
      <c r="F2700" s="80"/>
      <c r="I2700" s="81"/>
      <c r="J2700" s="80"/>
      <c r="K2700" s="80"/>
      <c r="L2700" s="80"/>
      <c r="M2700" s="80"/>
    </row>
    <row r="2701" spans="1:13">
      <c r="A2701" s="82">
        <v>0.67149999999999999</v>
      </c>
      <c r="B2701" s="130">
        <v>30</v>
      </c>
      <c r="C2701" s="127">
        <v>130.82246615964607</v>
      </c>
      <c r="D2701" s="82">
        <f t="shared" si="83"/>
        <v>1</v>
      </c>
      <c r="E2701" s="83">
        <f t="shared" si="84"/>
        <v>111.00000000000001</v>
      </c>
      <c r="F2701" s="80"/>
      <c r="I2701" s="81"/>
      <c r="J2701" s="80"/>
      <c r="K2701" s="80"/>
      <c r="L2701" s="80"/>
      <c r="M2701" s="80"/>
    </row>
    <row r="2702" spans="1:13">
      <c r="A2702" s="82">
        <v>0.67174999999999996</v>
      </c>
      <c r="B2702" s="130">
        <v>15</v>
      </c>
      <c r="C2702" s="127">
        <v>108.48245817858515</v>
      </c>
      <c r="D2702" s="82">
        <f t="shared" si="83"/>
        <v>0</v>
      </c>
      <c r="E2702" s="83" t="str">
        <f t="shared" si="84"/>
        <v>..</v>
      </c>
      <c r="F2702" s="80"/>
      <c r="I2702" s="81"/>
      <c r="J2702" s="80"/>
      <c r="K2702" s="80"/>
      <c r="L2702" s="80"/>
      <c r="M2702" s="80"/>
    </row>
    <row r="2703" spans="1:13">
      <c r="A2703" s="82">
        <v>0.67200000000000004</v>
      </c>
      <c r="B2703" s="130">
        <v>15</v>
      </c>
      <c r="C2703" s="127">
        <v>114.42866092507154</v>
      </c>
      <c r="D2703" s="82">
        <f t="shared" si="83"/>
        <v>0</v>
      </c>
      <c r="E2703" s="83" t="str">
        <f t="shared" si="84"/>
        <v>..</v>
      </c>
      <c r="F2703" s="80"/>
      <c r="I2703" s="81"/>
      <c r="J2703" s="80"/>
      <c r="K2703" s="80"/>
      <c r="L2703" s="80"/>
      <c r="M2703" s="80"/>
    </row>
    <row r="2704" spans="1:13">
      <c r="A2704" s="82">
        <v>0.67225000000000001</v>
      </c>
      <c r="B2704" s="130">
        <v>15</v>
      </c>
      <c r="C2704" s="127">
        <v>118.52824650833898</v>
      </c>
      <c r="D2704" s="82">
        <f t="shared" ref="D2704:D2767" si="85">IF(VLOOKUP(B2704,$B$10:$G$11,6)&gt;=0,1,0)</f>
        <v>0</v>
      </c>
      <c r="E2704" s="83" t="str">
        <f t="shared" ref="E2704:E2767" si="86">IF(D2704=0,"..", IF(C2704+$C$6&gt;=$G$2,$G$2,(C2704+$C$6)*(1-$C$4)))</f>
        <v>..</v>
      </c>
      <c r="F2704" s="80"/>
      <c r="I2704" s="81"/>
      <c r="J2704" s="80"/>
      <c r="K2704" s="80"/>
      <c r="L2704" s="80"/>
      <c r="M2704" s="80"/>
    </row>
    <row r="2705" spans="1:13">
      <c r="A2705" s="82">
        <v>0.67249999999999999</v>
      </c>
      <c r="B2705" s="130">
        <v>15</v>
      </c>
      <c r="C2705" s="127">
        <v>104.87382233488177</v>
      </c>
      <c r="D2705" s="82">
        <f t="shared" si="85"/>
        <v>0</v>
      </c>
      <c r="E2705" s="83" t="str">
        <f t="shared" si="86"/>
        <v>..</v>
      </c>
      <c r="F2705" s="80"/>
      <c r="I2705" s="81"/>
      <c r="J2705" s="80"/>
      <c r="K2705" s="80"/>
      <c r="L2705" s="80"/>
      <c r="M2705" s="80"/>
    </row>
    <row r="2706" spans="1:13">
      <c r="A2706" s="82">
        <v>0.67274999999999996</v>
      </c>
      <c r="B2706" s="130">
        <v>15</v>
      </c>
      <c r="C2706" s="127">
        <v>116.82737388263018</v>
      </c>
      <c r="D2706" s="82">
        <f t="shared" si="85"/>
        <v>0</v>
      </c>
      <c r="E2706" s="83" t="str">
        <f t="shared" si="86"/>
        <v>..</v>
      </c>
      <c r="F2706" s="80"/>
      <c r="I2706" s="81"/>
      <c r="J2706" s="80"/>
      <c r="K2706" s="80"/>
      <c r="L2706" s="80"/>
      <c r="M2706" s="80"/>
    </row>
    <row r="2707" spans="1:13">
      <c r="A2707" s="82">
        <v>0.67300000000000004</v>
      </c>
      <c r="B2707" s="130">
        <v>30</v>
      </c>
      <c r="C2707" s="127">
        <v>121.68534853229357</v>
      </c>
      <c r="D2707" s="82">
        <f t="shared" si="85"/>
        <v>1</v>
      </c>
      <c r="E2707" s="83">
        <f t="shared" si="86"/>
        <v>111.00000000000001</v>
      </c>
      <c r="F2707" s="80"/>
      <c r="I2707" s="81"/>
      <c r="J2707" s="80"/>
      <c r="K2707" s="80"/>
      <c r="L2707" s="80"/>
      <c r="M2707" s="80"/>
    </row>
    <row r="2708" spans="1:13">
      <c r="A2708" s="82">
        <v>0.67325000000000002</v>
      </c>
      <c r="B2708" s="130">
        <v>15</v>
      </c>
      <c r="C2708" s="127">
        <v>101.48297240878446</v>
      </c>
      <c r="D2708" s="82">
        <f t="shared" si="85"/>
        <v>0</v>
      </c>
      <c r="E2708" s="83" t="str">
        <f t="shared" si="86"/>
        <v>..</v>
      </c>
      <c r="F2708" s="80"/>
      <c r="I2708" s="81"/>
      <c r="J2708" s="80"/>
      <c r="K2708" s="80"/>
      <c r="L2708" s="80"/>
      <c r="M2708" s="80"/>
    </row>
    <row r="2709" spans="1:13">
      <c r="A2709" s="82">
        <v>0.67349999999999999</v>
      </c>
      <c r="B2709" s="130">
        <v>30</v>
      </c>
      <c r="C2709" s="127">
        <v>104.27618634048937</v>
      </c>
      <c r="D2709" s="82">
        <f t="shared" si="85"/>
        <v>1</v>
      </c>
      <c r="E2709" s="83">
        <f t="shared" si="86"/>
        <v>111.00000000000001</v>
      </c>
      <c r="F2709" s="80"/>
      <c r="I2709" s="81"/>
      <c r="J2709" s="80"/>
      <c r="K2709" s="80"/>
      <c r="L2709" s="80"/>
      <c r="M2709" s="80"/>
    </row>
    <row r="2710" spans="1:13">
      <c r="A2710" s="82">
        <v>0.67374999999999996</v>
      </c>
      <c r="B2710" s="130">
        <v>15</v>
      </c>
      <c r="C2710" s="127">
        <v>101.03853567587227</v>
      </c>
      <c r="D2710" s="82">
        <f t="shared" si="85"/>
        <v>0</v>
      </c>
      <c r="E2710" s="83" t="str">
        <f t="shared" si="86"/>
        <v>..</v>
      </c>
      <c r="F2710" s="80"/>
      <c r="I2710" s="81"/>
      <c r="J2710" s="80"/>
      <c r="K2710" s="80"/>
      <c r="L2710" s="80"/>
      <c r="M2710" s="80"/>
    </row>
    <row r="2711" spans="1:13">
      <c r="A2711" s="82">
        <v>0.67400000000000004</v>
      </c>
      <c r="B2711" s="130">
        <v>30</v>
      </c>
      <c r="C2711" s="127">
        <v>133.14942140812872</v>
      </c>
      <c r="D2711" s="82">
        <f t="shared" si="85"/>
        <v>1</v>
      </c>
      <c r="E2711" s="83">
        <f t="shared" si="86"/>
        <v>111.00000000000001</v>
      </c>
      <c r="F2711" s="80"/>
      <c r="I2711" s="81"/>
      <c r="J2711" s="80"/>
      <c r="K2711" s="80"/>
      <c r="L2711" s="80"/>
      <c r="M2711" s="80"/>
    </row>
    <row r="2712" spans="1:13">
      <c r="A2712" s="82">
        <v>0.67425000000000002</v>
      </c>
      <c r="B2712" s="130">
        <v>30</v>
      </c>
      <c r="C2712" s="127">
        <v>112.25439441848539</v>
      </c>
      <c r="D2712" s="82">
        <f t="shared" si="85"/>
        <v>1</v>
      </c>
      <c r="E2712" s="83">
        <f t="shared" si="86"/>
        <v>111.00000000000001</v>
      </c>
      <c r="F2712" s="80"/>
      <c r="I2712" s="81"/>
      <c r="J2712" s="80"/>
      <c r="K2712" s="80"/>
      <c r="L2712" s="80"/>
      <c r="M2712" s="80"/>
    </row>
    <row r="2713" spans="1:13">
      <c r="A2713" s="82">
        <v>0.67449999999999999</v>
      </c>
      <c r="B2713" s="130">
        <v>15</v>
      </c>
      <c r="C2713" s="127">
        <v>108.91474296146221</v>
      </c>
      <c r="D2713" s="82">
        <f t="shared" si="85"/>
        <v>0</v>
      </c>
      <c r="E2713" s="83" t="str">
        <f t="shared" si="86"/>
        <v>..</v>
      </c>
      <c r="F2713" s="80"/>
      <c r="I2713" s="81"/>
      <c r="J2713" s="80"/>
      <c r="K2713" s="80"/>
      <c r="L2713" s="80"/>
      <c r="M2713" s="80"/>
    </row>
    <row r="2714" spans="1:13">
      <c r="A2714" s="82">
        <v>0.67474999999999996</v>
      </c>
      <c r="B2714" s="130">
        <v>15</v>
      </c>
      <c r="C2714" s="127">
        <v>115.28923187763927</v>
      </c>
      <c r="D2714" s="82">
        <f t="shared" si="85"/>
        <v>0</v>
      </c>
      <c r="E2714" s="83" t="str">
        <f t="shared" si="86"/>
        <v>..</v>
      </c>
      <c r="F2714" s="80"/>
      <c r="I2714" s="81"/>
      <c r="J2714" s="80"/>
      <c r="K2714" s="80"/>
      <c r="L2714" s="80"/>
      <c r="M2714" s="80"/>
    </row>
    <row r="2715" spans="1:13">
      <c r="A2715" s="82">
        <v>0.67500000000000004</v>
      </c>
      <c r="B2715" s="130">
        <v>15</v>
      </c>
      <c r="C2715" s="127">
        <v>112.33688588047397</v>
      </c>
      <c r="D2715" s="82">
        <f t="shared" si="85"/>
        <v>0</v>
      </c>
      <c r="E2715" s="83" t="str">
        <f t="shared" si="86"/>
        <v>..</v>
      </c>
      <c r="F2715" s="80"/>
      <c r="I2715" s="81"/>
      <c r="J2715" s="80"/>
      <c r="K2715" s="80"/>
      <c r="L2715" s="80"/>
      <c r="M2715" s="80"/>
    </row>
    <row r="2716" spans="1:13">
      <c r="A2716" s="82">
        <v>0.67525000000000002</v>
      </c>
      <c r="B2716" s="130">
        <v>15</v>
      </c>
      <c r="C2716" s="127">
        <v>103.58958247508471</v>
      </c>
      <c r="D2716" s="82">
        <f t="shared" si="85"/>
        <v>0</v>
      </c>
      <c r="E2716" s="83" t="str">
        <f t="shared" si="86"/>
        <v>..</v>
      </c>
      <c r="F2716" s="80"/>
      <c r="I2716" s="81"/>
      <c r="J2716" s="80"/>
      <c r="K2716" s="80"/>
      <c r="L2716" s="80"/>
      <c r="M2716" s="80"/>
    </row>
    <row r="2717" spans="1:13">
      <c r="A2717" s="82">
        <v>0.67549999999999999</v>
      </c>
      <c r="B2717" s="130">
        <v>30</v>
      </c>
      <c r="C2717" s="127">
        <v>85.938833610670713</v>
      </c>
      <c r="D2717" s="82">
        <f t="shared" si="85"/>
        <v>1</v>
      </c>
      <c r="E2717" s="83">
        <f t="shared" si="86"/>
        <v>84.42617357739023</v>
      </c>
      <c r="F2717" s="80"/>
      <c r="I2717" s="81"/>
      <c r="J2717" s="80"/>
      <c r="K2717" s="80"/>
      <c r="L2717" s="80"/>
      <c r="M2717" s="80"/>
    </row>
    <row r="2718" spans="1:13">
      <c r="A2718" s="82">
        <v>0.67574999999999996</v>
      </c>
      <c r="B2718" s="130">
        <v>15</v>
      </c>
      <c r="C2718" s="127">
        <v>105.18163017575844</v>
      </c>
      <c r="D2718" s="82">
        <f t="shared" si="85"/>
        <v>0</v>
      </c>
      <c r="E2718" s="83" t="str">
        <f t="shared" si="86"/>
        <v>..</v>
      </c>
      <c r="F2718" s="80"/>
      <c r="I2718" s="81"/>
      <c r="J2718" s="80"/>
      <c r="K2718" s="80"/>
      <c r="L2718" s="80"/>
      <c r="M2718" s="80"/>
    </row>
    <row r="2719" spans="1:13">
      <c r="A2719" s="82">
        <v>0.67600000000000005</v>
      </c>
      <c r="B2719" s="130">
        <v>30</v>
      </c>
      <c r="C2719" s="127">
        <v>119.37070578504503</v>
      </c>
      <c r="D2719" s="82">
        <f t="shared" si="85"/>
        <v>1</v>
      </c>
      <c r="E2719" s="83">
        <f t="shared" si="86"/>
        <v>111.00000000000001</v>
      </c>
      <c r="F2719" s="80"/>
      <c r="I2719" s="81"/>
      <c r="J2719" s="80"/>
      <c r="K2719" s="80"/>
      <c r="L2719" s="80"/>
      <c r="M2719" s="80"/>
    </row>
    <row r="2720" spans="1:13">
      <c r="A2720" s="82">
        <v>0.67625000000000002</v>
      </c>
      <c r="B2720" s="130">
        <v>15</v>
      </c>
      <c r="C2720" s="127">
        <v>101.36232331259862</v>
      </c>
      <c r="D2720" s="82">
        <f t="shared" si="85"/>
        <v>0</v>
      </c>
      <c r="E2720" s="83" t="str">
        <f t="shared" si="86"/>
        <v>..</v>
      </c>
      <c r="F2720" s="80"/>
      <c r="I2720" s="81"/>
      <c r="J2720" s="80"/>
      <c r="K2720" s="80"/>
      <c r="L2720" s="80"/>
      <c r="M2720" s="80"/>
    </row>
    <row r="2721" spans="1:13">
      <c r="A2721" s="82">
        <v>0.67649999999999999</v>
      </c>
      <c r="B2721" s="130">
        <v>15</v>
      </c>
      <c r="C2721" s="127">
        <v>101.3561440873919</v>
      </c>
      <c r="D2721" s="82">
        <f t="shared" si="85"/>
        <v>0</v>
      </c>
      <c r="E2721" s="83" t="str">
        <f t="shared" si="86"/>
        <v>..</v>
      </c>
      <c r="F2721" s="80"/>
      <c r="I2721" s="81"/>
      <c r="J2721" s="80"/>
      <c r="K2721" s="80"/>
      <c r="L2721" s="80"/>
      <c r="M2721" s="80"/>
    </row>
    <row r="2722" spans="1:13">
      <c r="A2722" s="82">
        <v>0.67674999999999996</v>
      </c>
      <c r="B2722" s="130">
        <v>30</v>
      </c>
      <c r="C2722" s="127">
        <v>127.50701569134509</v>
      </c>
      <c r="D2722" s="82">
        <f t="shared" si="85"/>
        <v>1</v>
      </c>
      <c r="E2722" s="83">
        <f t="shared" si="86"/>
        <v>111.00000000000001</v>
      </c>
      <c r="F2722" s="80"/>
      <c r="I2722" s="81"/>
      <c r="J2722" s="80"/>
      <c r="K2722" s="80"/>
      <c r="L2722" s="80"/>
      <c r="M2722" s="80"/>
    </row>
    <row r="2723" spans="1:13">
      <c r="A2723" s="82">
        <v>0.67700000000000005</v>
      </c>
      <c r="B2723" s="130">
        <v>15</v>
      </c>
      <c r="C2723" s="127">
        <v>109.77892681962635</v>
      </c>
      <c r="D2723" s="82">
        <f t="shared" si="85"/>
        <v>0</v>
      </c>
      <c r="E2723" s="83" t="str">
        <f t="shared" si="86"/>
        <v>..</v>
      </c>
      <c r="F2723" s="80"/>
      <c r="I2723" s="81"/>
      <c r="J2723" s="80"/>
      <c r="K2723" s="80"/>
      <c r="L2723" s="80"/>
      <c r="M2723" s="80"/>
    </row>
    <row r="2724" spans="1:13">
      <c r="A2724" s="82">
        <v>0.67725000000000002</v>
      </c>
      <c r="B2724" s="130">
        <v>30</v>
      </c>
      <c r="C2724" s="127">
        <v>137.52884848861547</v>
      </c>
      <c r="D2724" s="82">
        <f t="shared" si="85"/>
        <v>1</v>
      </c>
      <c r="E2724" s="83">
        <f t="shared" si="86"/>
        <v>111.00000000000001</v>
      </c>
      <c r="F2724" s="80"/>
      <c r="I2724" s="81"/>
      <c r="J2724" s="80"/>
      <c r="K2724" s="80"/>
      <c r="L2724" s="80"/>
      <c r="M2724" s="80"/>
    </row>
    <row r="2725" spans="1:13">
      <c r="A2725" s="82">
        <v>0.67749999999999999</v>
      </c>
      <c r="B2725" s="130">
        <v>15</v>
      </c>
      <c r="C2725" s="127">
        <v>105.99024096467079</v>
      </c>
      <c r="D2725" s="82">
        <f t="shared" si="85"/>
        <v>0</v>
      </c>
      <c r="E2725" s="83" t="str">
        <f t="shared" si="86"/>
        <v>..</v>
      </c>
      <c r="F2725" s="80"/>
      <c r="I2725" s="81"/>
      <c r="J2725" s="80"/>
      <c r="K2725" s="80"/>
      <c r="L2725" s="80"/>
      <c r="M2725" s="80"/>
    </row>
    <row r="2726" spans="1:13">
      <c r="A2726" s="82">
        <v>0.67774999999999996</v>
      </c>
      <c r="B2726" s="130">
        <v>15</v>
      </c>
      <c r="C2726" s="127">
        <v>113.77820903971531</v>
      </c>
      <c r="D2726" s="82">
        <f t="shared" si="85"/>
        <v>0</v>
      </c>
      <c r="E2726" s="83" t="str">
        <f t="shared" si="86"/>
        <v>..</v>
      </c>
      <c r="F2726" s="80"/>
      <c r="I2726" s="81"/>
      <c r="J2726" s="80"/>
      <c r="K2726" s="80"/>
      <c r="L2726" s="80"/>
      <c r="M2726" s="80"/>
    </row>
    <row r="2727" spans="1:13">
      <c r="A2727" s="82">
        <v>0.67800000000000005</v>
      </c>
      <c r="B2727" s="130">
        <v>30</v>
      </c>
      <c r="C2727" s="127">
        <v>123.63946031142243</v>
      </c>
      <c r="D2727" s="82">
        <f t="shared" si="85"/>
        <v>1</v>
      </c>
      <c r="E2727" s="83">
        <f t="shared" si="86"/>
        <v>111.00000000000001</v>
      </c>
      <c r="F2727" s="80"/>
      <c r="I2727" s="81"/>
      <c r="J2727" s="80"/>
      <c r="K2727" s="80"/>
      <c r="L2727" s="80"/>
      <c r="M2727" s="80"/>
    </row>
    <row r="2728" spans="1:13">
      <c r="A2728" s="82">
        <v>0.67825000000000002</v>
      </c>
      <c r="B2728" s="130">
        <v>15</v>
      </c>
      <c r="C2728" s="127">
        <v>118.79108170449632</v>
      </c>
      <c r="D2728" s="82">
        <f t="shared" si="85"/>
        <v>0</v>
      </c>
      <c r="E2728" s="83" t="str">
        <f t="shared" si="86"/>
        <v>..</v>
      </c>
      <c r="F2728" s="80"/>
      <c r="I2728" s="81"/>
      <c r="J2728" s="80"/>
      <c r="K2728" s="80"/>
      <c r="L2728" s="80"/>
      <c r="M2728" s="80"/>
    </row>
    <row r="2729" spans="1:13">
      <c r="A2729" s="82">
        <v>0.67849999999999999</v>
      </c>
      <c r="B2729" s="130">
        <v>15</v>
      </c>
      <c r="C2729" s="127">
        <v>117.69736262802297</v>
      </c>
      <c r="D2729" s="82">
        <f t="shared" si="85"/>
        <v>0</v>
      </c>
      <c r="E2729" s="83" t="str">
        <f t="shared" si="86"/>
        <v>..</v>
      </c>
      <c r="F2729" s="80"/>
      <c r="I2729" s="81"/>
      <c r="J2729" s="80"/>
      <c r="K2729" s="80"/>
      <c r="L2729" s="80"/>
      <c r="M2729" s="80"/>
    </row>
    <row r="2730" spans="1:13">
      <c r="A2730" s="82">
        <v>0.67874999999999996</v>
      </c>
      <c r="B2730" s="130">
        <v>15</v>
      </c>
      <c r="C2730" s="127">
        <v>113.40793868052863</v>
      </c>
      <c r="D2730" s="82">
        <f t="shared" si="85"/>
        <v>0</v>
      </c>
      <c r="E2730" s="83" t="str">
        <f t="shared" si="86"/>
        <v>..</v>
      </c>
      <c r="F2730" s="80"/>
      <c r="I2730" s="81"/>
      <c r="J2730" s="80"/>
      <c r="K2730" s="80"/>
      <c r="L2730" s="80"/>
      <c r="M2730" s="80"/>
    </row>
    <row r="2731" spans="1:13">
      <c r="A2731" s="82">
        <v>0.67900000000000005</v>
      </c>
      <c r="B2731" s="130">
        <v>30</v>
      </c>
      <c r="C2731" s="127">
        <v>92.596854971696686</v>
      </c>
      <c r="D2731" s="82">
        <f t="shared" si="85"/>
        <v>1</v>
      </c>
      <c r="E2731" s="83">
        <f t="shared" si="86"/>
        <v>90.285232375093088</v>
      </c>
      <c r="F2731" s="80"/>
      <c r="I2731" s="81"/>
      <c r="J2731" s="80"/>
      <c r="K2731" s="80"/>
      <c r="L2731" s="80"/>
      <c r="M2731" s="80"/>
    </row>
    <row r="2732" spans="1:13">
      <c r="A2732" s="82">
        <v>0.67925000000000002</v>
      </c>
      <c r="B2732" s="130">
        <v>30</v>
      </c>
      <c r="C2732" s="127">
        <v>126.36307471913523</v>
      </c>
      <c r="D2732" s="82">
        <f t="shared" si="85"/>
        <v>1</v>
      </c>
      <c r="E2732" s="83">
        <f t="shared" si="86"/>
        <v>111.00000000000001</v>
      </c>
      <c r="F2732" s="80"/>
      <c r="I2732" s="81"/>
      <c r="J2732" s="80"/>
      <c r="K2732" s="80"/>
      <c r="L2732" s="80"/>
      <c r="M2732" s="80"/>
    </row>
    <row r="2733" spans="1:13">
      <c r="A2733" s="82">
        <v>0.67949999999999999</v>
      </c>
      <c r="B2733" s="130">
        <v>30</v>
      </c>
      <c r="C2733" s="127">
        <v>111.09708099716784</v>
      </c>
      <c r="D2733" s="82">
        <f t="shared" si="85"/>
        <v>1</v>
      </c>
      <c r="E2733" s="83">
        <f t="shared" si="86"/>
        <v>111.00000000000001</v>
      </c>
      <c r="F2733" s="80"/>
      <c r="I2733" s="81"/>
      <c r="J2733" s="80"/>
      <c r="K2733" s="80"/>
      <c r="L2733" s="80"/>
      <c r="M2733" s="80"/>
    </row>
    <row r="2734" spans="1:13">
      <c r="A2734" s="82">
        <v>0.67974999999999997</v>
      </c>
      <c r="B2734" s="130">
        <v>15</v>
      </c>
      <c r="C2734" s="127">
        <v>97.181012279062841</v>
      </c>
      <c r="D2734" s="82">
        <f t="shared" si="85"/>
        <v>0</v>
      </c>
      <c r="E2734" s="83" t="str">
        <f t="shared" si="86"/>
        <v>..</v>
      </c>
      <c r="F2734" s="80"/>
      <c r="I2734" s="81"/>
      <c r="J2734" s="80"/>
      <c r="K2734" s="80"/>
      <c r="L2734" s="80"/>
      <c r="M2734" s="80"/>
    </row>
    <row r="2735" spans="1:13">
      <c r="A2735" s="82">
        <v>0.68</v>
      </c>
      <c r="B2735" s="130">
        <v>15</v>
      </c>
      <c r="C2735" s="127">
        <v>121.29841283391691</v>
      </c>
      <c r="D2735" s="82">
        <f t="shared" si="85"/>
        <v>0</v>
      </c>
      <c r="E2735" s="83" t="str">
        <f t="shared" si="86"/>
        <v>..</v>
      </c>
      <c r="F2735" s="80"/>
      <c r="I2735" s="81"/>
      <c r="J2735" s="80"/>
      <c r="K2735" s="80"/>
      <c r="L2735" s="80"/>
      <c r="M2735" s="80"/>
    </row>
    <row r="2736" spans="1:13">
      <c r="A2736" s="82">
        <v>0.68025000000000002</v>
      </c>
      <c r="B2736" s="130">
        <v>15</v>
      </c>
      <c r="C2736" s="127">
        <v>105.33913670956876</v>
      </c>
      <c r="D2736" s="82">
        <f t="shared" si="85"/>
        <v>0</v>
      </c>
      <c r="E2736" s="83" t="str">
        <f t="shared" si="86"/>
        <v>..</v>
      </c>
      <c r="F2736" s="80"/>
      <c r="I2736" s="81"/>
      <c r="J2736" s="80"/>
      <c r="K2736" s="80"/>
      <c r="L2736" s="80"/>
      <c r="M2736" s="80"/>
    </row>
    <row r="2737" spans="1:13">
      <c r="A2737" s="82">
        <v>0.68049999999999999</v>
      </c>
      <c r="B2737" s="130">
        <v>30</v>
      </c>
      <c r="C2737" s="127">
        <v>135.25067514897057</v>
      </c>
      <c r="D2737" s="82">
        <f t="shared" si="85"/>
        <v>1</v>
      </c>
      <c r="E2737" s="83">
        <f t="shared" si="86"/>
        <v>111.00000000000001</v>
      </c>
      <c r="F2737" s="80"/>
      <c r="I2737" s="81"/>
      <c r="J2737" s="80"/>
      <c r="K2737" s="80"/>
      <c r="L2737" s="80"/>
      <c r="M2737" s="80"/>
    </row>
    <row r="2738" spans="1:13">
      <c r="A2738" s="82">
        <v>0.68074999999999997</v>
      </c>
      <c r="B2738" s="130">
        <v>30</v>
      </c>
      <c r="C2738" s="127">
        <v>91.354366628058969</v>
      </c>
      <c r="D2738" s="82">
        <f t="shared" si="85"/>
        <v>1</v>
      </c>
      <c r="E2738" s="83">
        <f t="shared" si="86"/>
        <v>89.191842632691888</v>
      </c>
      <c r="F2738" s="80"/>
      <c r="I2738" s="81"/>
      <c r="J2738" s="80"/>
      <c r="K2738" s="80"/>
      <c r="L2738" s="80"/>
      <c r="M2738" s="80"/>
    </row>
    <row r="2739" spans="1:13">
      <c r="A2739" s="82">
        <v>0.68100000000000005</v>
      </c>
      <c r="B2739" s="130">
        <v>15</v>
      </c>
      <c r="C2739" s="127">
        <v>119.57172995126356</v>
      </c>
      <c r="D2739" s="82">
        <f t="shared" si="85"/>
        <v>0</v>
      </c>
      <c r="E2739" s="83" t="str">
        <f t="shared" si="86"/>
        <v>..</v>
      </c>
      <c r="F2739" s="80"/>
      <c r="I2739" s="81"/>
      <c r="J2739" s="80"/>
      <c r="K2739" s="80"/>
      <c r="L2739" s="80"/>
      <c r="M2739" s="80"/>
    </row>
    <row r="2740" spans="1:13">
      <c r="A2740" s="82">
        <v>0.68125000000000002</v>
      </c>
      <c r="B2740" s="130">
        <v>30</v>
      </c>
      <c r="C2740" s="127">
        <v>125.71147861700928</v>
      </c>
      <c r="D2740" s="82">
        <f t="shared" si="85"/>
        <v>1</v>
      </c>
      <c r="E2740" s="83">
        <f t="shared" si="86"/>
        <v>111.00000000000001</v>
      </c>
      <c r="F2740" s="80"/>
      <c r="I2740" s="81"/>
      <c r="J2740" s="80"/>
      <c r="K2740" s="80"/>
      <c r="L2740" s="80"/>
      <c r="M2740" s="80"/>
    </row>
    <row r="2741" spans="1:13">
      <c r="A2741" s="82">
        <v>0.68149999999999999</v>
      </c>
      <c r="B2741" s="130">
        <v>30</v>
      </c>
      <c r="C2741" s="127">
        <v>117.85620820388382</v>
      </c>
      <c r="D2741" s="82">
        <f t="shared" si="85"/>
        <v>1</v>
      </c>
      <c r="E2741" s="83">
        <f t="shared" si="86"/>
        <v>111.00000000000001</v>
      </c>
      <c r="F2741" s="80"/>
      <c r="I2741" s="81"/>
      <c r="J2741" s="80"/>
      <c r="K2741" s="80"/>
      <c r="L2741" s="80"/>
      <c r="M2741" s="80"/>
    </row>
    <row r="2742" spans="1:13">
      <c r="A2742" s="82">
        <v>0.68174999999999997</v>
      </c>
      <c r="B2742" s="130">
        <v>30</v>
      </c>
      <c r="C2742" s="127">
        <v>130.96358189444004</v>
      </c>
      <c r="D2742" s="82">
        <f t="shared" si="85"/>
        <v>1</v>
      </c>
      <c r="E2742" s="83">
        <f t="shared" si="86"/>
        <v>111.00000000000001</v>
      </c>
      <c r="F2742" s="80"/>
      <c r="I2742" s="81"/>
      <c r="J2742" s="80"/>
      <c r="K2742" s="80"/>
      <c r="L2742" s="80"/>
      <c r="M2742" s="80"/>
    </row>
    <row r="2743" spans="1:13">
      <c r="A2743" s="82">
        <v>0.68200000000000005</v>
      </c>
      <c r="B2743" s="130">
        <v>15</v>
      </c>
      <c r="C2743" s="127">
        <v>105.79542608771794</v>
      </c>
      <c r="D2743" s="82">
        <f t="shared" si="85"/>
        <v>0</v>
      </c>
      <c r="E2743" s="83" t="str">
        <f t="shared" si="86"/>
        <v>..</v>
      </c>
      <c r="F2743" s="80"/>
      <c r="I2743" s="81"/>
      <c r="J2743" s="80"/>
      <c r="K2743" s="80"/>
      <c r="L2743" s="80"/>
      <c r="M2743" s="80"/>
    </row>
    <row r="2744" spans="1:13">
      <c r="A2744" s="82">
        <v>0.68225000000000002</v>
      </c>
      <c r="B2744" s="130">
        <v>15</v>
      </c>
      <c r="C2744" s="127">
        <v>100.7095411338782</v>
      </c>
      <c r="D2744" s="82">
        <f t="shared" si="85"/>
        <v>0</v>
      </c>
      <c r="E2744" s="83" t="str">
        <f t="shared" si="86"/>
        <v>..</v>
      </c>
      <c r="F2744" s="80"/>
      <c r="I2744" s="81"/>
      <c r="J2744" s="80"/>
      <c r="K2744" s="80"/>
      <c r="L2744" s="80"/>
      <c r="M2744" s="80"/>
    </row>
    <row r="2745" spans="1:13">
      <c r="A2745" s="82">
        <v>0.6825</v>
      </c>
      <c r="B2745" s="130">
        <v>30</v>
      </c>
      <c r="C2745" s="127">
        <v>103.03686212908983</v>
      </c>
      <c r="D2745" s="82">
        <f t="shared" si="85"/>
        <v>1</v>
      </c>
      <c r="E2745" s="83">
        <f t="shared" si="86"/>
        <v>111.00000000000001</v>
      </c>
      <c r="F2745" s="80"/>
      <c r="I2745" s="81"/>
      <c r="J2745" s="80"/>
      <c r="K2745" s="80"/>
      <c r="L2745" s="80"/>
      <c r="M2745" s="80"/>
    </row>
    <row r="2746" spans="1:13">
      <c r="A2746" s="82">
        <v>0.68274999999999997</v>
      </c>
      <c r="B2746" s="130">
        <v>30</v>
      </c>
      <c r="C2746" s="127">
        <v>83.147291099657437</v>
      </c>
      <c r="D2746" s="82">
        <f t="shared" si="85"/>
        <v>1</v>
      </c>
      <c r="E2746" s="83">
        <f t="shared" si="86"/>
        <v>81.969616167698547</v>
      </c>
      <c r="F2746" s="80"/>
      <c r="I2746" s="81"/>
      <c r="J2746" s="80"/>
      <c r="K2746" s="80"/>
      <c r="L2746" s="80"/>
      <c r="M2746" s="80"/>
    </row>
    <row r="2747" spans="1:13">
      <c r="A2747" s="82">
        <v>0.68300000000000005</v>
      </c>
      <c r="B2747" s="130">
        <v>30</v>
      </c>
      <c r="C2747" s="127">
        <v>85.577701217669841</v>
      </c>
      <c r="D2747" s="82">
        <f t="shared" si="85"/>
        <v>1</v>
      </c>
      <c r="E2747" s="83">
        <f t="shared" si="86"/>
        <v>84.108377071549455</v>
      </c>
      <c r="F2747" s="80"/>
      <c r="I2747" s="81"/>
      <c r="J2747" s="80"/>
      <c r="K2747" s="80"/>
      <c r="L2747" s="80"/>
      <c r="M2747" s="80"/>
    </row>
    <row r="2748" spans="1:13">
      <c r="A2748" s="82">
        <v>0.68325000000000002</v>
      </c>
      <c r="B2748" s="130">
        <v>30</v>
      </c>
      <c r="C2748" s="127">
        <v>86.693493918109397</v>
      </c>
      <c r="D2748" s="82">
        <f t="shared" si="85"/>
        <v>1</v>
      </c>
      <c r="E2748" s="83">
        <f t="shared" si="86"/>
        <v>85.090274647936269</v>
      </c>
      <c r="F2748" s="80"/>
      <c r="I2748" s="81"/>
      <c r="J2748" s="80"/>
      <c r="K2748" s="80"/>
      <c r="L2748" s="80"/>
      <c r="M2748" s="80"/>
    </row>
    <row r="2749" spans="1:13">
      <c r="A2749" s="82">
        <v>0.6835</v>
      </c>
      <c r="B2749" s="130">
        <v>15</v>
      </c>
      <c r="C2749" s="127">
        <v>104.11869172193626</v>
      </c>
      <c r="D2749" s="82">
        <f t="shared" si="85"/>
        <v>0</v>
      </c>
      <c r="E2749" s="83" t="str">
        <f t="shared" si="86"/>
        <v>..</v>
      </c>
      <c r="F2749" s="80"/>
      <c r="I2749" s="81"/>
      <c r="J2749" s="80"/>
      <c r="K2749" s="80"/>
      <c r="L2749" s="80"/>
      <c r="M2749" s="80"/>
    </row>
    <row r="2750" spans="1:13">
      <c r="A2750" s="82">
        <v>0.68374999999999997</v>
      </c>
      <c r="B2750" s="130">
        <v>30</v>
      </c>
      <c r="C2750" s="127">
        <v>110.19257454461723</v>
      </c>
      <c r="D2750" s="82">
        <f t="shared" si="85"/>
        <v>1</v>
      </c>
      <c r="E2750" s="83">
        <f t="shared" si="86"/>
        <v>111.00000000000001</v>
      </c>
      <c r="F2750" s="80"/>
      <c r="I2750" s="81"/>
      <c r="J2750" s="80"/>
      <c r="K2750" s="80"/>
      <c r="L2750" s="80"/>
      <c r="M2750" s="80"/>
    </row>
    <row r="2751" spans="1:13">
      <c r="A2751" s="82">
        <v>0.68400000000000005</v>
      </c>
      <c r="B2751" s="130">
        <v>30</v>
      </c>
      <c r="C2751" s="127">
        <v>133.215228158391</v>
      </c>
      <c r="D2751" s="82">
        <f t="shared" si="85"/>
        <v>1</v>
      </c>
      <c r="E2751" s="83">
        <f t="shared" si="86"/>
        <v>111.00000000000001</v>
      </c>
      <c r="F2751" s="80"/>
      <c r="I2751" s="81"/>
      <c r="J2751" s="80"/>
      <c r="K2751" s="80"/>
      <c r="L2751" s="80"/>
      <c r="M2751" s="80"/>
    </row>
    <row r="2752" spans="1:13">
      <c r="A2752" s="82">
        <v>0.68425000000000002</v>
      </c>
      <c r="B2752" s="130">
        <v>30</v>
      </c>
      <c r="C2752" s="127">
        <v>88.444244729834537</v>
      </c>
      <c r="D2752" s="82">
        <f t="shared" si="85"/>
        <v>1</v>
      </c>
      <c r="E2752" s="83">
        <f t="shared" si="86"/>
        <v>86.630935362254391</v>
      </c>
      <c r="F2752" s="80"/>
      <c r="I2752" s="81"/>
      <c r="J2752" s="80"/>
      <c r="K2752" s="80"/>
      <c r="L2752" s="80"/>
      <c r="M2752" s="80"/>
    </row>
    <row r="2753" spans="1:13">
      <c r="A2753" s="82">
        <v>0.6845</v>
      </c>
      <c r="B2753" s="130">
        <v>15</v>
      </c>
      <c r="C2753" s="127">
        <v>115.76960165248495</v>
      </c>
      <c r="D2753" s="82">
        <f t="shared" si="85"/>
        <v>0</v>
      </c>
      <c r="E2753" s="83" t="str">
        <f t="shared" si="86"/>
        <v>..</v>
      </c>
      <c r="F2753" s="80"/>
      <c r="I2753" s="81"/>
      <c r="J2753" s="80"/>
      <c r="K2753" s="80"/>
      <c r="L2753" s="80"/>
      <c r="M2753" s="80"/>
    </row>
    <row r="2754" spans="1:13">
      <c r="A2754" s="82">
        <v>0.68474999999999997</v>
      </c>
      <c r="B2754" s="130">
        <v>15</v>
      </c>
      <c r="C2754" s="127">
        <v>104.75750753943964</v>
      </c>
      <c r="D2754" s="82">
        <f t="shared" si="85"/>
        <v>0</v>
      </c>
      <c r="E2754" s="83" t="str">
        <f t="shared" si="86"/>
        <v>..</v>
      </c>
      <c r="F2754" s="80"/>
      <c r="I2754" s="81"/>
      <c r="J2754" s="80"/>
      <c r="K2754" s="80"/>
      <c r="L2754" s="80"/>
      <c r="M2754" s="80"/>
    </row>
    <row r="2755" spans="1:13">
      <c r="A2755" s="82">
        <v>0.68500000000000005</v>
      </c>
      <c r="B2755" s="130">
        <v>15</v>
      </c>
      <c r="C2755" s="127">
        <v>100.84690590078949</v>
      </c>
      <c r="D2755" s="82">
        <f t="shared" si="85"/>
        <v>0</v>
      </c>
      <c r="E2755" s="83" t="str">
        <f t="shared" si="86"/>
        <v>..</v>
      </c>
      <c r="F2755" s="80"/>
      <c r="I2755" s="81"/>
      <c r="J2755" s="80"/>
      <c r="K2755" s="80"/>
      <c r="L2755" s="80"/>
      <c r="M2755" s="80"/>
    </row>
    <row r="2756" spans="1:13">
      <c r="A2756" s="82">
        <v>0.68525000000000003</v>
      </c>
      <c r="B2756" s="130">
        <v>15</v>
      </c>
      <c r="C2756" s="127">
        <v>99.057194179761112</v>
      </c>
      <c r="D2756" s="82">
        <f t="shared" si="85"/>
        <v>0</v>
      </c>
      <c r="E2756" s="83" t="str">
        <f t="shared" si="86"/>
        <v>..</v>
      </c>
      <c r="F2756" s="80"/>
      <c r="I2756" s="81"/>
      <c r="J2756" s="80"/>
      <c r="K2756" s="80"/>
      <c r="L2756" s="80"/>
      <c r="M2756" s="80"/>
    </row>
    <row r="2757" spans="1:13">
      <c r="A2757" s="82">
        <v>0.6855</v>
      </c>
      <c r="B2757" s="130">
        <v>15</v>
      </c>
      <c r="C2757" s="127">
        <v>116.51093563439403</v>
      </c>
      <c r="D2757" s="82">
        <f t="shared" si="85"/>
        <v>0</v>
      </c>
      <c r="E2757" s="83" t="str">
        <f t="shared" si="86"/>
        <v>..</v>
      </c>
      <c r="F2757" s="80"/>
      <c r="I2757" s="81"/>
      <c r="J2757" s="80"/>
      <c r="K2757" s="80"/>
      <c r="L2757" s="80"/>
      <c r="M2757" s="80"/>
    </row>
    <row r="2758" spans="1:13">
      <c r="A2758" s="82">
        <v>0.68574999999999997</v>
      </c>
      <c r="B2758" s="130">
        <v>15</v>
      </c>
      <c r="C2758" s="127">
        <v>102.70283343240961</v>
      </c>
      <c r="D2758" s="82">
        <f t="shared" si="85"/>
        <v>0</v>
      </c>
      <c r="E2758" s="83" t="str">
        <f t="shared" si="86"/>
        <v>..</v>
      </c>
      <c r="F2758" s="80"/>
      <c r="I2758" s="81"/>
      <c r="J2758" s="80"/>
      <c r="K2758" s="80"/>
      <c r="L2758" s="80"/>
      <c r="M2758" s="80"/>
    </row>
    <row r="2759" spans="1:13">
      <c r="A2759" s="82">
        <v>0.68600000000000005</v>
      </c>
      <c r="B2759" s="130">
        <v>15</v>
      </c>
      <c r="C2759" s="127">
        <v>96.022584015986169</v>
      </c>
      <c r="D2759" s="82">
        <f t="shared" si="85"/>
        <v>0</v>
      </c>
      <c r="E2759" s="83" t="str">
        <f t="shared" si="86"/>
        <v>..</v>
      </c>
      <c r="F2759" s="80"/>
      <c r="I2759" s="81"/>
      <c r="J2759" s="80"/>
      <c r="K2759" s="80"/>
      <c r="L2759" s="80"/>
      <c r="M2759" s="80"/>
    </row>
    <row r="2760" spans="1:13">
      <c r="A2760" s="82">
        <v>0.68625000000000003</v>
      </c>
      <c r="B2760" s="130">
        <v>30</v>
      </c>
      <c r="C2760" s="127">
        <v>109.10222713535916</v>
      </c>
      <c r="D2760" s="82">
        <f t="shared" si="85"/>
        <v>1</v>
      </c>
      <c r="E2760" s="83">
        <f t="shared" si="86"/>
        <v>111.00000000000001</v>
      </c>
      <c r="F2760" s="80"/>
      <c r="I2760" s="81"/>
      <c r="J2760" s="80"/>
      <c r="K2760" s="80"/>
      <c r="L2760" s="80"/>
      <c r="M2760" s="80"/>
    </row>
    <row r="2761" spans="1:13">
      <c r="A2761" s="82">
        <v>0.6865</v>
      </c>
      <c r="B2761" s="130">
        <v>15</v>
      </c>
      <c r="C2761" s="127">
        <v>106.20400484561772</v>
      </c>
      <c r="D2761" s="82">
        <f t="shared" si="85"/>
        <v>0</v>
      </c>
      <c r="E2761" s="83" t="str">
        <f t="shared" si="86"/>
        <v>..</v>
      </c>
      <c r="F2761" s="80"/>
      <c r="I2761" s="81"/>
      <c r="J2761" s="80"/>
      <c r="K2761" s="80"/>
      <c r="L2761" s="80"/>
      <c r="M2761" s="80"/>
    </row>
    <row r="2762" spans="1:13">
      <c r="A2762" s="82">
        <v>0.68674999999999997</v>
      </c>
      <c r="B2762" s="130">
        <v>15</v>
      </c>
      <c r="C2762" s="127">
        <v>122.5049799022503</v>
      </c>
      <c r="D2762" s="82">
        <f t="shared" si="85"/>
        <v>0</v>
      </c>
      <c r="E2762" s="83" t="str">
        <f t="shared" si="86"/>
        <v>..</v>
      </c>
      <c r="F2762" s="80"/>
      <c r="I2762" s="81"/>
      <c r="J2762" s="80"/>
      <c r="K2762" s="80"/>
      <c r="L2762" s="80"/>
      <c r="M2762" s="80"/>
    </row>
    <row r="2763" spans="1:13">
      <c r="A2763" s="82">
        <v>0.68700000000000006</v>
      </c>
      <c r="B2763" s="130">
        <v>15</v>
      </c>
      <c r="C2763" s="127">
        <v>113.53019725530916</v>
      </c>
      <c r="D2763" s="82">
        <f t="shared" si="85"/>
        <v>0</v>
      </c>
      <c r="E2763" s="83" t="str">
        <f t="shared" si="86"/>
        <v>..</v>
      </c>
      <c r="F2763" s="80"/>
      <c r="I2763" s="81"/>
      <c r="J2763" s="80"/>
      <c r="K2763" s="80"/>
      <c r="L2763" s="80"/>
      <c r="M2763" s="80"/>
    </row>
    <row r="2764" spans="1:13">
      <c r="A2764" s="82">
        <v>0.68725000000000003</v>
      </c>
      <c r="B2764" s="130">
        <v>30</v>
      </c>
      <c r="C2764" s="127">
        <v>128.34309521968842</v>
      </c>
      <c r="D2764" s="82">
        <f t="shared" si="85"/>
        <v>1</v>
      </c>
      <c r="E2764" s="83">
        <f t="shared" si="86"/>
        <v>111.00000000000001</v>
      </c>
      <c r="F2764" s="80"/>
      <c r="I2764" s="81"/>
      <c r="J2764" s="80"/>
      <c r="K2764" s="80"/>
      <c r="L2764" s="80"/>
      <c r="M2764" s="80"/>
    </row>
    <row r="2765" spans="1:13">
      <c r="A2765" s="82">
        <v>0.6875</v>
      </c>
      <c r="B2765" s="130">
        <v>15</v>
      </c>
      <c r="C2765" s="127">
        <v>121.0045636551457</v>
      </c>
      <c r="D2765" s="82">
        <f t="shared" si="85"/>
        <v>0</v>
      </c>
      <c r="E2765" s="83" t="str">
        <f t="shared" si="86"/>
        <v>..</v>
      </c>
      <c r="F2765" s="80"/>
      <c r="I2765" s="81"/>
      <c r="J2765" s="80"/>
      <c r="K2765" s="80"/>
      <c r="L2765" s="80"/>
      <c r="M2765" s="80"/>
    </row>
    <row r="2766" spans="1:13">
      <c r="A2766" s="82">
        <v>0.68774999999999997</v>
      </c>
      <c r="B2766" s="130">
        <v>15</v>
      </c>
      <c r="C2766" s="127">
        <v>104.03285572211067</v>
      </c>
      <c r="D2766" s="82">
        <f t="shared" si="85"/>
        <v>0</v>
      </c>
      <c r="E2766" s="83" t="str">
        <f t="shared" si="86"/>
        <v>..</v>
      </c>
      <c r="F2766" s="80"/>
      <c r="I2766" s="81"/>
      <c r="J2766" s="80"/>
      <c r="K2766" s="80"/>
      <c r="L2766" s="80"/>
      <c r="M2766" s="80"/>
    </row>
    <row r="2767" spans="1:13">
      <c r="A2767" s="82">
        <v>0.68799999999999994</v>
      </c>
      <c r="B2767" s="130">
        <v>15</v>
      </c>
      <c r="C2767" s="127">
        <v>106.75602659725692</v>
      </c>
      <c r="D2767" s="82">
        <f t="shared" si="85"/>
        <v>0</v>
      </c>
      <c r="E2767" s="83" t="str">
        <f t="shared" si="86"/>
        <v>..</v>
      </c>
      <c r="F2767" s="80"/>
      <c r="I2767" s="81"/>
      <c r="J2767" s="80"/>
      <c r="K2767" s="80"/>
      <c r="L2767" s="80"/>
      <c r="M2767" s="80"/>
    </row>
    <row r="2768" spans="1:13">
      <c r="A2768" s="82">
        <v>0.68825000000000003</v>
      </c>
      <c r="B2768" s="130">
        <v>30</v>
      </c>
      <c r="C2768" s="127">
        <v>134.95606280148323</v>
      </c>
      <c r="D2768" s="82">
        <f t="shared" ref="D2768:D2831" si="87">IF(VLOOKUP(B2768,$B$10:$G$11,6)&gt;=0,1,0)</f>
        <v>1</v>
      </c>
      <c r="E2768" s="83">
        <f t="shared" ref="E2768:E2831" si="88">IF(D2768=0,"..", IF(C2768+$C$6&gt;=$G$2,$G$2,(C2768+$C$6)*(1-$C$4)))</f>
        <v>111.00000000000001</v>
      </c>
      <c r="F2768" s="80"/>
      <c r="I2768" s="81"/>
      <c r="J2768" s="80"/>
      <c r="K2768" s="80"/>
      <c r="L2768" s="80"/>
      <c r="M2768" s="80"/>
    </row>
    <row r="2769" spans="1:13">
      <c r="A2769" s="82">
        <v>0.6885</v>
      </c>
      <c r="B2769" s="130">
        <v>15</v>
      </c>
      <c r="C2769" s="127">
        <v>102.357330865121</v>
      </c>
      <c r="D2769" s="82">
        <f t="shared" si="87"/>
        <v>0</v>
      </c>
      <c r="E2769" s="83" t="str">
        <f t="shared" si="88"/>
        <v>..</v>
      </c>
      <c r="F2769" s="80"/>
      <c r="I2769" s="81"/>
      <c r="J2769" s="80"/>
      <c r="K2769" s="80"/>
      <c r="L2769" s="80"/>
      <c r="M2769" s="80"/>
    </row>
    <row r="2770" spans="1:13">
      <c r="A2770" s="82">
        <v>0.68874999999999997</v>
      </c>
      <c r="B2770" s="130">
        <v>15</v>
      </c>
      <c r="C2770" s="127">
        <v>107.24975866948553</v>
      </c>
      <c r="D2770" s="82">
        <f t="shared" si="87"/>
        <v>0</v>
      </c>
      <c r="E2770" s="83" t="str">
        <f t="shared" si="88"/>
        <v>..</v>
      </c>
      <c r="F2770" s="80"/>
      <c r="I2770" s="81"/>
      <c r="J2770" s="80"/>
      <c r="K2770" s="80"/>
      <c r="L2770" s="80"/>
      <c r="M2770" s="80"/>
    </row>
    <row r="2771" spans="1:13">
      <c r="A2771" s="82">
        <v>0.68899999999999995</v>
      </c>
      <c r="B2771" s="130">
        <v>15</v>
      </c>
      <c r="C2771" s="127">
        <v>96.503683748397577</v>
      </c>
      <c r="D2771" s="82">
        <f t="shared" si="87"/>
        <v>0</v>
      </c>
      <c r="E2771" s="83" t="str">
        <f t="shared" si="88"/>
        <v>..</v>
      </c>
      <c r="F2771" s="80"/>
      <c r="I2771" s="81"/>
      <c r="J2771" s="80"/>
      <c r="K2771" s="80"/>
      <c r="L2771" s="80"/>
      <c r="M2771" s="80"/>
    </row>
    <row r="2772" spans="1:13">
      <c r="A2772" s="82">
        <v>0.68925000000000003</v>
      </c>
      <c r="B2772" s="130">
        <v>15</v>
      </c>
      <c r="C2772" s="127">
        <v>114.38246435587982</v>
      </c>
      <c r="D2772" s="82">
        <f t="shared" si="87"/>
        <v>0</v>
      </c>
      <c r="E2772" s="83" t="str">
        <f t="shared" si="88"/>
        <v>..</v>
      </c>
      <c r="F2772" s="80"/>
      <c r="I2772" s="81"/>
      <c r="J2772" s="80"/>
      <c r="K2772" s="80"/>
      <c r="L2772" s="80"/>
      <c r="M2772" s="80"/>
    </row>
    <row r="2773" spans="1:13">
      <c r="A2773" s="82">
        <v>0.6895</v>
      </c>
      <c r="B2773" s="130">
        <v>15</v>
      </c>
      <c r="C2773" s="127">
        <v>95.692866082517227</v>
      </c>
      <c r="D2773" s="82">
        <f t="shared" si="87"/>
        <v>0</v>
      </c>
      <c r="E2773" s="83" t="str">
        <f t="shared" si="88"/>
        <v>..</v>
      </c>
      <c r="F2773" s="80"/>
      <c r="I2773" s="81"/>
      <c r="J2773" s="80"/>
      <c r="K2773" s="80"/>
      <c r="L2773" s="80"/>
      <c r="M2773" s="80"/>
    </row>
    <row r="2774" spans="1:13">
      <c r="A2774" s="82">
        <v>0.68974999999999997</v>
      </c>
      <c r="B2774" s="130">
        <v>15</v>
      </c>
      <c r="C2774" s="127">
        <v>95.826846241432833</v>
      </c>
      <c r="D2774" s="82">
        <f t="shared" si="87"/>
        <v>0</v>
      </c>
      <c r="E2774" s="83" t="str">
        <f t="shared" si="88"/>
        <v>..</v>
      </c>
      <c r="F2774" s="80"/>
      <c r="I2774" s="81"/>
      <c r="J2774" s="80"/>
      <c r="K2774" s="80"/>
      <c r="L2774" s="80"/>
      <c r="M2774" s="80"/>
    </row>
    <row r="2775" spans="1:13">
      <c r="A2775" s="82">
        <v>0.69</v>
      </c>
      <c r="B2775" s="130">
        <v>15</v>
      </c>
      <c r="C2775" s="127">
        <v>111.53516382824139</v>
      </c>
      <c r="D2775" s="82">
        <f t="shared" si="87"/>
        <v>0</v>
      </c>
      <c r="E2775" s="83" t="str">
        <f t="shared" si="88"/>
        <v>..</v>
      </c>
      <c r="F2775" s="80"/>
      <c r="I2775" s="81"/>
      <c r="J2775" s="80"/>
      <c r="K2775" s="80"/>
      <c r="L2775" s="80"/>
      <c r="M2775" s="80"/>
    </row>
    <row r="2776" spans="1:13">
      <c r="A2776" s="82">
        <v>0.69025000000000003</v>
      </c>
      <c r="B2776" s="130">
        <v>30</v>
      </c>
      <c r="C2776" s="127">
        <v>138.63188692578905</v>
      </c>
      <c r="D2776" s="82">
        <f t="shared" si="87"/>
        <v>1</v>
      </c>
      <c r="E2776" s="83">
        <f t="shared" si="88"/>
        <v>111.00000000000001</v>
      </c>
      <c r="F2776" s="80"/>
      <c r="I2776" s="81"/>
      <c r="J2776" s="80"/>
      <c r="K2776" s="80"/>
      <c r="L2776" s="80"/>
      <c r="M2776" s="80"/>
    </row>
    <row r="2777" spans="1:13">
      <c r="A2777" s="82">
        <v>0.6905</v>
      </c>
      <c r="B2777" s="130">
        <v>30</v>
      </c>
      <c r="C2777" s="127">
        <v>104.34841171080051</v>
      </c>
      <c r="D2777" s="82">
        <f t="shared" si="87"/>
        <v>1</v>
      </c>
      <c r="E2777" s="83">
        <f t="shared" si="88"/>
        <v>111.00000000000001</v>
      </c>
      <c r="F2777" s="80"/>
      <c r="I2777" s="81"/>
      <c r="J2777" s="80"/>
      <c r="K2777" s="80"/>
      <c r="L2777" s="80"/>
      <c r="M2777" s="80"/>
    </row>
    <row r="2778" spans="1:13">
      <c r="A2778" s="82">
        <v>0.69074999999999998</v>
      </c>
      <c r="B2778" s="130">
        <v>30</v>
      </c>
      <c r="C2778" s="127">
        <v>134.01765146056243</v>
      </c>
      <c r="D2778" s="82">
        <f t="shared" si="87"/>
        <v>1</v>
      </c>
      <c r="E2778" s="83">
        <f t="shared" si="88"/>
        <v>111.00000000000001</v>
      </c>
      <c r="F2778" s="80"/>
      <c r="I2778" s="81"/>
      <c r="J2778" s="80"/>
      <c r="K2778" s="80"/>
      <c r="L2778" s="80"/>
      <c r="M2778" s="80"/>
    </row>
    <row r="2779" spans="1:13">
      <c r="A2779" s="82">
        <v>0.69099999999999995</v>
      </c>
      <c r="B2779" s="130">
        <v>15</v>
      </c>
      <c r="C2779" s="127">
        <v>100.46525571724644</v>
      </c>
      <c r="D2779" s="82">
        <f t="shared" si="87"/>
        <v>0</v>
      </c>
      <c r="E2779" s="83" t="str">
        <f t="shared" si="88"/>
        <v>..</v>
      </c>
      <c r="F2779" s="80"/>
      <c r="I2779" s="81"/>
      <c r="J2779" s="80"/>
      <c r="K2779" s="80"/>
      <c r="L2779" s="80"/>
      <c r="M2779" s="80"/>
    </row>
    <row r="2780" spans="1:13">
      <c r="A2780" s="82">
        <v>0.69125000000000003</v>
      </c>
      <c r="B2780" s="130">
        <v>30</v>
      </c>
      <c r="C2780" s="127">
        <v>122.23661709343199</v>
      </c>
      <c r="D2780" s="82">
        <f t="shared" si="87"/>
        <v>1</v>
      </c>
      <c r="E2780" s="83">
        <f t="shared" si="88"/>
        <v>111.00000000000001</v>
      </c>
      <c r="F2780" s="80"/>
      <c r="I2780" s="81"/>
      <c r="J2780" s="80"/>
      <c r="K2780" s="80"/>
      <c r="L2780" s="80"/>
      <c r="M2780" s="80"/>
    </row>
    <row r="2781" spans="1:13">
      <c r="A2781" s="82">
        <v>0.6915</v>
      </c>
      <c r="B2781" s="130">
        <v>30</v>
      </c>
      <c r="C2781" s="127">
        <v>99.937724366077319</v>
      </c>
      <c r="D2781" s="82">
        <f t="shared" si="87"/>
        <v>1</v>
      </c>
      <c r="E2781" s="83">
        <f t="shared" si="88"/>
        <v>96.74519744214804</v>
      </c>
      <c r="F2781" s="80"/>
      <c r="I2781" s="81"/>
      <c r="J2781" s="80"/>
      <c r="K2781" s="80"/>
      <c r="L2781" s="80"/>
      <c r="M2781" s="80"/>
    </row>
    <row r="2782" spans="1:13">
      <c r="A2782" s="82">
        <v>0.69174999999999998</v>
      </c>
      <c r="B2782" s="130">
        <v>15</v>
      </c>
      <c r="C2782" s="127">
        <v>98.056672241628917</v>
      </c>
      <c r="D2782" s="82">
        <f t="shared" si="87"/>
        <v>0</v>
      </c>
      <c r="E2782" s="83" t="str">
        <f t="shared" si="88"/>
        <v>..</v>
      </c>
      <c r="F2782" s="80"/>
      <c r="I2782" s="81"/>
      <c r="J2782" s="80"/>
      <c r="K2782" s="80"/>
      <c r="L2782" s="80"/>
      <c r="M2782" s="80"/>
    </row>
    <row r="2783" spans="1:13">
      <c r="A2783" s="82">
        <v>0.69199999999999995</v>
      </c>
      <c r="B2783" s="130">
        <v>15</v>
      </c>
      <c r="C2783" s="127">
        <v>101.91417811614933</v>
      </c>
      <c r="D2783" s="82">
        <f t="shared" si="87"/>
        <v>0</v>
      </c>
      <c r="E2783" s="83" t="str">
        <f t="shared" si="88"/>
        <v>..</v>
      </c>
      <c r="F2783" s="80"/>
      <c r="I2783" s="81"/>
      <c r="J2783" s="80"/>
      <c r="K2783" s="80"/>
      <c r="L2783" s="80"/>
      <c r="M2783" s="80"/>
    </row>
    <row r="2784" spans="1:13">
      <c r="A2784" s="82">
        <v>0.69225000000000003</v>
      </c>
      <c r="B2784" s="130">
        <v>15</v>
      </c>
      <c r="C2784" s="127">
        <v>96.018655640517892</v>
      </c>
      <c r="D2784" s="82">
        <f t="shared" si="87"/>
        <v>0</v>
      </c>
      <c r="E2784" s="83" t="str">
        <f t="shared" si="88"/>
        <v>..</v>
      </c>
      <c r="F2784" s="80"/>
      <c r="I2784" s="81"/>
      <c r="J2784" s="80"/>
      <c r="K2784" s="80"/>
      <c r="L2784" s="80"/>
      <c r="M2784" s="80"/>
    </row>
    <row r="2785" spans="1:13">
      <c r="A2785" s="82">
        <v>0.6925</v>
      </c>
      <c r="B2785" s="130">
        <v>15</v>
      </c>
      <c r="C2785" s="127">
        <v>105.29706874648021</v>
      </c>
      <c r="D2785" s="82">
        <f t="shared" si="87"/>
        <v>0</v>
      </c>
      <c r="E2785" s="83" t="str">
        <f t="shared" si="88"/>
        <v>..</v>
      </c>
      <c r="F2785" s="80"/>
      <c r="I2785" s="81"/>
      <c r="J2785" s="80"/>
      <c r="K2785" s="80"/>
      <c r="L2785" s="80"/>
      <c r="M2785" s="80"/>
    </row>
    <row r="2786" spans="1:13">
      <c r="A2786" s="82">
        <v>0.69274999999999998</v>
      </c>
      <c r="B2786" s="130">
        <v>15</v>
      </c>
      <c r="C2786" s="127">
        <v>123.07830060824452</v>
      </c>
      <c r="D2786" s="82">
        <f t="shared" si="87"/>
        <v>0</v>
      </c>
      <c r="E2786" s="83" t="str">
        <f t="shared" si="88"/>
        <v>..</v>
      </c>
      <c r="F2786" s="80"/>
      <c r="I2786" s="81"/>
      <c r="J2786" s="80"/>
      <c r="K2786" s="80"/>
      <c r="L2786" s="80"/>
      <c r="M2786" s="80"/>
    </row>
    <row r="2787" spans="1:13">
      <c r="A2787" s="82">
        <v>0.69299999999999995</v>
      </c>
      <c r="B2787" s="130">
        <v>30</v>
      </c>
      <c r="C2787" s="127">
        <v>133.0139608736373</v>
      </c>
      <c r="D2787" s="82">
        <f t="shared" si="87"/>
        <v>1</v>
      </c>
      <c r="E2787" s="83">
        <f t="shared" si="88"/>
        <v>111.00000000000001</v>
      </c>
      <c r="F2787" s="80"/>
      <c r="I2787" s="81"/>
      <c r="J2787" s="80"/>
      <c r="K2787" s="80"/>
      <c r="L2787" s="80"/>
      <c r="M2787" s="80"/>
    </row>
    <row r="2788" spans="1:13">
      <c r="A2788" s="82">
        <v>0.69325000000000003</v>
      </c>
      <c r="B2788" s="130">
        <v>15</v>
      </c>
      <c r="C2788" s="127">
        <v>98.592753043847324</v>
      </c>
      <c r="D2788" s="82">
        <f t="shared" si="87"/>
        <v>0</v>
      </c>
      <c r="E2788" s="83" t="str">
        <f t="shared" si="88"/>
        <v>..</v>
      </c>
      <c r="F2788" s="80"/>
      <c r="I2788" s="81"/>
      <c r="J2788" s="80"/>
      <c r="K2788" s="80"/>
      <c r="L2788" s="80"/>
      <c r="M2788" s="80"/>
    </row>
    <row r="2789" spans="1:13">
      <c r="A2789" s="82">
        <v>0.69350000000000001</v>
      </c>
      <c r="B2789" s="130">
        <v>15</v>
      </c>
      <c r="C2789" s="127">
        <v>112.29585693592085</v>
      </c>
      <c r="D2789" s="82">
        <f t="shared" si="87"/>
        <v>0</v>
      </c>
      <c r="E2789" s="83" t="str">
        <f t="shared" si="88"/>
        <v>..</v>
      </c>
      <c r="F2789" s="80"/>
      <c r="I2789" s="81"/>
      <c r="J2789" s="80"/>
      <c r="K2789" s="80"/>
      <c r="L2789" s="80"/>
      <c r="M2789" s="80"/>
    </row>
    <row r="2790" spans="1:13">
      <c r="A2790" s="82">
        <v>0.69374999999999998</v>
      </c>
      <c r="B2790" s="130">
        <v>15</v>
      </c>
      <c r="C2790" s="127">
        <v>99.055568641607607</v>
      </c>
      <c r="D2790" s="82">
        <f t="shared" si="87"/>
        <v>0</v>
      </c>
      <c r="E2790" s="83" t="str">
        <f t="shared" si="88"/>
        <v>..</v>
      </c>
      <c r="F2790" s="80"/>
      <c r="I2790" s="81"/>
      <c r="J2790" s="80"/>
      <c r="K2790" s="80"/>
      <c r="L2790" s="80"/>
      <c r="M2790" s="80"/>
    </row>
    <row r="2791" spans="1:13">
      <c r="A2791" s="82">
        <v>0.69399999999999995</v>
      </c>
      <c r="B2791" s="130">
        <v>15</v>
      </c>
      <c r="C2791" s="127">
        <v>123.11299058437919</v>
      </c>
      <c r="D2791" s="82">
        <f t="shared" si="87"/>
        <v>0</v>
      </c>
      <c r="E2791" s="83" t="str">
        <f t="shared" si="88"/>
        <v>..</v>
      </c>
      <c r="F2791" s="80"/>
      <c r="I2791" s="81"/>
      <c r="J2791" s="80"/>
      <c r="K2791" s="80"/>
      <c r="L2791" s="80"/>
      <c r="M2791" s="80"/>
    </row>
    <row r="2792" spans="1:13">
      <c r="A2792" s="82">
        <v>0.69425000000000003</v>
      </c>
      <c r="B2792" s="130">
        <v>15</v>
      </c>
      <c r="C2792" s="127">
        <v>112.32612403078262</v>
      </c>
      <c r="D2792" s="82">
        <f t="shared" si="87"/>
        <v>0</v>
      </c>
      <c r="E2792" s="83" t="str">
        <f t="shared" si="88"/>
        <v>..</v>
      </c>
      <c r="F2792" s="80"/>
      <c r="I2792" s="81"/>
      <c r="J2792" s="80"/>
      <c r="K2792" s="80"/>
      <c r="L2792" s="80"/>
      <c r="M2792" s="80"/>
    </row>
    <row r="2793" spans="1:13">
      <c r="A2793" s="82">
        <v>0.69450000000000001</v>
      </c>
      <c r="B2793" s="130">
        <v>15</v>
      </c>
      <c r="C2793" s="127">
        <v>119.89653512295183</v>
      </c>
      <c r="D2793" s="82">
        <f t="shared" si="87"/>
        <v>0</v>
      </c>
      <c r="E2793" s="83" t="str">
        <f t="shared" si="88"/>
        <v>..</v>
      </c>
      <c r="F2793" s="80"/>
      <c r="I2793" s="81"/>
      <c r="J2793" s="80"/>
      <c r="K2793" s="80"/>
      <c r="L2793" s="80"/>
      <c r="M2793" s="80"/>
    </row>
    <row r="2794" spans="1:13">
      <c r="A2794" s="82">
        <v>0.69474999999999998</v>
      </c>
      <c r="B2794" s="130">
        <v>30</v>
      </c>
      <c r="C2794" s="127">
        <v>113.23691760399943</v>
      </c>
      <c r="D2794" s="82">
        <f t="shared" si="87"/>
        <v>1</v>
      </c>
      <c r="E2794" s="83">
        <f t="shared" si="88"/>
        <v>111.00000000000001</v>
      </c>
      <c r="F2794" s="80"/>
      <c r="I2794" s="81"/>
      <c r="J2794" s="80"/>
      <c r="K2794" s="80"/>
      <c r="L2794" s="80"/>
      <c r="M2794" s="80"/>
    </row>
    <row r="2795" spans="1:13">
      <c r="A2795" s="82">
        <v>0.69499999999999995</v>
      </c>
      <c r="B2795" s="130">
        <v>15</v>
      </c>
      <c r="C2795" s="127">
        <v>124.0071472631778</v>
      </c>
      <c r="D2795" s="82">
        <f t="shared" si="87"/>
        <v>0</v>
      </c>
      <c r="E2795" s="83" t="str">
        <f t="shared" si="88"/>
        <v>..</v>
      </c>
      <c r="F2795" s="80"/>
      <c r="I2795" s="81"/>
      <c r="J2795" s="80"/>
      <c r="K2795" s="80"/>
      <c r="L2795" s="80"/>
      <c r="M2795" s="80"/>
    </row>
    <row r="2796" spans="1:13">
      <c r="A2796" s="82">
        <v>0.69525000000000003</v>
      </c>
      <c r="B2796" s="130">
        <v>30</v>
      </c>
      <c r="C2796" s="127">
        <v>84.093546630293588</v>
      </c>
      <c r="D2796" s="82">
        <f t="shared" si="87"/>
        <v>1</v>
      </c>
      <c r="E2796" s="83">
        <f t="shared" si="88"/>
        <v>82.802321034658362</v>
      </c>
      <c r="F2796" s="80"/>
      <c r="I2796" s="81"/>
      <c r="J2796" s="80"/>
      <c r="K2796" s="80"/>
      <c r="L2796" s="80"/>
      <c r="M2796" s="80"/>
    </row>
    <row r="2797" spans="1:13">
      <c r="A2797" s="82">
        <v>0.69550000000000001</v>
      </c>
      <c r="B2797" s="130">
        <v>15</v>
      </c>
      <c r="C2797" s="127">
        <v>114.24847696984671</v>
      </c>
      <c r="D2797" s="82">
        <f t="shared" si="87"/>
        <v>0</v>
      </c>
      <c r="E2797" s="83" t="str">
        <f t="shared" si="88"/>
        <v>..</v>
      </c>
      <c r="F2797" s="80"/>
      <c r="I2797" s="81"/>
      <c r="J2797" s="80"/>
      <c r="K2797" s="80"/>
      <c r="L2797" s="80"/>
      <c r="M2797" s="80"/>
    </row>
    <row r="2798" spans="1:13">
      <c r="A2798" s="82">
        <v>0.69574999999999998</v>
      </c>
      <c r="B2798" s="130">
        <v>30</v>
      </c>
      <c r="C2798" s="127">
        <v>115.23583139593053</v>
      </c>
      <c r="D2798" s="82">
        <f t="shared" si="87"/>
        <v>1</v>
      </c>
      <c r="E2798" s="83">
        <f t="shared" si="88"/>
        <v>111.00000000000001</v>
      </c>
      <c r="F2798" s="80"/>
      <c r="I2798" s="81"/>
      <c r="J2798" s="80"/>
      <c r="K2798" s="80"/>
      <c r="L2798" s="80"/>
      <c r="M2798" s="80"/>
    </row>
    <row r="2799" spans="1:13">
      <c r="A2799" s="82">
        <v>0.69599999999999995</v>
      </c>
      <c r="B2799" s="130">
        <v>30</v>
      </c>
      <c r="C2799" s="127">
        <v>136.95138185178095</v>
      </c>
      <c r="D2799" s="82">
        <f t="shared" si="87"/>
        <v>1</v>
      </c>
      <c r="E2799" s="83">
        <f t="shared" si="88"/>
        <v>111.00000000000001</v>
      </c>
      <c r="F2799" s="80"/>
      <c r="I2799" s="81"/>
      <c r="J2799" s="80"/>
      <c r="K2799" s="80"/>
      <c r="L2799" s="80"/>
      <c r="M2799" s="80"/>
    </row>
    <row r="2800" spans="1:13">
      <c r="A2800" s="82">
        <v>0.69625000000000004</v>
      </c>
      <c r="B2800" s="130">
        <v>30</v>
      </c>
      <c r="C2800" s="127">
        <v>90.908100013703489</v>
      </c>
      <c r="D2800" s="82">
        <f t="shared" si="87"/>
        <v>1</v>
      </c>
      <c r="E2800" s="83">
        <f t="shared" si="88"/>
        <v>88.799128012059072</v>
      </c>
      <c r="F2800" s="80"/>
      <c r="I2800" s="81"/>
      <c r="J2800" s="80"/>
      <c r="K2800" s="80"/>
      <c r="L2800" s="80"/>
      <c r="M2800" s="80"/>
    </row>
    <row r="2801" spans="1:13">
      <c r="A2801" s="82">
        <v>0.69650000000000001</v>
      </c>
      <c r="B2801" s="130">
        <v>15</v>
      </c>
      <c r="C2801" s="127">
        <v>105.4559543882243</v>
      </c>
      <c r="D2801" s="82">
        <f t="shared" si="87"/>
        <v>0</v>
      </c>
      <c r="E2801" s="83" t="str">
        <f t="shared" si="88"/>
        <v>..</v>
      </c>
      <c r="F2801" s="80"/>
      <c r="I2801" s="81"/>
      <c r="J2801" s="80"/>
      <c r="K2801" s="80"/>
      <c r="L2801" s="80"/>
      <c r="M2801" s="80"/>
    </row>
    <row r="2802" spans="1:13">
      <c r="A2802" s="82">
        <v>0.69674999999999998</v>
      </c>
      <c r="B2802" s="130">
        <v>15</v>
      </c>
      <c r="C2802" s="127">
        <v>95.4778542014772</v>
      </c>
      <c r="D2802" s="82">
        <f t="shared" si="87"/>
        <v>0</v>
      </c>
      <c r="E2802" s="83" t="str">
        <f t="shared" si="88"/>
        <v>..</v>
      </c>
      <c r="F2802" s="80"/>
      <c r="I2802" s="81"/>
      <c r="J2802" s="80"/>
      <c r="K2802" s="80"/>
      <c r="L2802" s="80"/>
      <c r="M2802" s="80"/>
    </row>
    <row r="2803" spans="1:13">
      <c r="A2803" s="82">
        <v>0.69699999999999995</v>
      </c>
      <c r="B2803" s="130">
        <v>15</v>
      </c>
      <c r="C2803" s="127">
        <v>108.00546319319055</v>
      </c>
      <c r="D2803" s="82">
        <f t="shared" si="87"/>
        <v>0</v>
      </c>
      <c r="E2803" s="83" t="str">
        <f t="shared" si="88"/>
        <v>..</v>
      </c>
      <c r="F2803" s="80"/>
      <c r="I2803" s="81"/>
      <c r="J2803" s="80"/>
      <c r="K2803" s="80"/>
      <c r="L2803" s="80"/>
      <c r="M2803" s="80"/>
    </row>
    <row r="2804" spans="1:13">
      <c r="A2804" s="82">
        <v>0.69725000000000004</v>
      </c>
      <c r="B2804" s="130">
        <v>30</v>
      </c>
      <c r="C2804" s="127">
        <v>90.934768618649258</v>
      </c>
      <c r="D2804" s="82">
        <f t="shared" si="87"/>
        <v>1</v>
      </c>
      <c r="E2804" s="83">
        <f t="shared" si="88"/>
        <v>88.822596384411341</v>
      </c>
      <c r="F2804" s="80"/>
      <c r="I2804" s="81"/>
      <c r="J2804" s="80"/>
      <c r="K2804" s="80"/>
      <c r="L2804" s="80"/>
      <c r="M2804" s="80"/>
    </row>
    <row r="2805" spans="1:13">
      <c r="A2805" s="82">
        <v>0.69750000000000001</v>
      </c>
      <c r="B2805" s="130">
        <v>30</v>
      </c>
      <c r="C2805" s="127">
        <v>114.36718192528178</v>
      </c>
      <c r="D2805" s="82">
        <f t="shared" si="87"/>
        <v>1</v>
      </c>
      <c r="E2805" s="83">
        <f t="shared" si="88"/>
        <v>111.00000000000001</v>
      </c>
      <c r="F2805" s="80"/>
      <c r="I2805" s="81"/>
      <c r="J2805" s="80"/>
      <c r="K2805" s="80"/>
      <c r="L2805" s="80"/>
      <c r="M2805" s="80"/>
    </row>
    <row r="2806" spans="1:13">
      <c r="A2806" s="82">
        <v>0.69774999999999998</v>
      </c>
      <c r="B2806" s="130">
        <v>30</v>
      </c>
      <c r="C2806" s="127">
        <v>111.32920464646648</v>
      </c>
      <c r="D2806" s="82">
        <f t="shared" si="87"/>
        <v>1</v>
      </c>
      <c r="E2806" s="83">
        <f t="shared" si="88"/>
        <v>111.00000000000001</v>
      </c>
      <c r="F2806" s="80"/>
      <c r="I2806" s="81"/>
      <c r="J2806" s="80"/>
      <c r="K2806" s="80"/>
      <c r="L2806" s="80"/>
      <c r="M2806" s="80"/>
    </row>
    <row r="2807" spans="1:13">
      <c r="A2807" s="82">
        <v>0.69799999999999995</v>
      </c>
      <c r="B2807" s="130">
        <v>15</v>
      </c>
      <c r="C2807" s="127">
        <v>116.22096771560977</v>
      </c>
      <c r="D2807" s="82">
        <f t="shared" si="87"/>
        <v>0</v>
      </c>
      <c r="E2807" s="83" t="str">
        <f t="shared" si="88"/>
        <v>..</v>
      </c>
      <c r="F2807" s="80"/>
      <c r="I2807" s="81"/>
      <c r="J2807" s="80"/>
      <c r="K2807" s="80"/>
      <c r="L2807" s="80"/>
      <c r="M2807" s="80"/>
    </row>
    <row r="2808" spans="1:13">
      <c r="A2808" s="82">
        <v>0.69825000000000004</v>
      </c>
      <c r="B2808" s="130">
        <v>15</v>
      </c>
      <c r="C2808" s="127">
        <v>95.658046093302062</v>
      </c>
      <c r="D2808" s="82">
        <f t="shared" si="87"/>
        <v>0</v>
      </c>
      <c r="E2808" s="83" t="str">
        <f t="shared" si="88"/>
        <v>..</v>
      </c>
      <c r="F2808" s="80"/>
      <c r="I2808" s="81"/>
      <c r="J2808" s="80"/>
      <c r="K2808" s="80"/>
      <c r="L2808" s="80"/>
      <c r="M2808" s="80"/>
    </row>
    <row r="2809" spans="1:13">
      <c r="A2809" s="82">
        <v>0.69850000000000001</v>
      </c>
      <c r="B2809" s="130">
        <v>30</v>
      </c>
      <c r="C2809" s="127">
        <v>113.50915020674589</v>
      </c>
      <c r="D2809" s="82">
        <f t="shared" si="87"/>
        <v>1</v>
      </c>
      <c r="E2809" s="83">
        <f t="shared" si="88"/>
        <v>111.00000000000001</v>
      </c>
      <c r="F2809" s="80"/>
      <c r="I2809" s="81"/>
      <c r="J2809" s="80"/>
      <c r="K2809" s="80"/>
      <c r="L2809" s="80"/>
      <c r="M2809" s="80"/>
    </row>
    <row r="2810" spans="1:13">
      <c r="A2810" s="82">
        <v>0.69874999999999998</v>
      </c>
      <c r="B2810" s="130">
        <v>15</v>
      </c>
      <c r="C2810" s="127">
        <v>107.94651614284891</v>
      </c>
      <c r="D2810" s="82">
        <f t="shared" si="87"/>
        <v>0</v>
      </c>
      <c r="E2810" s="83" t="str">
        <f t="shared" si="88"/>
        <v>..</v>
      </c>
      <c r="F2810" s="80"/>
      <c r="I2810" s="81"/>
      <c r="J2810" s="80"/>
      <c r="K2810" s="80"/>
      <c r="L2810" s="80"/>
      <c r="M2810" s="80"/>
    </row>
    <row r="2811" spans="1:13">
      <c r="A2811" s="82">
        <v>0.69899999999999995</v>
      </c>
      <c r="B2811" s="130">
        <v>30</v>
      </c>
      <c r="C2811" s="127">
        <v>111.15545622618185</v>
      </c>
      <c r="D2811" s="82">
        <f t="shared" si="87"/>
        <v>1</v>
      </c>
      <c r="E2811" s="83">
        <f t="shared" si="88"/>
        <v>111.00000000000001</v>
      </c>
      <c r="F2811" s="80"/>
      <c r="I2811" s="81"/>
      <c r="J2811" s="80"/>
      <c r="K2811" s="80"/>
      <c r="L2811" s="80"/>
      <c r="M2811" s="80"/>
    </row>
    <row r="2812" spans="1:13">
      <c r="A2812" s="82">
        <v>0.69925000000000004</v>
      </c>
      <c r="B2812" s="130">
        <v>30</v>
      </c>
      <c r="C2812" s="127">
        <v>114.91121145398637</v>
      </c>
      <c r="D2812" s="82">
        <f t="shared" si="87"/>
        <v>1</v>
      </c>
      <c r="E2812" s="83">
        <f t="shared" si="88"/>
        <v>111.00000000000001</v>
      </c>
      <c r="F2812" s="80"/>
      <c r="I2812" s="81"/>
      <c r="J2812" s="80"/>
      <c r="K2812" s="80"/>
      <c r="L2812" s="80"/>
      <c r="M2812" s="80"/>
    </row>
    <row r="2813" spans="1:13">
      <c r="A2813" s="82">
        <v>0.69950000000000001</v>
      </c>
      <c r="B2813" s="130">
        <v>30</v>
      </c>
      <c r="C2813" s="127">
        <v>89.421310018146102</v>
      </c>
      <c r="D2813" s="82">
        <f t="shared" si="87"/>
        <v>1</v>
      </c>
      <c r="E2813" s="83">
        <f t="shared" si="88"/>
        <v>87.490752815968577</v>
      </c>
      <c r="F2813" s="80"/>
      <c r="I2813" s="81"/>
      <c r="J2813" s="80"/>
      <c r="K2813" s="80"/>
      <c r="L2813" s="80"/>
      <c r="M2813" s="80"/>
    </row>
    <row r="2814" spans="1:13">
      <c r="A2814" s="82">
        <v>0.69974999999999998</v>
      </c>
      <c r="B2814" s="130">
        <v>30</v>
      </c>
      <c r="C2814" s="127">
        <v>83.498106954425879</v>
      </c>
      <c r="D2814" s="82">
        <f t="shared" si="87"/>
        <v>1</v>
      </c>
      <c r="E2814" s="83">
        <f t="shared" si="88"/>
        <v>82.27833411989478</v>
      </c>
      <c r="F2814" s="80"/>
      <c r="I2814" s="81"/>
      <c r="J2814" s="80"/>
      <c r="K2814" s="80"/>
      <c r="L2814" s="80"/>
      <c r="M2814" s="80"/>
    </row>
    <row r="2815" spans="1:13">
      <c r="A2815" s="82">
        <v>0.7</v>
      </c>
      <c r="B2815" s="130">
        <v>15</v>
      </c>
      <c r="C2815" s="127">
        <v>119.97768412073714</v>
      </c>
      <c r="D2815" s="82">
        <f t="shared" si="87"/>
        <v>0</v>
      </c>
      <c r="E2815" s="83" t="str">
        <f t="shared" si="88"/>
        <v>..</v>
      </c>
      <c r="F2815" s="80"/>
      <c r="I2815" s="81"/>
      <c r="J2815" s="80"/>
      <c r="K2815" s="80"/>
      <c r="L2815" s="80"/>
      <c r="M2815" s="80"/>
    </row>
    <row r="2816" spans="1:13">
      <c r="A2816" s="82">
        <v>0.70025000000000004</v>
      </c>
      <c r="B2816" s="130">
        <v>30</v>
      </c>
      <c r="C2816" s="127">
        <v>92.604651517378286</v>
      </c>
      <c r="D2816" s="82">
        <f t="shared" si="87"/>
        <v>1</v>
      </c>
      <c r="E2816" s="83">
        <f t="shared" si="88"/>
        <v>90.29209333529289</v>
      </c>
      <c r="F2816" s="80"/>
      <c r="I2816" s="81"/>
      <c r="J2816" s="80"/>
      <c r="K2816" s="80"/>
      <c r="L2816" s="80"/>
      <c r="M2816" s="80"/>
    </row>
    <row r="2817" spans="1:13">
      <c r="A2817" s="82">
        <v>0.70050000000000001</v>
      </c>
      <c r="B2817" s="130">
        <v>30</v>
      </c>
      <c r="C2817" s="127">
        <v>92.921751848658786</v>
      </c>
      <c r="D2817" s="82">
        <f t="shared" si="87"/>
        <v>1</v>
      </c>
      <c r="E2817" s="83">
        <f t="shared" si="88"/>
        <v>90.571141626819738</v>
      </c>
      <c r="F2817" s="80"/>
      <c r="I2817" s="81"/>
      <c r="J2817" s="80"/>
      <c r="K2817" s="80"/>
      <c r="L2817" s="80"/>
      <c r="M2817" s="80"/>
    </row>
    <row r="2818" spans="1:13">
      <c r="A2818" s="82">
        <v>0.70074999999999998</v>
      </c>
      <c r="B2818" s="130">
        <v>15</v>
      </c>
      <c r="C2818" s="127">
        <v>121.29582451456828</v>
      </c>
      <c r="D2818" s="82">
        <f t="shared" si="87"/>
        <v>0</v>
      </c>
      <c r="E2818" s="83" t="str">
        <f t="shared" si="88"/>
        <v>..</v>
      </c>
      <c r="F2818" s="80"/>
      <c r="I2818" s="81"/>
      <c r="J2818" s="80"/>
      <c r="K2818" s="80"/>
      <c r="L2818" s="80"/>
      <c r="M2818" s="80"/>
    </row>
    <row r="2819" spans="1:13">
      <c r="A2819" s="82">
        <v>0.70099999999999996</v>
      </c>
      <c r="B2819" s="130">
        <v>30</v>
      </c>
      <c r="C2819" s="127">
        <v>97.941669071641471</v>
      </c>
      <c r="D2819" s="82">
        <f t="shared" si="87"/>
        <v>1</v>
      </c>
      <c r="E2819" s="83">
        <f t="shared" si="88"/>
        <v>94.988668783044488</v>
      </c>
      <c r="F2819" s="80"/>
      <c r="I2819" s="81"/>
      <c r="J2819" s="80"/>
      <c r="K2819" s="80"/>
      <c r="L2819" s="80"/>
      <c r="M2819" s="80"/>
    </row>
    <row r="2820" spans="1:13">
      <c r="A2820" s="82">
        <v>0.70125000000000004</v>
      </c>
      <c r="B2820" s="130">
        <v>30</v>
      </c>
      <c r="C2820" s="127">
        <v>90.800025736958389</v>
      </c>
      <c r="D2820" s="82">
        <f t="shared" si="87"/>
        <v>1</v>
      </c>
      <c r="E2820" s="83">
        <f t="shared" si="88"/>
        <v>88.704022648523377</v>
      </c>
      <c r="F2820" s="80"/>
      <c r="I2820" s="81"/>
      <c r="J2820" s="80"/>
      <c r="K2820" s="80"/>
      <c r="L2820" s="80"/>
      <c r="M2820" s="80"/>
    </row>
    <row r="2821" spans="1:13">
      <c r="A2821" s="82">
        <v>0.70150000000000001</v>
      </c>
      <c r="B2821" s="130">
        <v>30</v>
      </c>
      <c r="C2821" s="127">
        <v>80.242714980400535</v>
      </c>
      <c r="D2821" s="82">
        <f t="shared" si="87"/>
        <v>1</v>
      </c>
      <c r="E2821" s="83">
        <f t="shared" si="88"/>
        <v>79.413589182752474</v>
      </c>
      <c r="F2821" s="80"/>
      <c r="I2821" s="81"/>
      <c r="J2821" s="80"/>
      <c r="K2821" s="80"/>
      <c r="L2821" s="80"/>
      <c r="M2821" s="80"/>
    </row>
    <row r="2822" spans="1:13">
      <c r="A2822" s="82">
        <v>0.70174999999999998</v>
      </c>
      <c r="B2822" s="130">
        <v>15</v>
      </c>
      <c r="C2822" s="127">
        <v>124.29257724995236</v>
      </c>
      <c r="D2822" s="82">
        <f t="shared" si="87"/>
        <v>0</v>
      </c>
      <c r="E2822" s="83" t="str">
        <f t="shared" si="88"/>
        <v>..</v>
      </c>
      <c r="F2822" s="80"/>
      <c r="I2822" s="81"/>
      <c r="J2822" s="80"/>
      <c r="K2822" s="80"/>
      <c r="L2822" s="80"/>
      <c r="M2822" s="80"/>
    </row>
    <row r="2823" spans="1:13">
      <c r="A2823" s="82">
        <v>0.70199999999999996</v>
      </c>
      <c r="B2823" s="130">
        <v>15</v>
      </c>
      <c r="C2823" s="127">
        <v>107.93884638984451</v>
      </c>
      <c r="D2823" s="82">
        <f t="shared" si="87"/>
        <v>0</v>
      </c>
      <c r="E2823" s="83" t="str">
        <f t="shared" si="88"/>
        <v>..</v>
      </c>
      <c r="F2823" s="80"/>
      <c r="I2823" s="81"/>
      <c r="J2823" s="80"/>
      <c r="K2823" s="80"/>
      <c r="L2823" s="80"/>
      <c r="M2823" s="80"/>
    </row>
    <row r="2824" spans="1:13">
      <c r="A2824" s="82">
        <v>0.70225000000000004</v>
      </c>
      <c r="B2824" s="130">
        <v>15</v>
      </c>
      <c r="C2824" s="127">
        <v>101.59940871511553</v>
      </c>
      <c r="D2824" s="82">
        <f t="shared" si="87"/>
        <v>0</v>
      </c>
      <c r="E2824" s="83" t="str">
        <f t="shared" si="88"/>
        <v>..</v>
      </c>
      <c r="F2824" s="80"/>
      <c r="I2824" s="81"/>
      <c r="J2824" s="80"/>
      <c r="K2824" s="80"/>
      <c r="L2824" s="80"/>
      <c r="M2824" s="80"/>
    </row>
    <row r="2825" spans="1:13">
      <c r="A2825" s="82">
        <v>0.70250000000000001</v>
      </c>
      <c r="B2825" s="130">
        <v>30</v>
      </c>
      <c r="C2825" s="127">
        <v>113.58513150963671</v>
      </c>
      <c r="D2825" s="82">
        <f t="shared" si="87"/>
        <v>1</v>
      </c>
      <c r="E2825" s="83">
        <f t="shared" si="88"/>
        <v>111.00000000000001</v>
      </c>
      <c r="F2825" s="80"/>
      <c r="I2825" s="81"/>
      <c r="J2825" s="80"/>
      <c r="K2825" s="80"/>
      <c r="L2825" s="80"/>
      <c r="M2825" s="80"/>
    </row>
    <row r="2826" spans="1:13">
      <c r="A2826" s="82">
        <v>0.70274999999999999</v>
      </c>
      <c r="B2826" s="130">
        <v>30</v>
      </c>
      <c r="C2826" s="127">
        <v>127.54397686101571</v>
      </c>
      <c r="D2826" s="82">
        <f t="shared" si="87"/>
        <v>1</v>
      </c>
      <c r="E2826" s="83">
        <f t="shared" si="88"/>
        <v>111.00000000000001</v>
      </c>
      <c r="F2826" s="80"/>
      <c r="I2826" s="81"/>
      <c r="J2826" s="80"/>
      <c r="K2826" s="80"/>
      <c r="L2826" s="80"/>
      <c r="M2826" s="80"/>
    </row>
    <row r="2827" spans="1:13">
      <c r="A2827" s="82">
        <v>0.70299999999999996</v>
      </c>
      <c r="B2827" s="130">
        <v>15</v>
      </c>
      <c r="C2827" s="127">
        <v>107.11594194977941</v>
      </c>
      <c r="D2827" s="82">
        <f t="shared" si="87"/>
        <v>0</v>
      </c>
      <c r="E2827" s="83" t="str">
        <f t="shared" si="88"/>
        <v>..</v>
      </c>
      <c r="F2827" s="80"/>
      <c r="I2827" s="81"/>
      <c r="J2827" s="80"/>
      <c r="K2827" s="80"/>
      <c r="L2827" s="80"/>
      <c r="M2827" s="80"/>
    </row>
    <row r="2828" spans="1:13">
      <c r="A2828" s="82">
        <v>0.70325000000000004</v>
      </c>
      <c r="B2828" s="130">
        <v>15</v>
      </c>
      <c r="C2828" s="127">
        <v>123.76622476391525</v>
      </c>
      <c r="D2828" s="82">
        <f t="shared" si="87"/>
        <v>0</v>
      </c>
      <c r="E2828" s="83" t="str">
        <f t="shared" si="88"/>
        <v>..</v>
      </c>
      <c r="F2828" s="80"/>
      <c r="I2828" s="81"/>
      <c r="J2828" s="80"/>
      <c r="K2828" s="80"/>
      <c r="L2828" s="80"/>
      <c r="M2828" s="80"/>
    </row>
    <row r="2829" spans="1:13">
      <c r="A2829" s="82">
        <v>0.70350000000000001</v>
      </c>
      <c r="B2829" s="130">
        <v>30</v>
      </c>
      <c r="C2829" s="127">
        <v>117.09103823957736</v>
      </c>
      <c r="D2829" s="82">
        <f t="shared" si="87"/>
        <v>1</v>
      </c>
      <c r="E2829" s="83">
        <f t="shared" si="88"/>
        <v>111.00000000000001</v>
      </c>
      <c r="F2829" s="80"/>
      <c r="I2829" s="81"/>
      <c r="J2829" s="80"/>
      <c r="K2829" s="80"/>
      <c r="L2829" s="80"/>
      <c r="M2829" s="80"/>
    </row>
    <row r="2830" spans="1:13">
      <c r="A2830" s="82">
        <v>0.70374999999999999</v>
      </c>
      <c r="B2830" s="130">
        <v>15</v>
      </c>
      <c r="C2830" s="127">
        <v>100.2301302950796</v>
      </c>
      <c r="D2830" s="82">
        <f t="shared" si="87"/>
        <v>0</v>
      </c>
      <c r="E2830" s="83" t="str">
        <f t="shared" si="88"/>
        <v>..</v>
      </c>
      <c r="F2830" s="80"/>
      <c r="I2830" s="81"/>
      <c r="J2830" s="80"/>
      <c r="K2830" s="80"/>
      <c r="L2830" s="80"/>
      <c r="M2830" s="80"/>
    </row>
    <row r="2831" spans="1:13">
      <c r="A2831" s="82">
        <v>0.70399999999999996</v>
      </c>
      <c r="B2831" s="130">
        <v>30</v>
      </c>
      <c r="C2831" s="127">
        <v>114.94645362908852</v>
      </c>
      <c r="D2831" s="82">
        <f t="shared" si="87"/>
        <v>1</v>
      </c>
      <c r="E2831" s="83">
        <f t="shared" si="88"/>
        <v>111.00000000000001</v>
      </c>
      <c r="F2831" s="80"/>
      <c r="I2831" s="81"/>
      <c r="J2831" s="80"/>
      <c r="K2831" s="80"/>
      <c r="L2831" s="80"/>
      <c r="M2831" s="80"/>
    </row>
    <row r="2832" spans="1:13">
      <c r="A2832" s="82">
        <v>0.70425000000000004</v>
      </c>
      <c r="B2832" s="130">
        <v>15</v>
      </c>
      <c r="C2832" s="127">
        <v>105.34703350854231</v>
      </c>
      <c r="D2832" s="82">
        <f t="shared" ref="D2832:D2895" si="89">IF(VLOOKUP(B2832,$B$10:$G$11,6)&gt;=0,1,0)</f>
        <v>0</v>
      </c>
      <c r="E2832" s="83" t="str">
        <f t="shared" ref="E2832:E2895" si="90">IF(D2832=0,"..", IF(C2832+$C$6&gt;=$G$2,$G$2,(C2832+$C$6)*(1-$C$4)))</f>
        <v>..</v>
      </c>
      <c r="F2832" s="80"/>
      <c r="I2832" s="81"/>
      <c r="J2832" s="80"/>
      <c r="K2832" s="80"/>
      <c r="L2832" s="80"/>
      <c r="M2832" s="80"/>
    </row>
    <row r="2833" spans="1:13">
      <c r="A2833" s="82">
        <v>0.70450000000000002</v>
      </c>
      <c r="B2833" s="130">
        <v>15</v>
      </c>
      <c r="C2833" s="127">
        <v>106.67458818569379</v>
      </c>
      <c r="D2833" s="82">
        <f t="shared" si="89"/>
        <v>0</v>
      </c>
      <c r="E2833" s="83" t="str">
        <f t="shared" si="90"/>
        <v>..</v>
      </c>
      <c r="F2833" s="80"/>
      <c r="I2833" s="81"/>
      <c r="J2833" s="80"/>
      <c r="K2833" s="80"/>
      <c r="L2833" s="80"/>
      <c r="M2833" s="80"/>
    </row>
    <row r="2834" spans="1:13">
      <c r="A2834" s="82">
        <v>0.70474999999999999</v>
      </c>
      <c r="B2834" s="130">
        <v>15</v>
      </c>
      <c r="C2834" s="127">
        <v>100.23809187040237</v>
      </c>
      <c r="D2834" s="82">
        <f t="shared" si="89"/>
        <v>0</v>
      </c>
      <c r="E2834" s="83" t="str">
        <f t="shared" si="90"/>
        <v>..</v>
      </c>
      <c r="F2834" s="80"/>
      <c r="I2834" s="81"/>
      <c r="J2834" s="80"/>
      <c r="K2834" s="80"/>
      <c r="L2834" s="80"/>
      <c r="M2834" s="80"/>
    </row>
    <row r="2835" spans="1:13">
      <c r="A2835" s="82">
        <v>0.70499999999999996</v>
      </c>
      <c r="B2835" s="130">
        <v>15</v>
      </c>
      <c r="C2835" s="127">
        <v>108.84275707065831</v>
      </c>
      <c r="D2835" s="82">
        <f t="shared" si="89"/>
        <v>0</v>
      </c>
      <c r="E2835" s="83" t="str">
        <f t="shared" si="90"/>
        <v>..</v>
      </c>
      <c r="F2835" s="80"/>
      <c r="I2835" s="81"/>
      <c r="J2835" s="80"/>
      <c r="K2835" s="80"/>
      <c r="L2835" s="80"/>
      <c r="M2835" s="80"/>
    </row>
    <row r="2836" spans="1:13">
      <c r="A2836" s="82">
        <v>0.70525000000000004</v>
      </c>
      <c r="B2836" s="130">
        <v>30</v>
      </c>
      <c r="C2836" s="127">
        <v>112.33121941836649</v>
      </c>
      <c r="D2836" s="82">
        <f t="shared" si="89"/>
        <v>1</v>
      </c>
      <c r="E2836" s="83">
        <f t="shared" si="90"/>
        <v>111.00000000000001</v>
      </c>
      <c r="F2836" s="80"/>
      <c r="I2836" s="81"/>
      <c r="J2836" s="80"/>
      <c r="K2836" s="80"/>
      <c r="L2836" s="80"/>
      <c r="M2836" s="80"/>
    </row>
    <row r="2837" spans="1:13">
      <c r="A2837" s="82">
        <v>0.70550000000000002</v>
      </c>
      <c r="B2837" s="130">
        <v>15</v>
      </c>
      <c r="C2837" s="127">
        <v>100.98488182307752</v>
      </c>
      <c r="D2837" s="82">
        <f t="shared" si="89"/>
        <v>0</v>
      </c>
      <c r="E2837" s="83" t="str">
        <f t="shared" si="90"/>
        <v>..</v>
      </c>
      <c r="F2837" s="80"/>
      <c r="I2837" s="81"/>
      <c r="J2837" s="80"/>
      <c r="K2837" s="80"/>
      <c r="L2837" s="80"/>
      <c r="M2837" s="80"/>
    </row>
    <row r="2838" spans="1:13">
      <c r="A2838" s="82">
        <v>0.70574999999999999</v>
      </c>
      <c r="B2838" s="130">
        <v>15</v>
      </c>
      <c r="C2838" s="127">
        <v>96.111847545110237</v>
      </c>
      <c r="D2838" s="82">
        <f t="shared" si="89"/>
        <v>0</v>
      </c>
      <c r="E2838" s="83" t="str">
        <f t="shared" si="90"/>
        <v>..</v>
      </c>
      <c r="F2838" s="80"/>
      <c r="I2838" s="81"/>
      <c r="J2838" s="80"/>
      <c r="K2838" s="80"/>
      <c r="L2838" s="80"/>
      <c r="M2838" s="80"/>
    </row>
    <row r="2839" spans="1:13">
      <c r="A2839" s="82">
        <v>0.70599999999999996</v>
      </c>
      <c r="B2839" s="130">
        <v>15</v>
      </c>
      <c r="C2839" s="127">
        <v>99.230083041657764</v>
      </c>
      <c r="D2839" s="82">
        <f t="shared" si="89"/>
        <v>0</v>
      </c>
      <c r="E2839" s="83" t="str">
        <f t="shared" si="90"/>
        <v>..</v>
      </c>
      <c r="F2839" s="80"/>
      <c r="I2839" s="81"/>
      <c r="J2839" s="80"/>
      <c r="K2839" s="80"/>
      <c r="L2839" s="80"/>
      <c r="M2839" s="80"/>
    </row>
    <row r="2840" spans="1:13">
      <c r="A2840" s="82">
        <v>0.70625000000000004</v>
      </c>
      <c r="B2840" s="130">
        <v>30</v>
      </c>
      <c r="C2840" s="127">
        <v>131.11289291887516</v>
      </c>
      <c r="D2840" s="82">
        <f t="shared" si="89"/>
        <v>1</v>
      </c>
      <c r="E2840" s="83">
        <f t="shared" si="90"/>
        <v>111.00000000000001</v>
      </c>
      <c r="F2840" s="80"/>
      <c r="I2840" s="81"/>
      <c r="J2840" s="80"/>
      <c r="K2840" s="80"/>
      <c r="L2840" s="80"/>
      <c r="M2840" s="80"/>
    </row>
    <row r="2841" spans="1:13">
      <c r="A2841" s="82">
        <v>0.70650000000000002</v>
      </c>
      <c r="B2841" s="130">
        <v>15</v>
      </c>
      <c r="C2841" s="127">
        <v>113.52876721917198</v>
      </c>
      <c r="D2841" s="82">
        <f t="shared" si="89"/>
        <v>0</v>
      </c>
      <c r="E2841" s="83" t="str">
        <f t="shared" si="90"/>
        <v>..</v>
      </c>
      <c r="F2841" s="80"/>
      <c r="I2841" s="81"/>
      <c r="J2841" s="80"/>
      <c r="K2841" s="80"/>
      <c r="L2841" s="80"/>
      <c r="M2841" s="80"/>
    </row>
    <row r="2842" spans="1:13">
      <c r="A2842" s="82">
        <v>0.70674999999999999</v>
      </c>
      <c r="B2842" s="130">
        <v>15</v>
      </c>
      <c r="C2842" s="127">
        <v>105.83216936450026</v>
      </c>
      <c r="D2842" s="82">
        <f t="shared" si="89"/>
        <v>0</v>
      </c>
      <c r="E2842" s="83" t="str">
        <f t="shared" si="90"/>
        <v>..</v>
      </c>
      <c r="F2842" s="80"/>
      <c r="I2842" s="81"/>
      <c r="J2842" s="80"/>
      <c r="K2842" s="80"/>
      <c r="L2842" s="80"/>
      <c r="M2842" s="80"/>
    </row>
    <row r="2843" spans="1:13">
      <c r="A2843" s="82">
        <v>0.70699999999999996</v>
      </c>
      <c r="B2843" s="130">
        <v>15</v>
      </c>
      <c r="C2843" s="127">
        <v>108.54569956514932</v>
      </c>
      <c r="D2843" s="82">
        <f t="shared" si="89"/>
        <v>0</v>
      </c>
      <c r="E2843" s="83" t="str">
        <f t="shared" si="90"/>
        <v>..</v>
      </c>
      <c r="F2843" s="80"/>
      <c r="I2843" s="81"/>
      <c r="J2843" s="80"/>
      <c r="K2843" s="80"/>
      <c r="L2843" s="80"/>
      <c r="M2843" s="80"/>
    </row>
    <row r="2844" spans="1:13">
      <c r="A2844" s="82">
        <v>0.70725000000000005</v>
      </c>
      <c r="B2844" s="130">
        <v>15</v>
      </c>
      <c r="C2844" s="127">
        <v>114.8918580343928</v>
      </c>
      <c r="D2844" s="82">
        <f t="shared" si="89"/>
        <v>0</v>
      </c>
      <c r="E2844" s="83" t="str">
        <f t="shared" si="90"/>
        <v>..</v>
      </c>
      <c r="F2844" s="80"/>
      <c r="I2844" s="81"/>
      <c r="J2844" s="80"/>
      <c r="K2844" s="80"/>
      <c r="L2844" s="80"/>
      <c r="M2844" s="80"/>
    </row>
    <row r="2845" spans="1:13">
      <c r="A2845" s="82">
        <v>0.70750000000000002</v>
      </c>
      <c r="B2845" s="130">
        <v>30</v>
      </c>
      <c r="C2845" s="127">
        <v>133.91822391462523</v>
      </c>
      <c r="D2845" s="82">
        <f t="shared" si="89"/>
        <v>1</v>
      </c>
      <c r="E2845" s="83">
        <f t="shared" si="90"/>
        <v>111.00000000000001</v>
      </c>
      <c r="F2845" s="80"/>
      <c r="I2845" s="81"/>
      <c r="J2845" s="80"/>
      <c r="K2845" s="80"/>
      <c r="L2845" s="80"/>
      <c r="M2845" s="80"/>
    </row>
    <row r="2846" spans="1:13">
      <c r="A2846" s="82">
        <v>0.70774999999999999</v>
      </c>
      <c r="B2846" s="130">
        <v>15</v>
      </c>
      <c r="C2846" s="127">
        <v>117.22015598064934</v>
      </c>
      <c r="D2846" s="82">
        <f t="shared" si="89"/>
        <v>0</v>
      </c>
      <c r="E2846" s="83" t="str">
        <f t="shared" si="90"/>
        <v>..</v>
      </c>
      <c r="F2846" s="80"/>
      <c r="I2846" s="81"/>
      <c r="J2846" s="80"/>
      <c r="K2846" s="80"/>
      <c r="L2846" s="80"/>
      <c r="M2846" s="80"/>
    </row>
    <row r="2847" spans="1:13">
      <c r="A2847" s="82">
        <v>0.70799999999999996</v>
      </c>
      <c r="B2847" s="130">
        <v>30</v>
      </c>
      <c r="C2847" s="127">
        <v>109.37057440352636</v>
      </c>
      <c r="D2847" s="82">
        <f t="shared" si="89"/>
        <v>1</v>
      </c>
      <c r="E2847" s="83">
        <f t="shared" si="90"/>
        <v>111.00000000000001</v>
      </c>
      <c r="F2847" s="80"/>
      <c r="I2847" s="81"/>
      <c r="J2847" s="80"/>
      <c r="K2847" s="80"/>
      <c r="L2847" s="80"/>
      <c r="M2847" s="80"/>
    </row>
    <row r="2848" spans="1:13">
      <c r="A2848" s="82">
        <v>0.70825000000000005</v>
      </c>
      <c r="B2848" s="130">
        <v>15</v>
      </c>
      <c r="C2848" s="127">
        <v>124.12646094521649</v>
      </c>
      <c r="D2848" s="82">
        <f t="shared" si="89"/>
        <v>0</v>
      </c>
      <c r="E2848" s="83" t="str">
        <f t="shared" si="90"/>
        <v>..</v>
      </c>
      <c r="F2848" s="80"/>
      <c r="I2848" s="81"/>
      <c r="J2848" s="80"/>
      <c r="K2848" s="80"/>
      <c r="L2848" s="80"/>
      <c r="M2848" s="80"/>
    </row>
    <row r="2849" spans="1:13">
      <c r="A2849" s="82">
        <v>0.70850000000000002</v>
      </c>
      <c r="B2849" s="130">
        <v>15</v>
      </c>
      <c r="C2849" s="127">
        <v>123.5861577888969</v>
      </c>
      <c r="D2849" s="82">
        <f t="shared" si="89"/>
        <v>0</v>
      </c>
      <c r="E2849" s="83" t="str">
        <f t="shared" si="90"/>
        <v>..</v>
      </c>
      <c r="F2849" s="80"/>
      <c r="I2849" s="81"/>
      <c r="J2849" s="80"/>
      <c r="K2849" s="80"/>
      <c r="L2849" s="80"/>
      <c r="M2849" s="80"/>
    </row>
    <row r="2850" spans="1:13">
      <c r="A2850" s="82">
        <v>0.70874999999999999</v>
      </c>
      <c r="B2850" s="130">
        <v>15</v>
      </c>
      <c r="C2850" s="127">
        <v>114.67577649945814</v>
      </c>
      <c r="D2850" s="82">
        <f t="shared" si="89"/>
        <v>0</v>
      </c>
      <c r="E2850" s="83" t="str">
        <f t="shared" si="90"/>
        <v>..</v>
      </c>
      <c r="F2850" s="80"/>
      <c r="I2850" s="81"/>
      <c r="J2850" s="80"/>
      <c r="K2850" s="80"/>
      <c r="L2850" s="80"/>
      <c r="M2850" s="80"/>
    </row>
    <row r="2851" spans="1:13">
      <c r="A2851" s="82">
        <v>0.70899999999999996</v>
      </c>
      <c r="B2851" s="130">
        <v>30</v>
      </c>
      <c r="C2851" s="127">
        <v>122.24378083131781</v>
      </c>
      <c r="D2851" s="82">
        <f t="shared" si="89"/>
        <v>1</v>
      </c>
      <c r="E2851" s="83">
        <f t="shared" si="90"/>
        <v>111.00000000000001</v>
      </c>
      <c r="F2851" s="80"/>
      <c r="I2851" s="81"/>
      <c r="J2851" s="80"/>
      <c r="K2851" s="80"/>
      <c r="L2851" s="80"/>
      <c r="M2851" s="80"/>
    </row>
    <row r="2852" spans="1:13">
      <c r="A2852" s="82">
        <v>0.70925000000000005</v>
      </c>
      <c r="B2852" s="130">
        <v>30</v>
      </c>
      <c r="C2852" s="127">
        <v>100.34913977859944</v>
      </c>
      <c r="D2852" s="82">
        <f t="shared" si="89"/>
        <v>1</v>
      </c>
      <c r="E2852" s="83">
        <f t="shared" si="90"/>
        <v>97.107243005167504</v>
      </c>
      <c r="F2852" s="80"/>
      <c r="I2852" s="81"/>
      <c r="J2852" s="80"/>
      <c r="K2852" s="80"/>
      <c r="L2852" s="80"/>
      <c r="M2852" s="80"/>
    </row>
    <row r="2853" spans="1:13">
      <c r="A2853" s="82">
        <v>0.70950000000000002</v>
      </c>
      <c r="B2853" s="130">
        <v>30</v>
      </c>
      <c r="C2853" s="127">
        <v>98.344211315204774</v>
      </c>
      <c r="D2853" s="82">
        <f t="shared" si="89"/>
        <v>1</v>
      </c>
      <c r="E2853" s="83">
        <f t="shared" si="90"/>
        <v>95.342905957380196</v>
      </c>
      <c r="F2853" s="80"/>
      <c r="I2853" s="81"/>
      <c r="J2853" s="80"/>
      <c r="K2853" s="80"/>
      <c r="L2853" s="80"/>
      <c r="M2853" s="80"/>
    </row>
    <row r="2854" spans="1:13">
      <c r="A2854" s="82">
        <v>0.70974999999999999</v>
      </c>
      <c r="B2854" s="130">
        <v>30</v>
      </c>
      <c r="C2854" s="127">
        <v>106.94567166974326</v>
      </c>
      <c r="D2854" s="82">
        <f t="shared" si="89"/>
        <v>1</v>
      </c>
      <c r="E2854" s="83">
        <f t="shared" si="90"/>
        <v>111.00000000000001</v>
      </c>
      <c r="F2854" s="80"/>
      <c r="I2854" s="81"/>
      <c r="J2854" s="80"/>
      <c r="K2854" s="80"/>
      <c r="L2854" s="80"/>
      <c r="M2854" s="80"/>
    </row>
    <row r="2855" spans="1:13">
      <c r="A2855" s="82">
        <v>0.71</v>
      </c>
      <c r="B2855" s="130">
        <v>30</v>
      </c>
      <c r="C2855" s="127">
        <v>134.67627492867302</v>
      </c>
      <c r="D2855" s="82">
        <f t="shared" si="89"/>
        <v>1</v>
      </c>
      <c r="E2855" s="83">
        <f t="shared" si="90"/>
        <v>111.00000000000001</v>
      </c>
      <c r="F2855" s="80"/>
      <c r="I2855" s="81"/>
      <c r="J2855" s="80"/>
      <c r="K2855" s="80"/>
      <c r="L2855" s="80"/>
      <c r="M2855" s="80"/>
    </row>
    <row r="2856" spans="1:13">
      <c r="A2856" s="82">
        <v>0.71025000000000005</v>
      </c>
      <c r="B2856" s="130">
        <v>15</v>
      </c>
      <c r="C2856" s="127">
        <v>112.0191406724378</v>
      </c>
      <c r="D2856" s="82">
        <f t="shared" si="89"/>
        <v>0</v>
      </c>
      <c r="E2856" s="83" t="str">
        <f t="shared" si="90"/>
        <v>..</v>
      </c>
      <c r="F2856" s="80"/>
      <c r="I2856" s="81"/>
      <c r="J2856" s="80"/>
      <c r="K2856" s="80"/>
      <c r="L2856" s="80"/>
      <c r="M2856" s="80"/>
    </row>
    <row r="2857" spans="1:13">
      <c r="A2857" s="82">
        <v>0.71050000000000002</v>
      </c>
      <c r="B2857" s="130">
        <v>30</v>
      </c>
      <c r="C2857" s="127">
        <v>92.509078343251915</v>
      </c>
      <c r="D2857" s="82">
        <f t="shared" si="89"/>
        <v>1</v>
      </c>
      <c r="E2857" s="83">
        <f t="shared" si="90"/>
        <v>90.207988942061689</v>
      </c>
      <c r="F2857" s="80"/>
      <c r="I2857" s="81"/>
      <c r="J2857" s="80"/>
      <c r="K2857" s="80"/>
      <c r="L2857" s="80"/>
      <c r="M2857" s="80"/>
    </row>
    <row r="2858" spans="1:13">
      <c r="A2858" s="82">
        <v>0.71074999999999999</v>
      </c>
      <c r="B2858" s="130">
        <v>15</v>
      </c>
      <c r="C2858" s="127">
        <v>108.27065744503881</v>
      </c>
      <c r="D2858" s="82">
        <f t="shared" si="89"/>
        <v>0</v>
      </c>
      <c r="E2858" s="83" t="str">
        <f t="shared" si="90"/>
        <v>..</v>
      </c>
      <c r="F2858" s="80"/>
      <c r="I2858" s="81"/>
      <c r="J2858" s="80"/>
      <c r="K2858" s="80"/>
      <c r="L2858" s="80"/>
      <c r="M2858" s="80"/>
    </row>
    <row r="2859" spans="1:13">
      <c r="A2859" s="82">
        <v>0.71099999999999997</v>
      </c>
      <c r="B2859" s="130">
        <v>15</v>
      </c>
      <c r="C2859" s="127">
        <v>120.74066633027319</v>
      </c>
      <c r="D2859" s="82">
        <f t="shared" si="89"/>
        <v>0</v>
      </c>
      <c r="E2859" s="83" t="str">
        <f t="shared" si="90"/>
        <v>..</v>
      </c>
      <c r="F2859" s="80"/>
      <c r="I2859" s="81"/>
      <c r="J2859" s="80"/>
      <c r="K2859" s="80"/>
      <c r="L2859" s="80"/>
      <c r="M2859" s="80"/>
    </row>
    <row r="2860" spans="1:13">
      <c r="A2860" s="82">
        <v>0.71125000000000005</v>
      </c>
      <c r="B2860" s="130">
        <v>30</v>
      </c>
      <c r="C2860" s="127">
        <v>101.93428826085045</v>
      </c>
      <c r="D2860" s="82">
        <f t="shared" si="89"/>
        <v>1</v>
      </c>
      <c r="E2860" s="83">
        <f t="shared" si="90"/>
        <v>111.00000000000001</v>
      </c>
      <c r="F2860" s="80"/>
      <c r="I2860" s="81"/>
      <c r="J2860" s="80"/>
      <c r="K2860" s="80"/>
      <c r="L2860" s="80"/>
      <c r="M2860" s="80"/>
    </row>
    <row r="2861" spans="1:13">
      <c r="A2861" s="82">
        <v>0.71150000000000002</v>
      </c>
      <c r="B2861" s="130">
        <v>15</v>
      </c>
      <c r="C2861" s="127">
        <v>123.63820960486757</v>
      </c>
      <c r="D2861" s="82">
        <f t="shared" si="89"/>
        <v>0</v>
      </c>
      <c r="E2861" s="83" t="str">
        <f t="shared" si="90"/>
        <v>..</v>
      </c>
      <c r="F2861" s="80"/>
      <c r="I2861" s="81"/>
      <c r="J2861" s="80"/>
      <c r="K2861" s="80"/>
      <c r="L2861" s="80"/>
      <c r="M2861" s="80"/>
    </row>
    <row r="2862" spans="1:13">
      <c r="A2862" s="82">
        <v>0.71174999999999999</v>
      </c>
      <c r="B2862" s="130">
        <v>15</v>
      </c>
      <c r="C2862" s="127">
        <v>118.8503607818605</v>
      </c>
      <c r="D2862" s="82">
        <f t="shared" si="89"/>
        <v>0</v>
      </c>
      <c r="E2862" s="83" t="str">
        <f t="shared" si="90"/>
        <v>..</v>
      </c>
      <c r="F2862" s="80"/>
      <c r="I2862" s="81"/>
      <c r="J2862" s="80"/>
      <c r="K2862" s="80"/>
      <c r="L2862" s="80"/>
      <c r="M2862" s="80"/>
    </row>
    <row r="2863" spans="1:13">
      <c r="A2863" s="82">
        <v>0.71199999999999997</v>
      </c>
      <c r="B2863" s="130">
        <v>15</v>
      </c>
      <c r="C2863" s="127">
        <v>115.71734898391865</v>
      </c>
      <c r="D2863" s="82">
        <f t="shared" si="89"/>
        <v>0</v>
      </c>
      <c r="E2863" s="83" t="str">
        <f t="shared" si="90"/>
        <v>..</v>
      </c>
      <c r="F2863" s="80"/>
      <c r="I2863" s="81"/>
      <c r="J2863" s="80"/>
      <c r="K2863" s="80"/>
      <c r="L2863" s="80"/>
      <c r="M2863" s="80"/>
    </row>
    <row r="2864" spans="1:13">
      <c r="A2864" s="82">
        <v>0.71225000000000005</v>
      </c>
      <c r="B2864" s="130">
        <v>15</v>
      </c>
      <c r="C2864" s="127">
        <v>124.53643551112155</v>
      </c>
      <c r="D2864" s="82">
        <f t="shared" si="89"/>
        <v>0</v>
      </c>
      <c r="E2864" s="83" t="str">
        <f t="shared" si="90"/>
        <v>..</v>
      </c>
      <c r="F2864" s="80"/>
      <c r="I2864" s="81"/>
      <c r="J2864" s="80"/>
      <c r="K2864" s="80"/>
      <c r="L2864" s="80"/>
      <c r="M2864" s="80"/>
    </row>
    <row r="2865" spans="1:13">
      <c r="A2865" s="82">
        <v>0.71250000000000002</v>
      </c>
      <c r="B2865" s="130">
        <v>15</v>
      </c>
      <c r="C2865" s="127">
        <v>118.17470642919437</v>
      </c>
      <c r="D2865" s="82">
        <f t="shared" si="89"/>
        <v>0</v>
      </c>
      <c r="E2865" s="83" t="str">
        <f t="shared" si="90"/>
        <v>..</v>
      </c>
      <c r="F2865" s="80"/>
      <c r="I2865" s="81"/>
      <c r="J2865" s="80"/>
      <c r="K2865" s="80"/>
      <c r="L2865" s="80"/>
      <c r="M2865" s="80"/>
    </row>
    <row r="2866" spans="1:13">
      <c r="A2866" s="82">
        <v>0.71274999999999999</v>
      </c>
      <c r="B2866" s="130">
        <v>30</v>
      </c>
      <c r="C2866" s="127">
        <v>103.68616153602186</v>
      </c>
      <c r="D2866" s="82">
        <f t="shared" si="89"/>
        <v>1</v>
      </c>
      <c r="E2866" s="83">
        <f t="shared" si="90"/>
        <v>111.00000000000001</v>
      </c>
      <c r="F2866" s="80"/>
      <c r="I2866" s="81"/>
      <c r="J2866" s="80"/>
      <c r="K2866" s="80"/>
      <c r="L2866" s="80"/>
      <c r="M2866" s="80"/>
    </row>
    <row r="2867" spans="1:13">
      <c r="A2867" s="82">
        <v>0.71299999999999997</v>
      </c>
      <c r="B2867" s="130">
        <v>30</v>
      </c>
      <c r="C2867" s="127">
        <v>105.66051888050443</v>
      </c>
      <c r="D2867" s="82">
        <f t="shared" si="89"/>
        <v>1</v>
      </c>
      <c r="E2867" s="83">
        <f t="shared" si="90"/>
        <v>111.00000000000001</v>
      </c>
      <c r="F2867" s="80"/>
      <c r="I2867" s="81"/>
      <c r="J2867" s="80"/>
      <c r="K2867" s="80"/>
      <c r="L2867" s="80"/>
      <c r="M2867" s="80"/>
    </row>
    <row r="2868" spans="1:13">
      <c r="A2868" s="82">
        <v>0.71325000000000005</v>
      </c>
      <c r="B2868" s="130">
        <v>15</v>
      </c>
      <c r="C2868" s="127">
        <v>112.33409500546483</v>
      </c>
      <c r="D2868" s="82">
        <f t="shared" si="89"/>
        <v>0</v>
      </c>
      <c r="E2868" s="83" t="str">
        <f t="shared" si="90"/>
        <v>..</v>
      </c>
      <c r="F2868" s="80"/>
      <c r="I2868" s="81"/>
      <c r="J2868" s="80"/>
      <c r="K2868" s="80"/>
      <c r="L2868" s="80"/>
      <c r="M2868" s="80"/>
    </row>
    <row r="2869" spans="1:13">
      <c r="A2869" s="82">
        <v>0.71350000000000002</v>
      </c>
      <c r="B2869" s="130">
        <v>30</v>
      </c>
      <c r="C2869" s="127">
        <v>119.76911767914279</v>
      </c>
      <c r="D2869" s="82">
        <f t="shared" si="89"/>
        <v>1</v>
      </c>
      <c r="E2869" s="83">
        <f t="shared" si="90"/>
        <v>111.00000000000001</v>
      </c>
      <c r="F2869" s="80"/>
      <c r="I2869" s="81"/>
      <c r="J2869" s="80"/>
      <c r="K2869" s="80"/>
      <c r="L2869" s="80"/>
      <c r="M2869" s="80"/>
    </row>
    <row r="2870" spans="1:13">
      <c r="A2870" s="82">
        <v>0.71375</v>
      </c>
      <c r="B2870" s="130">
        <v>15</v>
      </c>
      <c r="C2870" s="127">
        <v>99.803431524582123</v>
      </c>
      <c r="D2870" s="82">
        <f t="shared" si="89"/>
        <v>0</v>
      </c>
      <c r="E2870" s="83" t="str">
        <f t="shared" si="90"/>
        <v>..</v>
      </c>
      <c r="F2870" s="80"/>
      <c r="I2870" s="81"/>
      <c r="J2870" s="80"/>
      <c r="K2870" s="80"/>
      <c r="L2870" s="80"/>
      <c r="M2870" s="80"/>
    </row>
    <row r="2871" spans="1:13">
      <c r="A2871" s="82">
        <v>0.71399999999999997</v>
      </c>
      <c r="B2871" s="130">
        <v>30</v>
      </c>
      <c r="C2871" s="127">
        <v>92.895261660865373</v>
      </c>
      <c r="D2871" s="82">
        <f t="shared" si="89"/>
        <v>1</v>
      </c>
      <c r="E2871" s="83">
        <f t="shared" si="90"/>
        <v>90.547830261561529</v>
      </c>
      <c r="F2871" s="80"/>
      <c r="I2871" s="81"/>
      <c r="J2871" s="80"/>
      <c r="K2871" s="80"/>
      <c r="L2871" s="80"/>
      <c r="M2871" s="80"/>
    </row>
    <row r="2872" spans="1:13">
      <c r="A2872" s="82">
        <v>0.71425000000000005</v>
      </c>
      <c r="B2872" s="130">
        <v>15</v>
      </c>
      <c r="C2872" s="127">
        <v>96.363490980525015</v>
      </c>
      <c r="D2872" s="82">
        <f t="shared" si="89"/>
        <v>0</v>
      </c>
      <c r="E2872" s="83" t="str">
        <f t="shared" si="90"/>
        <v>..</v>
      </c>
      <c r="F2872" s="80"/>
      <c r="I2872" s="81"/>
      <c r="J2872" s="80"/>
      <c r="K2872" s="80"/>
      <c r="L2872" s="80"/>
      <c r="M2872" s="80"/>
    </row>
    <row r="2873" spans="1:13">
      <c r="A2873" s="82">
        <v>0.71450000000000002</v>
      </c>
      <c r="B2873" s="130">
        <v>30</v>
      </c>
      <c r="C2873" s="127">
        <v>82.926669396700305</v>
      </c>
      <c r="D2873" s="82">
        <f t="shared" si="89"/>
        <v>1</v>
      </c>
      <c r="E2873" s="83">
        <f t="shared" si="90"/>
        <v>81.775469069096275</v>
      </c>
      <c r="F2873" s="80"/>
      <c r="I2873" s="81"/>
      <c r="J2873" s="80"/>
      <c r="K2873" s="80"/>
      <c r="L2873" s="80"/>
      <c r="M2873" s="80"/>
    </row>
    <row r="2874" spans="1:13">
      <c r="A2874" s="82">
        <v>0.71475</v>
      </c>
      <c r="B2874" s="130">
        <v>30</v>
      </c>
      <c r="C2874" s="127">
        <v>104.40493342871608</v>
      </c>
      <c r="D2874" s="82">
        <f t="shared" si="89"/>
        <v>1</v>
      </c>
      <c r="E2874" s="83">
        <f t="shared" si="90"/>
        <v>111.00000000000001</v>
      </c>
      <c r="F2874" s="80"/>
      <c r="I2874" s="81"/>
      <c r="J2874" s="80"/>
      <c r="K2874" s="80"/>
      <c r="L2874" s="80"/>
      <c r="M2874" s="80"/>
    </row>
    <row r="2875" spans="1:13">
      <c r="A2875" s="82">
        <v>0.71499999999999997</v>
      </c>
      <c r="B2875" s="130">
        <v>30</v>
      </c>
      <c r="C2875" s="127">
        <v>85.687062154234738</v>
      </c>
      <c r="D2875" s="82">
        <f t="shared" si="89"/>
        <v>1</v>
      </c>
      <c r="E2875" s="83">
        <f t="shared" si="90"/>
        <v>84.204614695726576</v>
      </c>
      <c r="F2875" s="80"/>
      <c r="I2875" s="81"/>
      <c r="J2875" s="80"/>
      <c r="K2875" s="80"/>
      <c r="L2875" s="80"/>
      <c r="M2875" s="80"/>
    </row>
    <row r="2876" spans="1:13">
      <c r="A2876" s="82">
        <v>0.71525000000000005</v>
      </c>
      <c r="B2876" s="130">
        <v>15</v>
      </c>
      <c r="C2876" s="127">
        <v>100.32322277746707</v>
      </c>
      <c r="D2876" s="82">
        <f t="shared" si="89"/>
        <v>0</v>
      </c>
      <c r="E2876" s="83" t="str">
        <f t="shared" si="90"/>
        <v>..</v>
      </c>
      <c r="F2876" s="80"/>
      <c r="I2876" s="81"/>
      <c r="J2876" s="80"/>
      <c r="K2876" s="80"/>
      <c r="L2876" s="80"/>
      <c r="M2876" s="80"/>
    </row>
    <row r="2877" spans="1:13">
      <c r="A2877" s="82">
        <v>0.71550000000000002</v>
      </c>
      <c r="B2877" s="130">
        <v>15</v>
      </c>
      <c r="C2877" s="127">
        <v>109.78770539958026</v>
      </c>
      <c r="D2877" s="82">
        <f t="shared" si="89"/>
        <v>0</v>
      </c>
      <c r="E2877" s="83" t="str">
        <f t="shared" si="90"/>
        <v>..</v>
      </c>
      <c r="F2877" s="80"/>
      <c r="I2877" s="81"/>
      <c r="J2877" s="80"/>
      <c r="K2877" s="80"/>
      <c r="L2877" s="80"/>
      <c r="M2877" s="80"/>
    </row>
    <row r="2878" spans="1:13">
      <c r="A2878" s="82">
        <v>0.71575</v>
      </c>
      <c r="B2878" s="130">
        <v>15</v>
      </c>
      <c r="C2878" s="127">
        <v>116.37518115738303</v>
      </c>
      <c r="D2878" s="82">
        <f t="shared" si="89"/>
        <v>0</v>
      </c>
      <c r="E2878" s="83" t="str">
        <f t="shared" si="90"/>
        <v>..</v>
      </c>
      <c r="F2878" s="80"/>
      <c r="I2878" s="81"/>
      <c r="J2878" s="80"/>
      <c r="K2878" s="80"/>
      <c r="L2878" s="80"/>
      <c r="M2878" s="80"/>
    </row>
    <row r="2879" spans="1:13">
      <c r="A2879" s="82">
        <v>0.71599999999999997</v>
      </c>
      <c r="B2879" s="130">
        <v>15</v>
      </c>
      <c r="C2879" s="127">
        <v>101.73593882850119</v>
      </c>
      <c r="D2879" s="82">
        <f t="shared" si="89"/>
        <v>0</v>
      </c>
      <c r="E2879" s="83" t="str">
        <f t="shared" si="90"/>
        <v>..</v>
      </c>
      <c r="F2879" s="80"/>
      <c r="I2879" s="81"/>
      <c r="J2879" s="80"/>
      <c r="K2879" s="80"/>
      <c r="L2879" s="80"/>
      <c r="M2879" s="80"/>
    </row>
    <row r="2880" spans="1:13">
      <c r="A2880" s="82">
        <v>0.71625000000000005</v>
      </c>
      <c r="B2880" s="130">
        <v>15</v>
      </c>
      <c r="C2880" s="127">
        <v>96.612531197390723</v>
      </c>
      <c r="D2880" s="82">
        <f t="shared" si="89"/>
        <v>0</v>
      </c>
      <c r="E2880" s="83" t="str">
        <f t="shared" si="90"/>
        <v>..</v>
      </c>
      <c r="F2880" s="80"/>
      <c r="I2880" s="81"/>
      <c r="J2880" s="80"/>
      <c r="K2880" s="80"/>
      <c r="L2880" s="80"/>
      <c r="M2880" s="80"/>
    </row>
    <row r="2881" spans="1:13">
      <c r="A2881" s="82">
        <v>0.71650000000000003</v>
      </c>
      <c r="B2881" s="130">
        <v>30</v>
      </c>
      <c r="C2881" s="127">
        <v>117.21732788573892</v>
      </c>
      <c r="D2881" s="82">
        <f t="shared" si="89"/>
        <v>1</v>
      </c>
      <c r="E2881" s="83">
        <f t="shared" si="90"/>
        <v>111.00000000000001</v>
      </c>
      <c r="F2881" s="80"/>
      <c r="I2881" s="81"/>
      <c r="J2881" s="80"/>
      <c r="K2881" s="80"/>
      <c r="L2881" s="80"/>
      <c r="M2881" s="80"/>
    </row>
    <row r="2882" spans="1:13">
      <c r="A2882" s="82">
        <v>0.71675</v>
      </c>
      <c r="B2882" s="130">
        <v>15</v>
      </c>
      <c r="C2882" s="127">
        <v>106.59928040509155</v>
      </c>
      <c r="D2882" s="82">
        <f t="shared" si="89"/>
        <v>0</v>
      </c>
      <c r="E2882" s="83" t="str">
        <f t="shared" si="90"/>
        <v>..</v>
      </c>
      <c r="F2882" s="80"/>
      <c r="I2882" s="81"/>
      <c r="J2882" s="80"/>
      <c r="K2882" s="80"/>
      <c r="L2882" s="80"/>
      <c r="M2882" s="80"/>
    </row>
    <row r="2883" spans="1:13">
      <c r="A2883" s="82">
        <v>0.71699999999999997</v>
      </c>
      <c r="B2883" s="130">
        <v>15</v>
      </c>
      <c r="C2883" s="127">
        <v>106.34609733162986</v>
      </c>
      <c r="D2883" s="82">
        <f t="shared" si="89"/>
        <v>0</v>
      </c>
      <c r="E2883" s="83" t="str">
        <f t="shared" si="90"/>
        <v>..</v>
      </c>
      <c r="F2883" s="80"/>
      <c r="I2883" s="81"/>
      <c r="J2883" s="80"/>
      <c r="K2883" s="80"/>
      <c r="L2883" s="80"/>
      <c r="M2883" s="80"/>
    </row>
    <row r="2884" spans="1:13">
      <c r="A2884" s="82">
        <v>0.71725000000000005</v>
      </c>
      <c r="B2884" s="130">
        <v>15</v>
      </c>
      <c r="C2884" s="127">
        <v>101.0696158725559</v>
      </c>
      <c r="D2884" s="82">
        <f t="shared" si="89"/>
        <v>0</v>
      </c>
      <c r="E2884" s="83" t="str">
        <f t="shared" si="90"/>
        <v>..</v>
      </c>
      <c r="F2884" s="80"/>
      <c r="I2884" s="81"/>
      <c r="J2884" s="80"/>
      <c r="K2884" s="80"/>
      <c r="L2884" s="80"/>
      <c r="M2884" s="80"/>
    </row>
    <row r="2885" spans="1:13">
      <c r="A2885" s="82">
        <v>0.71750000000000003</v>
      </c>
      <c r="B2885" s="130">
        <v>15</v>
      </c>
      <c r="C2885" s="127">
        <v>103.83195482798934</v>
      </c>
      <c r="D2885" s="82">
        <f t="shared" si="89"/>
        <v>0</v>
      </c>
      <c r="E2885" s="83" t="str">
        <f t="shared" si="90"/>
        <v>..</v>
      </c>
      <c r="F2885" s="80"/>
      <c r="I2885" s="81"/>
      <c r="J2885" s="80"/>
      <c r="K2885" s="80"/>
      <c r="L2885" s="80"/>
      <c r="M2885" s="80"/>
    </row>
    <row r="2886" spans="1:13">
      <c r="A2886" s="82">
        <v>0.71775</v>
      </c>
      <c r="B2886" s="130">
        <v>15</v>
      </c>
      <c r="C2886" s="127">
        <v>121.24035487914669</v>
      </c>
      <c r="D2886" s="82">
        <f t="shared" si="89"/>
        <v>0</v>
      </c>
      <c r="E2886" s="83" t="str">
        <f t="shared" si="90"/>
        <v>..</v>
      </c>
      <c r="F2886" s="80"/>
      <c r="I2886" s="81"/>
      <c r="J2886" s="80"/>
      <c r="K2886" s="80"/>
      <c r="L2886" s="80"/>
      <c r="M2886" s="80"/>
    </row>
    <row r="2887" spans="1:13">
      <c r="A2887" s="82">
        <v>0.71799999999999997</v>
      </c>
      <c r="B2887" s="130">
        <v>30</v>
      </c>
      <c r="C2887" s="127">
        <v>96.642655819212649</v>
      </c>
      <c r="D2887" s="82">
        <f t="shared" si="89"/>
        <v>1</v>
      </c>
      <c r="E2887" s="83">
        <f t="shared" si="90"/>
        <v>93.845537120907139</v>
      </c>
      <c r="F2887" s="80"/>
      <c r="I2887" s="81"/>
      <c r="J2887" s="80"/>
      <c r="K2887" s="80"/>
      <c r="L2887" s="80"/>
      <c r="M2887" s="80"/>
    </row>
    <row r="2888" spans="1:13">
      <c r="A2888" s="82">
        <v>0.71825000000000006</v>
      </c>
      <c r="B2888" s="130">
        <v>30</v>
      </c>
      <c r="C2888" s="127">
        <v>101.51223924960797</v>
      </c>
      <c r="D2888" s="82">
        <f t="shared" si="89"/>
        <v>1</v>
      </c>
      <c r="E2888" s="83">
        <f t="shared" si="90"/>
        <v>111.00000000000001</v>
      </c>
      <c r="F2888" s="80"/>
      <c r="I2888" s="81"/>
      <c r="J2888" s="80"/>
      <c r="K2888" s="80"/>
      <c r="L2888" s="80"/>
      <c r="M2888" s="80"/>
    </row>
    <row r="2889" spans="1:13">
      <c r="A2889" s="82">
        <v>0.71850000000000003</v>
      </c>
      <c r="B2889" s="130">
        <v>15</v>
      </c>
      <c r="C2889" s="127">
        <v>117.09937858801436</v>
      </c>
      <c r="D2889" s="82">
        <f t="shared" si="89"/>
        <v>0</v>
      </c>
      <c r="E2889" s="83" t="str">
        <f t="shared" si="90"/>
        <v>..</v>
      </c>
      <c r="F2889" s="80"/>
      <c r="I2889" s="81"/>
      <c r="J2889" s="80"/>
      <c r="K2889" s="80"/>
      <c r="L2889" s="80"/>
      <c r="M2889" s="80"/>
    </row>
    <row r="2890" spans="1:13">
      <c r="A2890" s="82">
        <v>0.71875</v>
      </c>
      <c r="B2890" s="130">
        <v>30</v>
      </c>
      <c r="C2890" s="127">
        <v>124.92294731093766</v>
      </c>
      <c r="D2890" s="82">
        <f t="shared" si="89"/>
        <v>1</v>
      </c>
      <c r="E2890" s="83">
        <f t="shared" si="90"/>
        <v>111.00000000000001</v>
      </c>
      <c r="F2890" s="80"/>
      <c r="I2890" s="81"/>
      <c r="J2890" s="80"/>
      <c r="K2890" s="80"/>
      <c r="L2890" s="80"/>
      <c r="M2890" s="80"/>
    </row>
    <row r="2891" spans="1:13">
      <c r="A2891" s="82">
        <v>0.71899999999999997</v>
      </c>
      <c r="B2891" s="130">
        <v>15</v>
      </c>
      <c r="C2891" s="127">
        <v>124.26061319016351</v>
      </c>
      <c r="D2891" s="82">
        <f t="shared" si="89"/>
        <v>0</v>
      </c>
      <c r="E2891" s="83" t="str">
        <f t="shared" si="90"/>
        <v>..</v>
      </c>
      <c r="F2891" s="80"/>
      <c r="I2891" s="81"/>
      <c r="J2891" s="80"/>
      <c r="K2891" s="80"/>
      <c r="L2891" s="80"/>
      <c r="M2891" s="80"/>
    </row>
    <row r="2892" spans="1:13">
      <c r="A2892" s="82">
        <v>0.71924999999999994</v>
      </c>
      <c r="B2892" s="130">
        <v>30</v>
      </c>
      <c r="C2892" s="127">
        <v>101.04640402719551</v>
      </c>
      <c r="D2892" s="82">
        <f t="shared" si="89"/>
        <v>1</v>
      </c>
      <c r="E2892" s="83">
        <f t="shared" si="90"/>
        <v>111.00000000000001</v>
      </c>
      <c r="F2892" s="80"/>
      <c r="I2892" s="81"/>
      <c r="J2892" s="80"/>
      <c r="K2892" s="80"/>
      <c r="L2892" s="80"/>
      <c r="M2892" s="80"/>
    </row>
    <row r="2893" spans="1:13">
      <c r="A2893" s="82">
        <v>0.71950000000000003</v>
      </c>
      <c r="B2893" s="130">
        <v>30</v>
      </c>
      <c r="C2893" s="127">
        <v>118.88561441652591</v>
      </c>
      <c r="D2893" s="82">
        <f t="shared" si="89"/>
        <v>1</v>
      </c>
      <c r="E2893" s="83">
        <f t="shared" si="90"/>
        <v>111.00000000000001</v>
      </c>
      <c r="F2893" s="80"/>
      <c r="I2893" s="81"/>
      <c r="J2893" s="80"/>
      <c r="K2893" s="80"/>
      <c r="L2893" s="80"/>
      <c r="M2893" s="80"/>
    </row>
    <row r="2894" spans="1:13">
      <c r="A2894" s="82">
        <v>0.71975</v>
      </c>
      <c r="B2894" s="130">
        <v>30</v>
      </c>
      <c r="C2894" s="127">
        <v>119.62246287265836</v>
      </c>
      <c r="D2894" s="82">
        <f t="shared" si="89"/>
        <v>1</v>
      </c>
      <c r="E2894" s="83">
        <f t="shared" si="90"/>
        <v>111.00000000000001</v>
      </c>
      <c r="F2894" s="80"/>
      <c r="I2894" s="81"/>
      <c r="J2894" s="80"/>
      <c r="K2894" s="80"/>
      <c r="L2894" s="80"/>
      <c r="M2894" s="80"/>
    </row>
    <row r="2895" spans="1:13">
      <c r="A2895" s="82">
        <v>0.72</v>
      </c>
      <c r="B2895" s="130">
        <v>30</v>
      </c>
      <c r="C2895" s="127">
        <v>82.030563488218306</v>
      </c>
      <c r="D2895" s="82">
        <f t="shared" si="89"/>
        <v>1</v>
      </c>
      <c r="E2895" s="83">
        <f t="shared" si="90"/>
        <v>80.986895869632107</v>
      </c>
      <c r="F2895" s="80"/>
      <c r="I2895" s="81"/>
      <c r="J2895" s="80"/>
      <c r="K2895" s="80"/>
      <c r="L2895" s="80"/>
      <c r="M2895" s="80"/>
    </row>
    <row r="2896" spans="1:13">
      <c r="A2896" s="82">
        <v>0.72024999999999995</v>
      </c>
      <c r="B2896" s="130">
        <v>30</v>
      </c>
      <c r="C2896" s="127">
        <v>122.36952276591819</v>
      </c>
      <c r="D2896" s="82">
        <f t="shared" ref="D2896:D2959" si="91">IF(VLOOKUP(B2896,$B$10:$G$11,6)&gt;=0,1,0)</f>
        <v>1</v>
      </c>
      <c r="E2896" s="83">
        <f t="shared" ref="E2896:E2959" si="92">IF(D2896=0,"..", IF(C2896+$C$6&gt;=$G$2,$G$2,(C2896+$C$6)*(1-$C$4)))</f>
        <v>111.00000000000001</v>
      </c>
      <c r="F2896" s="80"/>
      <c r="I2896" s="81"/>
      <c r="J2896" s="80"/>
      <c r="K2896" s="80"/>
      <c r="L2896" s="80"/>
      <c r="M2896" s="80"/>
    </row>
    <row r="2897" spans="1:13">
      <c r="A2897" s="82">
        <v>0.72050000000000003</v>
      </c>
      <c r="B2897" s="130">
        <v>30</v>
      </c>
      <c r="C2897" s="127">
        <v>96.259766337174767</v>
      </c>
      <c r="D2897" s="82">
        <f t="shared" si="91"/>
        <v>1</v>
      </c>
      <c r="E2897" s="83">
        <f t="shared" si="92"/>
        <v>93.508594376713802</v>
      </c>
      <c r="F2897" s="80"/>
      <c r="I2897" s="81"/>
      <c r="J2897" s="80"/>
      <c r="K2897" s="80"/>
      <c r="L2897" s="80"/>
      <c r="M2897" s="80"/>
    </row>
    <row r="2898" spans="1:13">
      <c r="A2898" s="82">
        <v>0.72075</v>
      </c>
      <c r="B2898" s="130">
        <v>30</v>
      </c>
      <c r="C2898" s="127">
        <v>95.203650588722866</v>
      </c>
      <c r="D2898" s="82">
        <f t="shared" si="91"/>
        <v>1</v>
      </c>
      <c r="E2898" s="83">
        <f t="shared" si="92"/>
        <v>92.579212518076119</v>
      </c>
      <c r="F2898" s="80"/>
      <c r="I2898" s="81"/>
      <c r="J2898" s="80"/>
      <c r="K2898" s="80"/>
      <c r="L2898" s="80"/>
      <c r="M2898" s="80"/>
    </row>
    <row r="2899" spans="1:13">
      <c r="A2899" s="82">
        <v>0.72099999999999997</v>
      </c>
      <c r="B2899" s="130">
        <v>30</v>
      </c>
      <c r="C2899" s="127">
        <v>134.95425576493255</v>
      </c>
      <c r="D2899" s="82">
        <f t="shared" si="91"/>
        <v>1</v>
      </c>
      <c r="E2899" s="83">
        <f t="shared" si="92"/>
        <v>111.00000000000001</v>
      </c>
      <c r="F2899" s="80"/>
      <c r="I2899" s="81"/>
      <c r="J2899" s="80"/>
      <c r="K2899" s="80"/>
      <c r="L2899" s="80"/>
      <c r="M2899" s="80"/>
    </row>
    <row r="2900" spans="1:13">
      <c r="A2900" s="82">
        <v>0.72124999999999995</v>
      </c>
      <c r="B2900" s="130">
        <v>15</v>
      </c>
      <c r="C2900" s="127">
        <v>101.77630873239031</v>
      </c>
      <c r="D2900" s="82">
        <f t="shared" si="91"/>
        <v>0</v>
      </c>
      <c r="E2900" s="83" t="str">
        <f t="shared" si="92"/>
        <v>..</v>
      </c>
      <c r="F2900" s="80"/>
      <c r="I2900" s="81"/>
      <c r="J2900" s="80"/>
      <c r="K2900" s="80"/>
      <c r="L2900" s="80"/>
      <c r="M2900" s="80"/>
    </row>
    <row r="2901" spans="1:13">
      <c r="A2901" s="82">
        <v>0.72150000000000003</v>
      </c>
      <c r="B2901" s="130">
        <v>30</v>
      </c>
      <c r="C2901" s="127">
        <v>131.6924602143531</v>
      </c>
      <c r="D2901" s="82">
        <f t="shared" si="91"/>
        <v>1</v>
      </c>
      <c r="E2901" s="83">
        <f t="shared" si="92"/>
        <v>111.00000000000001</v>
      </c>
      <c r="F2901" s="80"/>
      <c r="I2901" s="81"/>
      <c r="J2901" s="80"/>
      <c r="K2901" s="80"/>
      <c r="L2901" s="80"/>
      <c r="M2901" s="80"/>
    </row>
    <row r="2902" spans="1:13">
      <c r="A2902" s="82">
        <v>0.72175</v>
      </c>
      <c r="B2902" s="130">
        <v>15</v>
      </c>
      <c r="C2902" s="127">
        <v>100.84381612595028</v>
      </c>
      <c r="D2902" s="82">
        <f t="shared" si="91"/>
        <v>0</v>
      </c>
      <c r="E2902" s="83" t="str">
        <f t="shared" si="92"/>
        <v>..</v>
      </c>
      <c r="F2902" s="80"/>
      <c r="I2902" s="81"/>
      <c r="J2902" s="80"/>
      <c r="K2902" s="80"/>
      <c r="L2902" s="80"/>
      <c r="M2902" s="80"/>
    </row>
    <row r="2903" spans="1:13">
      <c r="A2903" s="82">
        <v>0.72199999999999998</v>
      </c>
      <c r="B2903" s="130">
        <v>15</v>
      </c>
      <c r="C2903" s="127">
        <v>112.55090247875987</v>
      </c>
      <c r="D2903" s="82">
        <f t="shared" si="91"/>
        <v>0</v>
      </c>
      <c r="E2903" s="83" t="str">
        <f t="shared" si="92"/>
        <v>..</v>
      </c>
      <c r="F2903" s="80"/>
      <c r="I2903" s="81"/>
      <c r="J2903" s="80"/>
      <c r="K2903" s="80"/>
      <c r="L2903" s="80"/>
      <c r="M2903" s="80"/>
    </row>
    <row r="2904" spans="1:13">
      <c r="A2904" s="82">
        <v>0.72224999999999995</v>
      </c>
      <c r="B2904" s="130">
        <v>15</v>
      </c>
      <c r="C2904" s="127">
        <v>113.30863084932741</v>
      </c>
      <c r="D2904" s="82">
        <f t="shared" si="91"/>
        <v>0</v>
      </c>
      <c r="E2904" s="83" t="str">
        <f t="shared" si="92"/>
        <v>..</v>
      </c>
      <c r="F2904" s="80"/>
      <c r="I2904" s="81"/>
      <c r="J2904" s="80"/>
      <c r="K2904" s="80"/>
      <c r="L2904" s="80"/>
      <c r="M2904" s="80"/>
    </row>
    <row r="2905" spans="1:13">
      <c r="A2905" s="82">
        <v>0.72250000000000003</v>
      </c>
      <c r="B2905" s="130">
        <v>15</v>
      </c>
      <c r="C2905" s="127">
        <v>110.3499134949862</v>
      </c>
      <c r="D2905" s="82">
        <f t="shared" si="91"/>
        <v>0</v>
      </c>
      <c r="E2905" s="83" t="str">
        <f t="shared" si="92"/>
        <v>..</v>
      </c>
      <c r="F2905" s="80"/>
      <c r="I2905" s="81"/>
      <c r="J2905" s="80"/>
      <c r="K2905" s="80"/>
      <c r="L2905" s="80"/>
      <c r="M2905" s="80"/>
    </row>
    <row r="2906" spans="1:13">
      <c r="A2906" s="82">
        <v>0.72275</v>
      </c>
      <c r="B2906" s="130">
        <v>30</v>
      </c>
      <c r="C2906" s="127">
        <v>105.16669393161935</v>
      </c>
      <c r="D2906" s="82">
        <f t="shared" si="91"/>
        <v>1</v>
      </c>
      <c r="E2906" s="83">
        <f t="shared" si="92"/>
        <v>111.00000000000001</v>
      </c>
      <c r="F2906" s="80"/>
      <c r="I2906" s="81"/>
      <c r="J2906" s="80"/>
      <c r="K2906" s="80"/>
      <c r="L2906" s="80"/>
      <c r="M2906" s="80"/>
    </row>
    <row r="2907" spans="1:13">
      <c r="A2907" s="82">
        <v>0.72299999999999998</v>
      </c>
      <c r="B2907" s="130">
        <v>30</v>
      </c>
      <c r="C2907" s="127">
        <v>93.2348984090725</v>
      </c>
      <c r="D2907" s="82">
        <f t="shared" si="91"/>
        <v>1</v>
      </c>
      <c r="E2907" s="83">
        <f t="shared" si="92"/>
        <v>90.846710599983794</v>
      </c>
      <c r="F2907" s="80"/>
      <c r="I2907" s="81"/>
      <c r="J2907" s="80"/>
      <c r="K2907" s="80"/>
      <c r="L2907" s="80"/>
      <c r="M2907" s="80"/>
    </row>
    <row r="2908" spans="1:13">
      <c r="A2908" s="82">
        <v>0.72324999999999995</v>
      </c>
      <c r="B2908" s="130">
        <v>30</v>
      </c>
      <c r="C2908" s="127">
        <v>109.50707731439581</v>
      </c>
      <c r="D2908" s="82">
        <f t="shared" si="91"/>
        <v>1</v>
      </c>
      <c r="E2908" s="83">
        <f t="shared" si="92"/>
        <v>111.00000000000001</v>
      </c>
      <c r="F2908" s="80"/>
      <c r="I2908" s="81"/>
      <c r="J2908" s="80"/>
      <c r="K2908" s="80"/>
      <c r="L2908" s="80"/>
      <c r="M2908" s="80"/>
    </row>
    <row r="2909" spans="1:13">
      <c r="A2909" s="82">
        <v>0.72350000000000003</v>
      </c>
      <c r="B2909" s="130">
        <v>30</v>
      </c>
      <c r="C2909" s="127">
        <v>90.20105328279864</v>
      </c>
      <c r="D2909" s="82">
        <f t="shared" si="91"/>
        <v>1</v>
      </c>
      <c r="E2909" s="83">
        <f t="shared" si="92"/>
        <v>88.176926888862809</v>
      </c>
      <c r="F2909" s="80"/>
      <c r="I2909" s="81"/>
      <c r="J2909" s="80"/>
      <c r="K2909" s="80"/>
      <c r="L2909" s="80"/>
      <c r="M2909" s="80"/>
    </row>
    <row r="2910" spans="1:13">
      <c r="A2910" s="82">
        <v>0.72375</v>
      </c>
      <c r="B2910" s="130">
        <v>30</v>
      </c>
      <c r="C2910" s="127">
        <v>133.45430134530295</v>
      </c>
      <c r="D2910" s="82">
        <f t="shared" si="91"/>
        <v>1</v>
      </c>
      <c r="E2910" s="83">
        <f t="shared" si="92"/>
        <v>111.00000000000001</v>
      </c>
      <c r="F2910" s="80"/>
      <c r="I2910" s="81"/>
      <c r="J2910" s="80"/>
      <c r="K2910" s="80"/>
      <c r="L2910" s="80"/>
      <c r="M2910" s="80"/>
    </row>
    <row r="2911" spans="1:13">
      <c r="A2911" s="82">
        <v>0.72399999999999998</v>
      </c>
      <c r="B2911" s="130">
        <v>15</v>
      </c>
      <c r="C2911" s="127">
        <v>104.31217430333891</v>
      </c>
      <c r="D2911" s="82">
        <f t="shared" si="91"/>
        <v>0</v>
      </c>
      <c r="E2911" s="83" t="str">
        <f t="shared" si="92"/>
        <v>..</v>
      </c>
      <c r="F2911" s="80"/>
      <c r="I2911" s="81"/>
      <c r="J2911" s="80"/>
      <c r="K2911" s="80"/>
      <c r="L2911" s="80"/>
      <c r="M2911" s="80"/>
    </row>
    <row r="2912" spans="1:13">
      <c r="A2912" s="82">
        <v>0.72424999999999995</v>
      </c>
      <c r="B2912" s="130">
        <v>30</v>
      </c>
      <c r="C2912" s="127">
        <v>130.78889042952068</v>
      </c>
      <c r="D2912" s="82">
        <f t="shared" si="91"/>
        <v>1</v>
      </c>
      <c r="E2912" s="83">
        <f t="shared" si="92"/>
        <v>111.00000000000001</v>
      </c>
      <c r="F2912" s="80"/>
      <c r="I2912" s="81"/>
      <c r="J2912" s="80"/>
      <c r="K2912" s="80"/>
      <c r="L2912" s="80"/>
      <c r="M2912" s="80"/>
    </row>
    <row r="2913" spans="1:13">
      <c r="A2913" s="82">
        <v>0.72450000000000003</v>
      </c>
      <c r="B2913" s="130">
        <v>15</v>
      </c>
      <c r="C2913" s="127">
        <v>103.65472889102364</v>
      </c>
      <c r="D2913" s="82">
        <f t="shared" si="91"/>
        <v>0</v>
      </c>
      <c r="E2913" s="83" t="str">
        <f t="shared" si="92"/>
        <v>..</v>
      </c>
      <c r="F2913" s="80"/>
      <c r="I2913" s="81"/>
      <c r="J2913" s="80"/>
      <c r="K2913" s="80"/>
      <c r="L2913" s="80"/>
      <c r="M2913" s="80"/>
    </row>
    <row r="2914" spans="1:13">
      <c r="A2914" s="82">
        <v>0.72475000000000001</v>
      </c>
      <c r="B2914" s="130">
        <v>30</v>
      </c>
      <c r="C2914" s="127">
        <v>124.34550272128612</v>
      </c>
      <c r="D2914" s="82">
        <f t="shared" si="91"/>
        <v>1</v>
      </c>
      <c r="E2914" s="83">
        <f t="shared" si="92"/>
        <v>111.00000000000001</v>
      </c>
      <c r="F2914" s="80"/>
      <c r="I2914" s="81"/>
      <c r="J2914" s="80"/>
      <c r="K2914" s="80"/>
      <c r="L2914" s="80"/>
      <c r="M2914" s="80"/>
    </row>
    <row r="2915" spans="1:13">
      <c r="A2915" s="82">
        <v>0.72499999999999998</v>
      </c>
      <c r="B2915" s="130">
        <v>15</v>
      </c>
      <c r="C2915" s="127">
        <v>108.20495462327969</v>
      </c>
      <c r="D2915" s="82">
        <f t="shared" si="91"/>
        <v>0</v>
      </c>
      <c r="E2915" s="83" t="str">
        <f t="shared" si="92"/>
        <v>..</v>
      </c>
      <c r="F2915" s="80"/>
      <c r="I2915" s="81"/>
      <c r="J2915" s="80"/>
      <c r="K2915" s="80"/>
      <c r="L2915" s="80"/>
      <c r="M2915" s="80"/>
    </row>
    <row r="2916" spans="1:13">
      <c r="A2916" s="82">
        <v>0.72524999999999995</v>
      </c>
      <c r="B2916" s="130">
        <v>15</v>
      </c>
      <c r="C2916" s="127">
        <v>98.315375361081351</v>
      </c>
      <c r="D2916" s="82">
        <f t="shared" si="91"/>
        <v>0</v>
      </c>
      <c r="E2916" s="83" t="str">
        <f t="shared" si="92"/>
        <v>..</v>
      </c>
      <c r="F2916" s="80"/>
      <c r="I2916" s="81"/>
      <c r="J2916" s="80"/>
      <c r="K2916" s="80"/>
      <c r="L2916" s="80"/>
      <c r="M2916" s="80"/>
    </row>
    <row r="2917" spans="1:13">
      <c r="A2917" s="82">
        <v>0.72550000000000003</v>
      </c>
      <c r="B2917" s="130">
        <v>15</v>
      </c>
      <c r="C2917" s="127">
        <v>115.53519025964169</v>
      </c>
      <c r="D2917" s="82">
        <f t="shared" si="91"/>
        <v>0</v>
      </c>
      <c r="E2917" s="83" t="str">
        <f t="shared" si="92"/>
        <v>..</v>
      </c>
      <c r="F2917" s="80"/>
      <c r="I2917" s="81"/>
      <c r="J2917" s="80"/>
      <c r="K2917" s="80"/>
      <c r="L2917" s="80"/>
      <c r="M2917" s="80"/>
    </row>
    <row r="2918" spans="1:13">
      <c r="A2918" s="82">
        <v>0.72575000000000001</v>
      </c>
      <c r="B2918" s="130">
        <v>30</v>
      </c>
      <c r="C2918" s="127">
        <v>118.83038625708085</v>
      </c>
      <c r="D2918" s="82">
        <f t="shared" si="91"/>
        <v>1</v>
      </c>
      <c r="E2918" s="83">
        <f t="shared" si="92"/>
        <v>111.00000000000001</v>
      </c>
      <c r="F2918" s="80"/>
      <c r="I2918" s="81"/>
      <c r="J2918" s="80"/>
      <c r="K2918" s="80"/>
      <c r="L2918" s="80"/>
      <c r="M2918" s="80"/>
    </row>
    <row r="2919" spans="1:13">
      <c r="A2919" s="82">
        <v>0.72599999999999998</v>
      </c>
      <c r="B2919" s="130">
        <v>15</v>
      </c>
      <c r="C2919" s="127">
        <v>114.71715684205301</v>
      </c>
      <c r="D2919" s="82">
        <f t="shared" si="91"/>
        <v>0</v>
      </c>
      <c r="E2919" s="83" t="str">
        <f t="shared" si="92"/>
        <v>..</v>
      </c>
      <c r="F2919" s="80"/>
      <c r="I2919" s="81"/>
      <c r="J2919" s="80"/>
      <c r="K2919" s="80"/>
      <c r="L2919" s="80"/>
      <c r="M2919" s="80"/>
    </row>
    <row r="2920" spans="1:13">
      <c r="A2920" s="82">
        <v>0.72624999999999995</v>
      </c>
      <c r="B2920" s="130">
        <v>30</v>
      </c>
      <c r="C2920" s="127">
        <v>86.062970421851077</v>
      </c>
      <c r="D2920" s="82">
        <f t="shared" si="91"/>
        <v>1</v>
      </c>
      <c r="E2920" s="83">
        <f t="shared" si="92"/>
        <v>84.535413971228948</v>
      </c>
      <c r="F2920" s="80"/>
      <c r="I2920" s="81"/>
      <c r="J2920" s="80"/>
      <c r="K2920" s="80"/>
      <c r="L2920" s="80"/>
      <c r="M2920" s="80"/>
    </row>
    <row r="2921" spans="1:13">
      <c r="A2921" s="82">
        <v>0.72650000000000003</v>
      </c>
      <c r="B2921" s="130">
        <v>15</v>
      </c>
      <c r="C2921" s="127">
        <v>120.24124869464237</v>
      </c>
      <c r="D2921" s="82">
        <f t="shared" si="91"/>
        <v>0</v>
      </c>
      <c r="E2921" s="83" t="str">
        <f t="shared" si="92"/>
        <v>..</v>
      </c>
      <c r="F2921" s="80"/>
      <c r="I2921" s="81"/>
      <c r="J2921" s="80"/>
      <c r="K2921" s="80"/>
      <c r="L2921" s="80"/>
      <c r="M2921" s="80"/>
    </row>
    <row r="2922" spans="1:13">
      <c r="A2922" s="82">
        <v>0.72675000000000001</v>
      </c>
      <c r="B2922" s="130">
        <v>15</v>
      </c>
      <c r="C2922" s="127">
        <v>98.663511541869909</v>
      </c>
      <c r="D2922" s="82">
        <f t="shared" si="91"/>
        <v>0</v>
      </c>
      <c r="E2922" s="83" t="str">
        <f t="shared" si="92"/>
        <v>..</v>
      </c>
      <c r="F2922" s="80"/>
      <c r="I2922" s="81"/>
      <c r="J2922" s="80"/>
      <c r="K2922" s="80"/>
      <c r="L2922" s="80"/>
      <c r="M2922" s="80"/>
    </row>
    <row r="2923" spans="1:13">
      <c r="A2923" s="82">
        <v>0.72699999999999998</v>
      </c>
      <c r="B2923" s="130">
        <v>30</v>
      </c>
      <c r="C2923" s="127">
        <v>92.097022960131611</v>
      </c>
      <c r="D2923" s="82">
        <f t="shared" si="91"/>
        <v>1</v>
      </c>
      <c r="E2923" s="83">
        <f t="shared" si="92"/>
        <v>89.845380204915813</v>
      </c>
      <c r="F2923" s="80"/>
      <c r="I2923" s="81"/>
      <c r="J2923" s="80"/>
      <c r="K2923" s="80"/>
      <c r="L2923" s="80"/>
      <c r="M2923" s="80"/>
    </row>
    <row r="2924" spans="1:13">
      <c r="A2924" s="82">
        <v>0.72724999999999995</v>
      </c>
      <c r="B2924" s="130">
        <v>15</v>
      </c>
      <c r="C2924" s="127">
        <v>115.65271146028861</v>
      </c>
      <c r="D2924" s="82">
        <f t="shared" si="91"/>
        <v>0</v>
      </c>
      <c r="E2924" s="83" t="str">
        <f t="shared" si="92"/>
        <v>..</v>
      </c>
      <c r="F2924" s="80"/>
      <c r="I2924" s="81"/>
      <c r="J2924" s="80"/>
      <c r="K2924" s="80"/>
      <c r="L2924" s="80"/>
      <c r="M2924" s="80"/>
    </row>
    <row r="2925" spans="1:13">
      <c r="A2925" s="82">
        <v>0.72750000000000004</v>
      </c>
      <c r="B2925" s="130">
        <v>30</v>
      </c>
      <c r="C2925" s="127">
        <v>91.483520909439932</v>
      </c>
      <c r="D2925" s="82">
        <f t="shared" si="91"/>
        <v>1</v>
      </c>
      <c r="E2925" s="83">
        <f t="shared" si="92"/>
        <v>89.305498400307144</v>
      </c>
      <c r="F2925" s="80"/>
      <c r="I2925" s="81"/>
      <c r="J2925" s="80"/>
      <c r="K2925" s="80"/>
      <c r="L2925" s="80"/>
      <c r="M2925" s="80"/>
    </row>
    <row r="2926" spans="1:13">
      <c r="A2926" s="82">
        <v>0.72775000000000001</v>
      </c>
      <c r="B2926" s="130">
        <v>30</v>
      </c>
      <c r="C2926" s="127">
        <v>130.97449369935703</v>
      </c>
      <c r="D2926" s="82">
        <f t="shared" si="91"/>
        <v>1</v>
      </c>
      <c r="E2926" s="83">
        <f t="shared" si="92"/>
        <v>111.00000000000001</v>
      </c>
      <c r="F2926" s="80"/>
      <c r="I2926" s="81"/>
      <c r="J2926" s="80"/>
      <c r="K2926" s="80"/>
      <c r="L2926" s="80"/>
      <c r="M2926" s="80"/>
    </row>
    <row r="2927" spans="1:13">
      <c r="A2927" s="82">
        <v>0.72799999999999998</v>
      </c>
      <c r="B2927" s="130">
        <v>15</v>
      </c>
      <c r="C2927" s="127">
        <v>123.18291499270364</v>
      </c>
      <c r="D2927" s="82">
        <f t="shared" si="91"/>
        <v>0</v>
      </c>
      <c r="E2927" s="83" t="str">
        <f t="shared" si="92"/>
        <v>..</v>
      </c>
      <c r="F2927" s="80"/>
      <c r="I2927" s="81"/>
      <c r="J2927" s="80"/>
      <c r="K2927" s="80"/>
      <c r="L2927" s="80"/>
      <c r="M2927" s="80"/>
    </row>
    <row r="2928" spans="1:13">
      <c r="A2928" s="82">
        <v>0.72824999999999995</v>
      </c>
      <c r="B2928" s="130">
        <v>15</v>
      </c>
      <c r="C2928" s="127">
        <v>101.11153358001353</v>
      </c>
      <c r="D2928" s="82">
        <f t="shared" si="91"/>
        <v>0</v>
      </c>
      <c r="E2928" s="83" t="str">
        <f t="shared" si="92"/>
        <v>..</v>
      </c>
      <c r="F2928" s="80"/>
      <c r="I2928" s="81"/>
      <c r="J2928" s="80"/>
      <c r="K2928" s="80"/>
      <c r="L2928" s="80"/>
      <c r="M2928" s="80"/>
    </row>
    <row r="2929" spans="1:13">
      <c r="A2929" s="82">
        <v>0.72850000000000004</v>
      </c>
      <c r="B2929" s="130">
        <v>30</v>
      </c>
      <c r="C2929" s="127">
        <v>122.66327020243415</v>
      </c>
      <c r="D2929" s="82">
        <f t="shared" si="91"/>
        <v>1</v>
      </c>
      <c r="E2929" s="83">
        <f t="shared" si="92"/>
        <v>111.00000000000001</v>
      </c>
      <c r="F2929" s="80"/>
      <c r="I2929" s="81"/>
      <c r="J2929" s="80"/>
      <c r="K2929" s="80"/>
      <c r="L2929" s="80"/>
      <c r="M2929" s="80"/>
    </row>
    <row r="2930" spans="1:13">
      <c r="A2930" s="82">
        <v>0.72875000000000001</v>
      </c>
      <c r="B2930" s="130">
        <v>15</v>
      </c>
      <c r="C2930" s="127">
        <v>121.61668135978911</v>
      </c>
      <c r="D2930" s="82">
        <f t="shared" si="91"/>
        <v>0</v>
      </c>
      <c r="E2930" s="83" t="str">
        <f t="shared" si="92"/>
        <v>..</v>
      </c>
      <c r="F2930" s="80"/>
      <c r="I2930" s="81"/>
      <c r="J2930" s="80"/>
      <c r="K2930" s="80"/>
      <c r="L2930" s="80"/>
      <c r="M2930" s="80"/>
    </row>
    <row r="2931" spans="1:13">
      <c r="A2931" s="82">
        <v>0.72899999999999998</v>
      </c>
      <c r="B2931" s="130">
        <v>30</v>
      </c>
      <c r="C2931" s="127">
        <v>109.85043460201533</v>
      </c>
      <c r="D2931" s="82">
        <f t="shared" si="91"/>
        <v>1</v>
      </c>
      <c r="E2931" s="83">
        <f t="shared" si="92"/>
        <v>111.00000000000001</v>
      </c>
      <c r="F2931" s="80"/>
      <c r="I2931" s="81"/>
      <c r="J2931" s="80"/>
      <c r="K2931" s="80"/>
      <c r="L2931" s="80"/>
      <c r="M2931" s="80"/>
    </row>
    <row r="2932" spans="1:13">
      <c r="A2932" s="82">
        <v>0.72924999999999995</v>
      </c>
      <c r="B2932" s="130">
        <v>15</v>
      </c>
      <c r="C2932" s="127">
        <v>97.352136570623202</v>
      </c>
      <c r="D2932" s="82">
        <f t="shared" si="91"/>
        <v>0</v>
      </c>
      <c r="E2932" s="83" t="str">
        <f t="shared" si="92"/>
        <v>..</v>
      </c>
      <c r="F2932" s="80"/>
      <c r="I2932" s="81"/>
      <c r="J2932" s="80"/>
      <c r="K2932" s="80"/>
      <c r="L2932" s="80"/>
      <c r="M2932" s="80"/>
    </row>
    <row r="2933" spans="1:13">
      <c r="A2933" s="82">
        <v>0.72950000000000004</v>
      </c>
      <c r="B2933" s="130">
        <v>30</v>
      </c>
      <c r="C2933" s="127">
        <v>133.27400688632295</v>
      </c>
      <c r="D2933" s="82">
        <f t="shared" si="91"/>
        <v>1</v>
      </c>
      <c r="E2933" s="83">
        <f t="shared" si="92"/>
        <v>111.00000000000001</v>
      </c>
      <c r="F2933" s="80"/>
      <c r="I2933" s="81"/>
      <c r="J2933" s="80"/>
      <c r="K2933" s="80"/>
      <c r="L2933" s="80"/>
      <c r="M2933" s="80"/>
    </row>
    <row r="2934" spans="1:13">
      <c r="A2934" s="82">
        <v>0.72975000000000001</v>
      </c>
      <c r="B2934" s="130">
        <v>30</v>
      </c>
      <c r="C2934" s="127">
        <v>91.787587548790071</v>
      </c>
      <c r="D2934" s="82">
        <f t="shared" si="91"/>
        <v>1</v>
      </c>
      <c r="E2934" s="83">
        <f t="shared" si="92"/>
        <v>89.573077042935267</v>
      </c>
      <c r="F2934" s="80"/>
      <c r="I2934" s="81"/>
      <c r="J2934" s="80"/>
      <c r="K2934" s="80"/>
      <c r="L2934" s="80"/>
      <c r="M2934" s="80"/>
    </row>
    <row r="2935" spans="1:13">
      <c r="A2935" s="82">
        <v>0.73</v>
      </c>
      <c r="B2935" s="130">
        <v>30</v>
      </c>
      <c r="C2935" s="127">
        <v>90.233311529710193</v>
      </c>
      <c r="D2935" s="82">
        <f t="shared" si="91"/>
        <v>1</v>
      </c>
      <c r="E2935" s="83">
        <f t="shared" si="92"/>
        <v>88.205314146144971</v>
      </c>
      <c r="F2935" s="80"/>
      <c r="I2935" s="81"/>
      <c r="J2935" s="80"/>
      <c r="K2935" s="80"/>
      <c r="L2935" s="80"/>
      <c r="M2935" s="80"/>
    </row>
    <row r="2936" spans="1:13">
      <c r="A2936" s="82">
        <v>0.73024999999999995</v>
      </c>
      <c r="B2936" s="130">
        <v>30</v>
      </c>
      <c r="C2936" s="127">
        <v>132.52095710048448</v>
      </c>
      <c r="D2936" s="82">
        <f t="shared" si="91"/>
        <v>1</v>
      </c>
      <c r="E2936" s="83">
        <f t="shared" si="92"/>
        <v>111.00000000000001</v>
      </c>
      <c r="F2936" s="80"/>
      <c r="I2936" s="81"/>
      <c r="J2936" s="80"/>
      <c r="K2936" s="80"/>
      <c r="L2936" s="80"/>
      <c r="M2936" s="80"/>
    </row>
    <row r="2937" spans="1:13">
      <c r="A2937" s="82">
        <v>0.73050000000000004</v>
      </c>
      <c r="B2937" s="130">
        <v>30</v>
      </c>
      <c r="C2937" s="127">
        <v>87.540055340960862</v>
      </c>
      <c r="D2937" s="82">
        <f t="shared" si="91"/>
        <v>1</v>
      </c>
      <c r="E2937" s="83">
        <f t="shared" si="92"/>
        <v>85.835248700045554</v>
      </c>
      <c r="F2937" s="80"/>
      <c r="I2937" s="81"/>
      <c r="J2937" s="80"/>
      <c r="K2937" s="80"/>
      <c r="L2937" s="80"/>
      <c r="M2937" s="80"/>
    </row>
    <row r="2938" spans="1:13">
      <c r="A2938" s="82">
        <v>0.73075000000000001</v>
      </c>
      <c r="B2938" s="130">
        <v>30</v>
      </c>
      <c r="C2938" s="127">
        <v>85.259883692662939</v>
      </c>
      <c r="D2938" s="82">
        <f t="shared" si="91"/>
        <v>1</v>
      </c>
      <c r="E2938" s="83">
        <f t="shared" si="92"/>
        <v>83.828697649543386</v>
      </c>
      <c r="F2938" s="80"/>
      <c r="I2938" s="81"/>
      <c r="J2938" s="80"/>
      <c r="K2938" s="80"/>
      <c r="L2938" s="80"/>
      <c r="M2938" s="80"/>
    </row>
    <row r="2939" spans="1:13">
      <c r="A2939" s="82">
        <v>0.73099999999999998</v>
      </c>
      <c r="B2939" s="130">
        <v>15</v>
      </c>
      <c r="C2939" s="127">
        <v>114.47688484697011</v>
      </c>
      <c r="D2939" s="82">
        <f t="shared" si="91"/>
        <v>0</v>
      </c>
      <c r="E2939" s="83" t="str">
        <f t="shared" si="92"/>
        <v>..</v>
      </c>
      <c r="F2939" s="80"/>
      <c r="I2939" s="81"/>
      <c r="J2939" s="80"/>
      <c r="K2939" s="80"/>
      <c r="L2939" s="80"/>
      <c r="M2939" s="80"/>
    </row>
    <row r="2940" spans="1:13">
      <c r="A2940" s="82">
        <v>0.73124999999999996</v>
      </c>
      <c r="B2940" s="130">
        <v>15</v>
      </c>
      <c r="C2940" s="127">
        <v>96.789651247637224</v>
      </c>
      <c r="D2940" s="82">
        <f t="shared" si="91"/>
        <v>0</v>
      </c>
      <c r="E2940" s="83" t="str">
        <f t="shared" si="92"/>
        <v>..</v>
      </c>
      <c r="F2940" s="80"/>
      <c r="I2940" s="81"/>
      <c r="J2940" s="80"/>
      <c r="K2940" s="80"/>
      <c r="L2940" s="80"/>
      <c r="M2940" s="80"/>
    </row>
    <row r="2941" spans="1:13">
      <c r="A2941" s="82">
        <v>0.73150000000000004</v>
      </c>
      <c r="B2941" s="130">
        <v>30</v>
      </c>
      <c r="C2941" s="127">
        <v>126.52474939483524</v>
      </c>
      <c r="D2941" s="82">
        <f t="shared" si="91"/>
        <v>1</v>
      </c>
      <c r="E2941" s="83">
        <f t="shared" si="92"/>
        <v>111.00000000000001</v>
      </c>
      <c r="F2941" s="80"/>
      <c r="I2941" s="81"/>
      <c r="J2941" s="80"/>
      <c r="K2941" s="80"/>
      <c r="L2941" s="80"/>
      <c r="M2941" s="80"/>
    </row>
    <row r="2942" spans="1:13">
      <c r="A2942" s="82">
        <v>0.73175000000000001</v>
      </c>
      <c r="B2942" s="130">
        <v>30</v>
      </c>
      <c r="C2942" s="127">
        <v>92.708903330338529</v>
      </c>
      <c r="D2942" s="82">
        <f t="shared" si="91"/>
        <v>1</v>
      </c>
      <c r="E2942" s="83">
        <f t="shared" si="92"/>
        <v>90.383834930697901</v>
      </c>
      <c r="F2942" s="80"/>
      <c r="I2942" s="81"/>
      <c r="J2942" s="80"/>
      <c r="K2942" s="80"/>
      <c r="L2942" s="80"/>
      <c r="M2942" s="80"/>
    </row>
    <row r="2943" spans="1:13">
      <c r="A2943" s="82">
        <v>0.73199999999999998</v>
      </c>
      <c r="B2943" s="130">
        <v>30</v>
      </c>
      <c r="C2943" s="127">
        <v>126.09135379108751</v>
      </c>
      <c r="D2943" s="82">
        <f t="shared" si="91"/>
        <v>1</v>
      </c>
      <c r="E2943" s="83">
        <f t="shared" si="92"/>
        <v>111.00000000000001</v>
      </c>
      <c r="F2943" s="80"/>
      <c r="I2943" s="81"/>
      <c r="J2943" s="80"/>
      <c r="K2943" s="80"/>
      <c r="L2943" s="80"/>
      <c r="M2943" s="80"/>
    </row>
    <row r="2944" spans="1:13">
      <c r="A2944" s="82">
        <v>0.73224999999999996</v>
      </c>
      <c r="B2944" s="130">
        <v>30</v>
      </c>
      <c r="C2944" s="127">
        <v>131.39239800839081</v>
      </c>
      <c r="D2944" s="82">
        <f t="shared" si="91"/>
        <v>1</v>
      </c>
      <c r="E2944" s="83">
        <f t="shared" si="92"/>
        <v>111.00000000000001</v>
      </c>
      <c r="F2944" s="80"/>
      <c r="I2944" s="81"/>
      <c r="J2944" s="80"/>
      <c r="K2944" s="80"/>
      <c r="L2944" s="80"/>
      <c r="M2944" s="80"/>
    </row>
    <row r="2945" spans="1:13">
      <c r="A2945" s="82">
        <v>0.73250000000000004</v>
      </c>
      <c r="B2945" s="130">
        <v>30</v>
      </c>
      <c r="C2945" s="127">
        <v>88.984237093414038</v>
      </c>
      <c r="D2945" s="82">
        <f t="shared" si="91"/>
        <v>1</v>
      </c>
      <c r="E2945" s="83">
        <f t="shared" si="92"/>
        <v>87.106128642204354</v>
      </c>
      <c r="F2945" s="80"/>
      <c r="I2945" s="81"/>
      <c r="J2945" s="80"/>
      <c r="K2945" s="80"/>
      <c r="L2945" s="80"/>
      <c r="M2945" s="80"/>
    </row>
    <row r="2946" spans="1:13">
      <c r="A2946" s="82">
        <v>0.73275000000000001</v>
      </c>
      <c r="B2946" s="130">
        <v>30</v>
      </c>
      <c r="C2946" s="127">
        <v>130.94307793914771</v>
      </c>
      <c r="D2946" s="82">
        <f t="shared" si="91"/>
        <v>1</v>
      </c>
      <c r="E2946" s="83">
        <f t="shared" si="92"/>
        <v>111.00000000000001</v>
      </c>
      <c r="F2946" s="80"/>
      <c r="I2946" s="81"/>
      <c r="J2946" s="80"/>
      <c r="K2946" s="80"/>
      <c r="L2946" s="80"/>
      <c r="M2946" s="80"/>
    </row>
    <row r="2947" spans="1:13">
      <c r="A2947" s="82">
        <v>0.73299999999999998</v>
      </c>
      <c r="B2947" s="130">
        <v>30</v>
      </c>
      <c r="C2947" s="127">
        <v>129.67514395327407</v>
      </c>
      <c r="D2947" s="82">
        <f t="shared" si="91"/>
        <v>1</v>
      </c>
      <c r="E2947" s="83">
        <f t="shared" si="92"/>
        <v>111.00000000000001</v>
      </c>
      <c r="F2947" s="80"/>
      <c r="I2947" s="81"/>
      <c r="J2947" s="80"/>
      <c r="K2947" s="80"/>
      <c r="L2947" s="80"/>
      <c r="M2947" s="80"/>
    </row>
    <row r="2948" spans="1:13">
      <c r="A2948" s="82">
        <v>0.73324999999999996</v>
      </c>
      <c r="B2948" s="130">
        <v>15</v>
      </c>
      <c r="C2948" s="127">
        <v>122.83815134667124</v>
      </c>
      <c r="D2948" s="82">
        <f t="shared" si="91"/>
        <v>0</v>
      </c>
      <c r="E2948" s="83" t="str">
        <f t="shared" si="92"/>
        <v>..</v>
      </c>
      <c r="F2948" s="80"/>
      <c r="I2948" s="81"/>
      <c r="J2948" s="80"/>
      <c r="K2948" s="80"/>
      <c r="L2948" s="80"/>
      <c r="M2948" s="80"/>
    </row>
    <row r="2949" spans="1:13">
      <c r="A2949" s="82">
        <v>0.73350000000000004</v>
      </c>
      <c r="B2949" s="130">
        <v>30</v>
      </c>
      <c r="C2949" s="127">
        <v>91.485462293563288</v>
      </c>
      <c r="D2949" s="82">
        <f t="shared" si="91"/>
        <v>1</v>
      </c>
      <c r="E2949" s="83">
        <f t="shared" si="92"/>
        <v>89.3072068183357</v>
      </c>
      <c r="F2949" s="80"/>
      <c r="I2949" s="81"/>
      <c r="J2949" s="80"/>
      <c r="K2949" s="80"/>
      <c r="L2949" s="80"/>
      <c r="M2949" s="80"/>
    </row>
    <row r="2950" spans="1:13">
      <c r="A2950" s="82">
        <v>0.73375000000000001</v>
      </c>
      <c r="B2950" s="130">
        <v>15</v>
      </c>
      <c r="C2950" s="127">
        <v>96.015577226024718</v>
      </c>
      <c r="D2950" s="82">
        <f t="shared" si="91"/>
        <v>0</v>
      </c>
      <c r="E2950" s="83" t="str">
        <f t="shared" si="92"/>
        <v>..</v>
      </c>
      <c r="F2950" s="80"/>
      <c r="I2950" s="81"/>
      <c r="J2950" s="80"/>
      <c r="K2950" s="80"/>
      <c r="L2950" s="80"/>
      <c r="M2950" s="80"/>
    </row>
    <row r="2951" spans="1:13">
      <c r="A2951" s="82">
        <v>0.73399999999999999</v>
      </c>
      <c r="B2951" s="130">
        <v>15</v>
      </c>
      <c r="C2951" s="127">
        <v>117.28037352856981</v>
      </c>
      <c r="D2951" s="82">
        <f t="shared" si="91"/>
        <v>0</v>
      </c>
      <c r="E2951" s="83" t="str">
        <f t="shared" si="92"/>
        <v>..</v>
      </c>
      <c r="F2951" s="80"/>
      <c r="I2951" s="81"/>
      <c r="J2951" s="80"/>
      <c r="K2951" s="80"/>
      <c r="L2951" s="80"/>
      <c r="M2951" s="80"/>
    </row>
    <row r="2952" spans="1:13">
      <c r="A2952" s="82">
        <v>0.73424999999999996</v>
      </c>
      <c r="B2952" s="130">
        <v>30</v>
      </c>
      <c r="C2952" s="127">
        <v>116.48742368735174</v>
      </c>
      <c r="D2952" s="82">
        <f t="shared" si="91"/>
        <v>1</v>
      </c>
      <c r="E2952" s="83">
        <f t="shared" si="92"/>
        <v>111.00000000000001</v>
      </c>
      <c r="F2952" s="80"/>
      <c r="I2952" s="81"/>
      <c r="J2952" s="80"/>
      <c r="K2952" s="80"/>
      <c r="L2952" s="80"/>
      <c r="M2952" s="80"/>
    </row>
    <row r="2953" spans="1:13">
      <c r="A2953" s="82">
        <v>0.73450000000000004</v>
      </c>
      <c r="B2953" s="130">
        <v>15</v>
      </c>
      <c r="C2953" s="127">
        <v>102.96816320741107</v>
      </c>
      <c r="D2953" s="82">
        <f t="shared" si="91"/>
        <v>0</v>
      </c>
      <c r="E2953" s="83" t="str">
        <f t="shared" si="92"/>
        <v>..</v>
      </c>
      <c r="F2953" s="80"/>
      <c r="I2953" s="81"/>
      <c r="J2953" s="80"/>
      <c r="K2953" s="80"/>
      <c r="L2953" s="80"/>
      <c r="M2953" s="80"/>
    </row>
    <row r="2954" spans="1:13">
      <c r="A2954" s="82">
        <v>0.73475000000000001</v>
      </c>
      <c r="B2954" s="130">
        <v>15</v>
      </c>
      <c r="C2954" s="127">
        <v>102.70620901836286</v>
      </c>
      <c r="D2954" s="82">
        <f t="shared" si="91"/>
        <v>0</v>
      </c>
      <c r="E2954" s="83" t="str">
        <f t="shared" si="92"/>
        <v>..</v>
      </c>
      <c r="F2954" s="80"/>
      <c r="I2954" s="81"/>
      <c r="J2954" s="80"/>
      <c r="K2954" s="80"/>
      <c r="L2954" s="80"/>
      <c r="M2954" s="80"/>
    </row>
    <row r="2955" spans="1:13">
      <c r="A2955" s="82">
        <v>0.73499999999999999</v>
      </c>
      <c r="B2955" s="130">
        <v>15</v>
      </c>
      <c r="C2955" s="127">
        <v>122.77387186472839</v>
      </c>
      <c r="D2955" s="82">
        <f t="shared" si="91"/>
        <v>0</v>
      </c>
      <c r="E2955" s="83" t="str">
        <f t="shared" si="92"/>
        <v>..</v>
      </c>
      <c r="F2955" s="80"/>
      <c r="I2955" s="81"/>
      <c r="J2955" s="80"/>
      <c r="K2955" s="80"/>
      <c r="L2955" s="80"/>
      <c r="M2955" s="80"/>
    </row>
    <row r="2956" spans="1:13">
      <c r="A2956" s="82">
        <v>0.73524999999999996</v>
      </c>
      <c r="B2956" s="130">
        <v>30</v>
      </c>
      <c r="C2956" s="127">
        <v>105.10297664685801</v>
      </c>
      <c r="D2956" s="82">
        <f t="shared" si="91"/>
        <v>1</v>
      </c>
      <c r="E2956" s="83">
        <f t="shared" si="92"/>
        <v>111.00000000000001</v>
      </c>
      <c r="F2956" s="80"/>
      <c r="I2956" s="81"/>
      <c r="J2956" s="80"/>
      <c r="K2956" s="80"/>
      <c r="L2956" s="80"/>
      <c r="M2956" s="80"/>
    </row>
    <row r="2957" spans="1:13">
      <c r="A2957" s="82">
        <v>0.73550000000000004</v>
      </c>
      <c r="B2957" s="130">
        <v>30</v>
      </c>
      <c r="C2957" s="127">
        <v>132.88956136857075</v>
      </c>
      <c r="D2957" s="82">
        <f t="shared" si="91"/>
        <v>1</v>
      </c>
      <c r="E2957" s="83">
        <f t="shared" si="92"/>
        <v>111.00000000000001</v>
      </c>
      <c r="F2957" s="80"/>
      <c r="I2957" s="81"/>
      <c r="J2957" s="80"/>
      <c r="K2957" s="80"/>
      <c r="L2957" s="80"/>
      <c r="M2957" s="80"/>
    </row>
    <row r="2958" spans="1:13">
      <c r="A2958" s="82">
        <v>0.73575000000000002</v>
      </c>
      <c r="B2958" s="130">
        <v>15</v>
      </c>
      <c r="C2958" s="127">
        <v>116.27865745793626</v>
      </c>
      <c r="D2958" s="82">
        <f t="shared" si="91"/>
        <v>0</v>
      </c>
      <c r="E2958" s="83" t="str">
        <f t="shared" si="92"/>
        <v>..</v>
      </c>
      <c r="F2958" s="80"/>
      <c r="I2958" s="81"/>
      <c r="J2958" s="80"/>
      <c r="K2958" s="80"/>
      <c r="L2958" s="80"/>
      <c r="M2958" s="80"/>
    </row>
    <row r="2959" spans="1:13">
      <c r="A2959" s="82">
        <v>0.73599999999999999</v>
      </c>
      <c r="B2959" s="130">
        <v>15</v>
      </c>
      <c r="C2959" s="127">
        <v>121.07527155011303</v>
      </c>
      <c r="D2959" s="82">
        <f t="shared" si="91"/>
        <v>0</v>
      </c>
      <c r="E2959" s="83" t="str">
        <f t="shared" si="92"/>
        <v>..</v>
      </c>
      <c r="F2959" s="80"/>
      <c r="I2959" s="81"/>
      <c r="J2959" s="80"/>
      <c r="K2959" s="80"/>
      <c r="L2959" s="80"/>
      <c r="M2959" s="80"/>
    </row>
    <row r="2960" spans="1:13">
      <c r="A2960" s="82">
        <v>0.73624999999999996</v>
      </c>
      <c r="B2960" s="130">
        <v>30</v>
      </c>
      <c r="C2960" s="127">
        <v>113.27671048840048</v>
      </c>
      <c r="D2960" s="82">
        <f t="shared" ref="D2960:D3023" si="93">IF(VLOOKUP(B2960,$B$10:$G$11,6)&gt;=0,1,0)</f>
        <v>1</v>
      </c>
      <c r="E2960" s="83">
        <f t="shared" ref="E2960:E3023" si="94">IF(D2960=0,"..", IF(C2960+$C$6&gt;=$G$2,$G$2,(C2960+$C$6)*(1-$C$4)))</f>
        <v>111.00000000000001</v>
      </c>
      <c r="F2960" s="80"/>
      <c r="I2960" s="81"/>
      <c r="J2960" s="80"/>
      <c r="K2960" s="80"/>
      <c r="L2960" s="80"/>
      <c r="M2960" s="80"/>
    </row>
    <row r="2961" spans="1:13">
      <c r="A2961" s="82">
        <v>0.73650000000000004</v>
      </c>
      <c r="B2961" s="130">
        <v>30</v>
      </c>
      <c r="C2961" s="127">
        <v>116.36947069825825</v>
      </c>
      <c r="D2961" s="82">
        <f t="shared" si="93"/>
        <v>1</v>
      </c>
      <c r="E2961" s="83">
        <f t="shared" si="94"/>
        <v>111.00000000000001</v>
      </c>
      <c r="F2961" s="80"/>
      <c r="I2961" s="81"/>
      <c r="J2961" s="80"/>
      <c r="K2961" s="80"/>
      <c r="L2961" s="80"/>
      <c r="M2961" s="80"/>
    </row>
    <row r="2962" spans="1:13">
      <c r="A2962" s="82">
        <v>0.73675000000000002</v>
      </c>
      <c r="B2962" s="130">
        <v>30</v>
      </c>
      <c r="C2962" s="127">
        <v>84.430783103857081</v>
      </c>
      <c r="D2962" s="82">
        <f t="shared" si="93"/>
        <v>1</v>
      </c>
      <c r="E2962" s="83">
        <f t="shared" si="94"/>
        <v>83.099089131394237</v>
      </c>
      <c r="F2962" s="80"/>
      <c r="I2962" s="81"/>
      <c r="J2962" s="80"/>
      <c r="K2962" s="80"/>
      <c r="L2962" s="80"/>
      <c r="M2962" s="80"/>
    </row>
    <row r="2963" spans="1:13">
      <c r="A2963" s="82">
        <v>0.73699999999999999</v>
      </c>
      <c r="B2963" s="130">
        <v>15</v>
      </c>
      <c r="C2963" s="127">
        <v>106.98982268249965</v>
      </c>
      <c r="D2963" s="82">
        <f t="shared" si="93"/>
        <v>0</v>
      </c>
      <c r="E2963" s="83" t="str">
        <f t="shared" si="94"/>
        <v>..</v>
      </c>
      <c r="F2963" s="80"/>
      <c r="I2963" s="81"/>
      <c r="J2963" s="80"/>
      <c r="K2963" s="80"/>
      <c r="L2963" s="80"/>
      <c r="M2963" s="80"/>
    </row>
    <row r="2964" spans="1:13">
      <c r="A2964" s="82">
        <v>0.73724999999999996</v>
      </c>
      <c r="B2964" s="130">
        <v>15</v>
      </c>
      <c r="C2964" s="127">
        <v>98.529596421464205</v>
      </c>
      <c r="D2964" s="82">
        <f t="shared" si="93"/>
        <v>0</v>
      </c>
      <c r="E2964" s="83" t="str">
        <f t="shared" si="94"/>
        <v>..</v>
      </c>
      <c r="F2964" s="80"/>
      <c r="I2964" s="81"/>
      <c r="J2964" s="80"/>
      <c r="K2964" s="80"/>
      <c r="L2964" s="80"/>
      <c r="M2964" s="80"/>
    </row>
    <row r="2965" spans="1:13">
      <c r="A2965" s="82">
        <v>0.73750000000000004</v>
      </c>
      <c r="B2965" s="130">
        <v>15</v>
      </c>
      <c r="C2965" s="127">
        <v>99.495181930825069</v>
      </c>
      <c r="D2965" s="82">
        <f t="shared" si="93"/>
        <v>0</v>
      </c>
      <c r="E2965" s="83" t="str">
        <f t="shared" si="94"/>
        <v>..</v>
      </c>
      <c r="F2965" s="80"/>
      <c r="I2965" s="81"/>
      <c r="J2965" s="80"/>
      <c r="K2965" s="80"/>
      <c r="L2965" s="80"/>
      <c r="M2965" s="80"/>
    </row>
    <row r="2966" spans="1:13">
      <c r="A2966" s="82">
        <v>0.73775000000000002</v>
      </c>
      <c r="B2966" s="130">
        <v>15</v>
      </c>
      <c r="C2966" s="127">
        <v>114.51020989005418</v>
      </c>
      <c r="D2966" s="82">
        <f t="shared" si="93"/>
        <v>0</v>
      </c>
      <c r="E2966" s="83" t="str">
        <f t="shared" si="94"/>
        <v>..</v>
      </c>
      <c r="F2966" s="80"/>
      <c r="I2966" s="81"/>
      <c r="J2966" s="80"/>
      <c r="K2966" s="80"/>
      <c r="L2966" s="80"/>
      <c r="M2966" s="80"/>
    </row>
    <row r="2967" spans="1:13">
      <c r="A2967" s="82">
        <v>0.73799999999999999</v>
      </c>
      <c r="B2967" s="130">
        <v>15</v>
      </c>
      <c r="C2967" s="127">
        <v>113.53207329659305</v>
      </c>
      <c r="D2967" s="82">
        <f t="shared" si="93"/>
        <v>0</v>
      </c>
      <c r="E2967" s="83" t="str">
        <f t="shared" si="94"/>
        <v>..</v>
      </c>
      <c r="F2967" s="80"/>
      <c r="I2967" s="81"/>
      <c r="J2967" s="80"/>
      <c r="K2967" s="80"/>
      <c r="L2967" s="80"/>
      <c r="M2967" s="80"/>
    </row>
    <row r="2968" spans="1:13">
      <c r="A2968" s="82">
        <v>0.73824999999999996</v>
      </c>
      <c r="B2968" s="130">
        <v>30</v>
      </c>
      <c r="C2968" s="127">
        <v>138.67165107642739</v>
      </c>
      <c r="D2968" s="82">
        <f t="shared" si="93"/>
        <v>1</v>
      </c>
      <c r="E2968" s="83">
        <f t="shared" si="94"/>
        <v>111.00000000000001</v>
      </c>
      <c r="F2968" s="80"/>
      <c r="I2968" s="81"/>
      <c r="J2968" s="80"/>
      <c r="K2968" s="80"/>
      <c r="L2968" s="80"/>
      <c r="M2968" s="80"/>
    </row>
    <row r="2969" spans="1:13">
      <c r="A2969" s="82">
        <v>0.73850000000000005</v>
      </c>
      <c r="B2969" s="130">
        <v>15</v>
      </c>
      <c r="C2969" s="127">
        <v>109.0800228170731</v>
      </c>
      <c r="D2969" s="82">
        <f t="shared" si="93"/>
        <v>0</v>
      </c>
      <c r="E2969" s="83" t="str">
        <f t="shared" si="94"/>
        <v>..</v>
      </c>
      <c r="F2969" s="80"/>
      <c r="I2969" s="81"/>
      <c r="J2969" s="80"/>
      <c r="K2969" s="80"/>
      <c r="L2969" s="80"/>
      <c r="M2969" s="80"/>
    </row>
    <row r="2970" spans="1:13">
      <c r="A2970" s="82">
        <v>0.73875000000000002</v>
      </c>
      <c r="B2970" s="130">
        <v>15</v>
      </c>
      <c r="C2970" s="127">
        <v>105.37755734107063</v>
      </c>
      <c r="D2970" s="82">
        <f t="shared" si="93"/>
        <v>0</v>
      </c>
      <c r="E2970" s="83" t="str">
        <f t="shared" si="94"/>
        <v>..</v>
      </c>
      <c r="F2970" s="80"/>
      <c r="I2970" s="81"/>
      <c r="J2970" s="80"/>
      <c r="K2970" s="80"/>
      <c r="L2970" s="80"/>
      <c r="M2970" s="80"/>
    </row>
    <row r="2971" spans="1:13">
      <c r="A2971" s="82">
        <v>0.73899999999999999</v>
      </c>
      <c r="B2971" s="130">
        <v>15</v>
      </c>
      <c r="C2971" s="127">
        <v>96.89685016825176</v>
      </c>
      <c r="D2971" s="82">
        <f t="shared" si="93"/>
        <v>0</v>
      </c>
      <c r="E2971" s="83" t="str">
        <f t="shared" si="94"/>
        <v>..</v>
      </c>
      <c r="F2971" s="80"/>
      <c r="I2971" s="81"/>
      <c r="J2971" s="80"/>
      <c r="K2971" s="80"/>
      <c r="L2971" s="80"/>
      <c r="M2971" s="80"/>
    </row>
    <row r="2972" spans="1:13">
      <c r="A2972" s="82">
        <v>0.73924999999999996</v>
      </c>
      <c r="B2972" s="130">
        <v>15</v>
      </c>
      <c r="C2972" s="127">
        <v>113.77868988626552</v>
      </c>
      <c r="D2972" s="82">
        <f t="shared" si="93"/>
        <v>0</v>
      </c>
      <c r="E2972" s="83" t="str">
        <f t="shared" si="94"/>
        <v>..</v>
      </c>
      <c r="F2972" s="80"/>
      <c r="I2972" s="81"/>
      <c r="J2972" s="80"/>
      <c r="K2972" s="80"/>
      <c r="L2972" s="80"/>
      <c r="M2972" s="80"/>
    </row>
    <row r="2973" spans="1:13">
      <c r="A2973" s="82">
        <v>0.73950000000000005</v>
      </c>
      <c r="B2973" s="130">
        <v>30</v>
      </c>
      <c r="C2973" s="127">
        <v>131.93085342928845</v>
      </c>
      <c r="D2973" s="82">
        <f t="shared" si="93"/>
        <v>1</v>
      </c>
      <c r="E2973" s="83">
        <f t="shared" si="94"/>
        <v>111.00000000000001</v>
      </c>
      <c r="F2973" s="80"/>
      <c r="I2973" s="81"/>
      <c r="J2973" s="80"/>
      <c r="K2973" s="80"/>
      <c r="L2973" s="80"/>
      <c r="M2973" s="80"/>
    </row>
    <row r="2974" spans="1:13">
      <c r="A2974" s="82">
        <v>0.73975000000000002</v>
      </c>
      <c r="B2974" s="130">
        <v>15</v>
      </c>
      <c r="C2974" s="127">
        <v>112.01436256390977</v>
      </c>
      <c r="D2974" s="82">
        <f t="shared" si="93"/>
        <v>0</v>
      </c>
      <c r="E2974" s="83" t="str">
        <f t="shared" si="94"/>
        <v>..</v>
      </c>
      <c r="F2974" s="80"/>
      <c r="I2974" s="81"/>
      <c r="J2974" s="80"/>
      <c r="K2974" s="80"/>
      <c r="L2974" s="80"/>
      <c r="M2974" s="80"/>
    </row>
    <row r="2975" spans="1:13">
      <c r="A2975" s="82">
        <v>0.74</v>
      </c>
      <c r="B2975" s="130">
        <v>30</v>
      </c>
      <c r="C2975" s="127">
        <v>119.7095771959878</v>
      </c>
      <c r="D2975" s="82">
        <f t="shared" si="93"/>
        <v>1</v>
      </c>
      <c r="E2975" s="83">
        <f t="shared" si="94"/>
        <v>111.00000000000001</v>
      </c>
      <c r="F2975" s="80"/>
      <c r="I2975" s="81"/>
      <c r="J2975" s="80"/>
      <c r="K2975" s="80"/>
      <c r="L2975" s="80"/>
      <c r="M2975" s="80"/>
    </row>
    <row r="2976" spans="1:13">
      <c r="A2976" s="82">
        <v>0.74024999999999996</v>
      </c>
      <c r="B2976" s="130">
        <v>15</v>
      </c>
      <c r="C2976" s="127">
        <v>97.710697164092068</v>
      </c>
      <c r="D2976" s="82">
        <f t="shared" si="93"/>
        <v>0</v>
      </c>
      <c r="E2976" s="83" t="str">
        <f t="shared" si="94"/>
        <v>..</v>
      </c>
      <c r="F2976" s="80"/>
      <c r="I2976" s="81"/>
      <c r="J2976" s="80"/>
      <c r="K2976" s="80"/>
      <c r="L2976" s="80"/>
      <c r="M2976" s="80"/>
    </row>
    <row r="2977" spans="1:13">
      <c r="A2977" s="82">
        <v>0.74050000000000005</v>
      </c>
      <c r="B2977" s="130">
        <v>15</v>
      </c>
      <c r="C2977" s="127">
        <v>117.15855195483147</v>
      </c>
      <c r="D2977" s="82">
        <f t="shared" si="93"/>
        <v>0</v>
      </c>
      <c r="E2977" s="83" t="str">
        <f t="shared" si="94"/>
        <v>..</v>
      </c>
      <c r="F2977" s="80"/>
      <c r="I2977" s="81"/>
      <c r="J2977" s="80"/>
      <c r="K2977" s="80"/>
      <c r="L2977" s="80"/>
      <c r="M2977" s="80"/>
    </row>
    <row r="2978" spans="1:13">
      <c r="A2978" s="82">
        <v>0.74075000000000002</v>
      </c>
      <c r="B2978" s="130">
        <v>15</v>
      </c>
      <c r="C2978" s="127">
        <v>121.57539103917703</v>
      </c>
      <c r="D2978" s="82">
        <f t="shared" si="93"/>
        <v>0</v>
      </c>
      <c r="E2978" s="83" t="str">
        <f t="shared" si="94"/>
        <v>..</v>
      </c>
      <c r="F2978" s="80"/>
      <c r="I2978" s="81"/>
      <c r="J2978" s="80"/>
      <c r="K2978" s="80"/>
      <c r="L2978" s="80"/>
      <c r="M2978" s="80"/>
    </row>
    <row r="2979" spans="1:13">
      <c r="A2979" s="82">
        <v>0.74099999999999999</v>
      </c>
      <c r="B2979" s="130">
        <v>15</v>
      </c>
      <c r="C2979" s="127">
        <v>108.73362632592959</v>
      </c>
      <c r="D2979" s="82">
        <f t="shared" si="93"/>
        <v>0</v>
      </c>
      <c r="E2979" s="83" t="str">
        <f t="shared" si="94"/>
        <v>..</v>
      </c>
      <c r="F2979" s="80"/>
      <c r="I2979" s="81"/>
      <c r="J2979" s="80"/>
      <c r="K2979" s="80"/>
      <c r="L2979" s="80"/>
      <c r="M2979" s="80"/>
    </row>
    <row r="2980" spans="1:13">
      <c r="A2980" s="82">
        <v>0.74124999999999996</v>
      </c>
      <c r="B2980" s="130">
        <v>15</v>
      </c>
      <c r="C2980" s="127">
        <v>103.39091160206368</v>
      </c>
      <c r="D2980" s="82">
        <f t="shared" si="93"/>
        <v>0</v>
      </c>
      <c r="E2980" s="83" t="str">
        <f t="shared" si="94"/>
        <v>..</v>
      </c>
      <c r="F2980" s="80"/>
      <c r="I2980" s="81"/>
      <c r="J2980" s="80"/>
      <c r="K2980" s="80"/>
      <c r="L2980" s="80"/>
      <c r="M2980" s="80"/>
    </row>
    <row r="2981" spans="1:13">
      <c r="A2981" s="82">
        <v>0.74150000000000005</v>
      </c>
      <c r="B2981" s="130">
        <v>30</v>
      </c>
      <c r="C2981" s="127">
        <v>116.9472155603836</v>
      </c>
      <c r="D2981" s="82">
        <f t="shared" si="93"/>
        <v>1</v>
      </c>
      <c r="E2981" s="83">
        <f t="shared" si="94"/>
        <v>111.00000000000001</v>
      </c>
      <c r="F2981" s="80"/>
      <c r="I2981" s="81"/>
      <c r="J2981" s="80"/>
      <c r="K2981" s="80"/>
      <c r="L2981" s="80"/>
      <c r="M2981" s="80"/>
    </row>
    <row r="2982" spans="1:13">
      <c r="A2982" s="82">
        <v>0.74175000000000002</v>
      </c>
      <c r="B2982" s="130">
        <v>15</v>
      </c>
      <c r="C2982" s="127">
        <v>103.41875223992852</v>
      </c>
      <c r="D2982" s="82">
        <f t="shared" si="93"/>
        <v>0</v>
      </c>
      <c r="E2982" s="83" t="str">
        <f t="shared" si="94"/>
        <v>..</v>
      </c>
      <c r="F2982" s="80"/>
      <c r="I2982" s="81"/>
      <c r="J2982" s="80"/>
      <c r="K2982" s="80"/>
      <c r="L2982" s="80"/>
      <c r="M2982" s="80"/>
    </row>
    <row r="2983" spans="1:13">
      <c r="A2983" s="82">
        <v>0.74199999999999999</v>
      </c>
      <c r="B2983" s="130">
        <v>30</v>
      </c>
      <c r="C2983" s="127">
        <v>128.17007556556533</v>
      </c>
      <c r="D2983" s="82">
        <f t="shared" si="93"/>
        <v>1</v>
      </c>
      <c r="E2983" s="83">
        <f t="shared" si="94"/>
        <v>111.00000000000001</v>
      </c>
      <c r="F2983" s="80"/>
      <c r="I2983" s="81"/>
      <c r="J2983" s="80"/>
      <c r="K2983" s="80"/>
      <c r="L2983" s="80"/>
      <c r="M2983" s="80"/>
    </row>
    <row r="2984" spans="1:13">
      <c r="A2984" s="82">
        <v>0.74224999999999997</v>
      </c>
      <c r="B2984" s="130">
        <v>30</v>
      </c>
      <c r="C2984" s="127">
        <v>92.650704587958558</v>
      </c>
      <c r="D2984" s="82">
        <f t="shared" si="93"/>
        <v>1</v>
      </c>
      <c r="E2984" s="83">
        <f t="shared" si="94"/>
        <v>90.33262003740353</v>
      </c>
      <c r="F2984" s="80"/>
      <c r="I2984" s="81"/>
      <c r="J2984" s="80"/>
      <c r="K2984" s="80"/>
      <c r="L2984" s="80"/>
      <c r="M2984" s="80"/>
    </row>
    <row r="2985" spans="1:13">
      <c r="A2985" s="82">
        <v>0.74250000000000005</v>
      </c>
      <c r="B2985" s="130">
        <v>15</v>
      </c>
      <c r="C2985" s="127">
        <v>101.41008364562624</v>
      </c>
      <c r="D2985" s="82">
        <f t="shared" si="93"/>
        <v>0</v>
      </c>
      <c r="E2985" s="83" t="str">
        <f t="shared" si="94"/>
        <v>..</v>
      </c>
      <c r="F2985" s="80"/>
      <c r="I2985" s="81"/>
      <c r="J2985" s="80"/>
      <c r="K2985" s="80"/>
      <c r="L2985" s="80"/>
      <c r="M2985" s="80"/>
    </row>
    <row r="2986" spans="1:13">
      <c r="A2986" s="82">
        <v>0.74275000000000002</v>
      </c>
      <c r="B2986" s="130">
        <v>15</v>
      </c>
      <c r="C2986" s="127">
        <v>123.57586945594751</v>
      </c>
      <c r="D2986" s="82">
        <f t="shared" si="93"/>
        <v>0</v>
      </c>
      <c r="E2986" s="83" t="str">
        <f t="shared" si="94"/>
        <v>..</v>
      </c>
      <c r="F2986" s="80"/>
      <c r="I2986" s="81"/>
      <c r="J2986" s="80"/>
      <c r="K2986" s="80"/>
      <c r="L2986" s="80"/>
      <c r="M2986" s="80"/>
    </row>
    <row r="2987" spans="1:13">
      <c r="A2987" s="82">
        <v>0.74299999999999999</v>
      </c>
      <c r="B2987" s="130">
        <v>15</v>
      </c>
      <c r="C2987" s="127">
        <v>109.54153951858518</v>
      </c>
      <c r="D2987" s="82">
        <f t="shared" si="93"/>
        <v>0</v>
      </c>
      <c r="E2987" s="83" t="str">
        <f t="shared" si="94"/>
        <v>..</v>
      </c>
      <c r="F2987" s="80"/>
      <c r="I2987" s="81"/>
      <c r="J2987" s="80"/>
      <c r="K2987" s="80"/>
      <c r="L2987" s="80"/>
      <c r="M2987" s="80"/>
    </row>
    <row r="2988" spans="1:13">
      <c r="A2988" s="82">
        <v>0.74324999999999997</v>
      </c>
      <c r="B2988" s="130">
        <v>30</v>
      </c>
      <c r="C2988" s="127">
        <v>129.98298663595605</v>
      </c>
      <c r="D2988" s="82">
        <f t="shared" si="93"/>
        <v>1</v>
      </c>
      <c r="E2988" s="83">
        <f t="shared" si="94"/>
        <v>111.00000000000001</v>
      </c>
      <c r="F2988" s="80"/>
      <c r="I2988" s="81"/>
      <c r="J2988" s="80"/>
      <c r="K2988" s="80"/>
      <c r="L2988" s="80"/>
      <c r="M2988" s="80"/>
    </row>
    <row r="2989" spans="1:13">
      <c r="A2989" s="82">
        <v>0.74350000000000005</v>
      </c>
      <c r="B2989" s="130">
        <v>15</v>
      </c>
      <c r="C2989" s="127">
        <v>118.61198396901405</v>
      </c>
      <c r="D2989" s="82">
        <f t="shared" si="93"/>
        <v>0</v>
      </c>
      <c r="E2989" s="83" t="str">
        <f t="shared" si="94"/>
        <v>..</v>
      </c>
      <c r="F2989" s="80"/>
      <c r="I2989" s="81"/>
      <c r="J2989" s="80"/>
      <c r="K2989" s="80"/>
      <c r="L2989" s="80"/>
      <c r="M2989" s="80"/>
    </row>
    <row r="2990" spans="1:13">
      <c r="A2990" s="82">
        <v>0.74375000000000002</v>
      </c>
      <c r="B2990" s="130">
        <v>15</v>
      </c>
      <c r="C2990" s="127">
        <v>116.98047857691051</v>
      </c>
      <c r="D2990" s="82">
        <f t="shared" si="93"/>
        <v>0</v>
      </c>
      <c r="E2990" s="83" t="str">
        <f t="shared" si="94"/>
        <v>..</v>
      </c>
      <c r="F2990" s="80"/>
      <c r="I2990" s="81"/>
      <c r="J2990" s="80"/>
      <c r="K2990" s="80"/>
      <c r="L2990" s="80"/>
      <c r="M2990" s="80"/>
    </row>
    <row r="2991" spans="1:13">
      <c r="A2991" s="82">
        <v>0.74399999999999999</v>
      </c>
      <c r="B2991" s="130">
        <v>15</v>
      </c>
      <c r="C2991" s="127">
        <v>124.49445681541719</v>
      </c>
      <c r="D2991" s="82">
        <f t="shared" si="93"/>
        <v>0</v>
      </c>
      <c r="E2991" s="83" t="str">
        <f t="shared" si="94"/>
        <v>..</v>
      </c>
      <c r="F2991" s="80"/>
      <c r="I2991" s="81"/>
      <c r="J2991" s="80"/>
      <c r="K2991" s="80"/>
      <c r="L2991" s="80"/>
      <c r="M2991" s="80"/>
    </row>
    <row r="2992" spans="1:13">
      <c r="A2992" s="82">
        <v>0.74424999999999997</v>
      </c>
      <c r="B2992" s="130">
        <v>15</v>
      </c>
      <c r="C2992" s="127">
        <v>115.60805384257711</v>
      </c>
      <c r="D2992" s="82">
        <f t="shared" si="93"/>
        <v>0</v>
      </c>
      <c r="E2992" s="83" t="str">
        <f t="shared" si="94"/>
        <v>..</v>
      </c>
      <c r="F2992" s="80"/>
      <c r="I2992" s="81"/>
      <c r="J2992" s="80"/>
      <c r="K2992" s="80"/>
      <c r="L2992" s="80"/>
      <c r="M2992" s="80"/>
    </row>
    <row r="2993" spans="1:13">
      <c r="A2993" s="82">
        <v>0.74450000000000005</v>
      </c>
      <c r="B2993" s="130">
        <v>30</v>
      </c>
      <c r="C2993" s="127">
        <v>89.03294370099313</v>
      </c>
      <c r="D2993" s="82">
        <f t="shared" si="93"/>
        <v>1</v>
      </c>
      <c r="E2993" s="83">
        <f t="shared" si="94"/>
        <v>87.14899045687396</v>
      </c>
      <c r="F2993" s="80"/>
      <c r="I2993" s="81"/>
      <c r="J2993" s="80"/>
      <c r="K2993" s="80"/>
      <c r="L2993" s="80"/>
      <c r="M2993" s="80"/>
    </row>
    <row r="2994" spans="1:13">
      <c r="A2994" s="82">
        <v>0.74475000000000002</v>
      </c>
      <c r="B2994" s="130">
        <v>15</v>
      </c>
      <c r="C2994" s="127">
        <v>101.74928732720849</v>
      </c>
      <c r="D2994" s="82">
        <f t="shared" si="93"/>
        <v>0</v>
      </c>
      <c r="E2994" s="83" t="str">
        <f t="shared" si="94"/>
        <v>..</v>
      </c>
      <c r="F2994" s="80"/>
      <c r="I2994" s="81"/>
      <c r="J2994" s="80"/>
      <c r="K2994" s="80"/>
      <c r="L2994" s="80"/>
      <c r="M2994" s="80"/>
    </row>
    <row r="2995" spans="1:13">
      <c r="A2995" s="82">
        <v>0.745</v>
      </c>
      <c r="B2995" s="130">
        <v>30</v>
      </c>
      <c r="C2995" s="127">
        <v>132.82378054106738</v>
      </c>
      <c r="D2995" s="82">
        <f t="shared" si="93"/>
        <v>1</v>
      </c>
      <c r="E2995" s="83">
        <f t="shared" si="94"/>
        <v>111.00000000000001</v>
      </c>
      <c r="F2995" s="80"/>
      <c r="I2995" s="81"/>
      <c r="J2995" s="80"/>
      <c r="K2995" s="80"/>
      <c r="L2995" s="80"/>
      <c r="M2995" s="80"/>
    </row>
    <row r="2996" spans="1:13">
      <c r="A2996" s="82">
        <v>0.74524999999999997</v>
      </c>
      <c r="B2996" s="130">
        <v>15</v>
      </c>
      <c r="C2996" s="127">
        <v>108.06698444226949</v>
      </c>
      <c r="D2996" s="82">
        <f t="shared" si="93"/>
        <v>0</v>
      </c>
      <c r="E2996" s="83" t="str">
        <f t="shared" si="94"/>
        <v>..</v>
      </c>
      <c r="F2996" s="80"/>
      <c r="I2996" s="81"/>
      <c r="J2996" s="80"/>
      <c r="K2996" s="80"/>
      <c r="L2996" s="80"/>
      <c r="M2996" s="80"/>
    </row>
    <row r="2997" spans="1:13">
      <c r="A2997" s="82">
        <v>0.74550000000000005</v>
      </c>
      <c r="B2997" s="130">
        <v>30</v>
      </c>
      <c r="C2997" s="127">
        <v>91.567578751901976</v>
      </c>
      <c r="D2997" s="82">
        <f t="shared" si="93"/>
        <v>1</v>
      </c>
      <c r="E2997" s="83">
        <f t="shared" si="94"/>
        <v>89.379469301673737</v>
      </c>
      <c r="F2997" s="80"/>
      <c r="I2997" s="81"/>
      <c r="J2997" s="80"/>
      <c r="K2997" s="80"/>
      <c r="L2997" s="80"/>
      <c r="M2997" s="80"/>
    </row>
    <row r="2998" spans="1:13">
      <c r="A2998" s="82">
        <v>0.74575000000000002</v>
      </c>
      <c r="B2998" s="130">
        <v>15</v>
      </c>
      <c r="C2998" s="127">
        <v>113.78893097223589</v>
      </c>
      <c r="D2998" s="82">
        <f t="shared" si="93"/>
        <v>0</v>
      </c>
      <c r="E2998" s="83" t="str">
        <f t="shared" si="94"/>
        <v>..</v>
      </c>
      <c r="F2998" s="80"/>
      <c r="I2998" s="81"/>
      <c r="J2998" s="80"/>
      <c r="K2998" s="80"/>
      <c r="L2998" s="80"/>
      <c r="M2998" s="80"/>
    </row>
    <row r="2999" spans="1:13">
      <c r="A2999" s="82">
        <v>0.746</v>
      </c>
      <c r="B2999" s="130">
        <v>15</v>
      </c>
      <c r="C2999" s="127">
        <v>111.30853826330721</v>
      </c>
      <c r="D2999" s="82">
        <f t="shared" si="93"/>
        <v>0</v>
      </c>
      <c r="E2999" s="83" t="str">
        <f t="shared" si="94"/>
        <v>..</v>
      </c>
      <c r="F2999" s="80"/>
      <c r="I2999" s="81"/>
      <c r="J2999" s="80"/>
      <c r="K2999" s="80"/>
      <c r="L2999" s="80"/>
      <c r="M2999" s="80"/>
    </row>
    <row r="3000" spans="1:13">
      <c r="A3000" s="82">
        <v>0.74624999999999997</v>
      </c>
      <c r="B3000" s="130">
        <v>15</v>
      </c>
      <c r="C3000" s="127">
        <v>120.9543447252192</v>
      </c>
      <c r="D3000" s="82">
        <f t="shared" si="93"/>
        <v>0</v>
      </c>
      <c r="E3000" s="83" t="str">
        <f t="shared" si="94"/>
        <v>..</v>
      </c>
      <c r="F3000" s="80"/>
      <c r="I3000" s="81"/>
      <c r="J3000" s="80"/>
      <c r="K3000" s="80"/>
      <c r="L3000" s="80"/>
      <c r="M3000" s="80"/>
    </row>
    <row r="3001" spans="1:13">
      <c r="A3001" s="82">
        <v>0.74650000000000005</v>
      </c>
      <c r="B3001" s="130">
        <v>30</v>
      </c>
      <c r="C3001" s="127">
        <v>139.88488106715016</v>
      </c>
      <c r="D3001" s="82">
        <f t="shared" si="93"/>
        <v>1</v>
      </c>
      <c r="E3001" s="83">
        <f t="shared" si="94"/>
        <v>111.00000000000001</v>
      </c>
      <c r="F3001" s="80"/>
      <c r="I3001" s="81"/>
      <c r="J3001" s="80"/>
      <c r="K3001" s="80"/>
      <c r="L3001" s="80"/>
      <c r="M3001" s="80"/>
    </row>
    <row r="3002" spans="1:13">
      <c r="A3002" s="82">
        <v>0.74675000000000002</v>
      </c>
      <c r="B3002" s="130">
        <v>15</v>
      </c>
      <c r="C3002" s="127">
        <v>110.77323435124197</v>
      </c>
      <c r="D3002" s="82">
        <f t="shared" si="93"/>
        <v>0</v>
      </c>
      <c r="E3002" s="83" t="str">
        <f t="shared" si="94"/>
        <v>..</v>
      </c>
      <c r="F3002" s="80"/>
      <c r="I3002" s="81"/>
      <c r="J3002" s="80"/>
      <c r="K3002" s="80"/>
      <c r="L3002" s="80"/>
      <c r="M3002" s="80"/>
    </row>
    <row r="3003" spans="1:13">
      <c r="A3003" s="82">
        <v>0.747</v>
      </c>
      <c r="B3003" s="130">
        <v>15</v>
      </c>
      <c r="C3003" s="127">
        <v>96.388654041835977</v>
      </c>
      <c r="D3003" s="82">
        <f t="shared" si="93"/>
        <v>0</v>
      </c>
      <c r="E3003" s="83" t="str">
        <f t="shared" si="94"/>
        <v>..</v>
      </c>
      <c r="F3003" s="80"/>
      <c r="I3003" s="81"/>
      <c r="J3003" s="80"/>
      <c r="K3003" s="80"/>
      <c r="L3003" s="80"/>
      <c r="M3003" s="80"/>
    </row>
    <row r="3004" spans="1:13">
      <c r="A3004" s="82">
        <v>0.74724999999999997</v>
      </c>
      <c r="B3004" s="130">
        <v>15</v>
      </c>
      <c r="C3004" s="127">
        <v>96.091412682532436</v>
      </c>
      <c r="D3004" s="82">
        <f t="shared" si="93"/>
        <v>0</v>
      </c>
      <c r="E3004" s="83" t="str">
        <f t="shared" si="94"/>
        <v>..</v>
      </c>
      <c r="F3004" s="80"/>
      <c r="I3004" s="81"/>
      <c r="J3004" s="80"/>
      <c r="K3004" s="80"/>
      <c r="L3004" s="80"/>
      <c r="M3004" s="80"/>
    </row>
    <row r="3005" spans="1:13">
      <c r="A3005" s="82">
        <v>0.74750000000000005</v>
      </c>
      <c r="B3005" s="130">
        <v>30</v>
      </c>
      <c r="C3005" s="127">
        <v>99.83444097641511</v>
      </c>
      <c r="D3005" s="82">
        <f t="shared" si="93"/>
        <v>1</v>
      </c>
      <c r="E3005" s="83">
        <f t="shared" si="94"/>
        <v>96.654308059245295</v>
      </c>
      <c r="F3005" s="80"/>
      <c r="I3005" s="81"/>
      <c r="J3005" s="80"/>
      <c r="K3005" s="80"/>
      <c r="L3005" s="80"/>
      <c r="M3005" s="80"/>
    </row>
    <row r="3006" spans="1:13">
      <c r="A3006" s="82">
        <v>0.74775000000000003</v>
      </c>
      <c r="B3006" s="130">
        <v>15</v>
      </c>
      <c r="C3006" s="127">
        <v>102.92136352690946</v>
      </c>
      <c r="D3006" s="82">
        <f t="shared" si="93"/>
        <v>0</v>
      </c>
      <c r="E3006" s="83" t="str">
        <f t="shared" si="94"/>
        <v>..</v>
      </c>
      <c r="F3006" s="80"/>
      <c r="I3006" s="81"/>
      <c r="J3006" s="80"/>
      <c r="K3006" s="80"/>
      <c r="L3006" s="80"/>
      <c r="M3006" s="80"/>
    </row>
    <row r="3007" spans="1:13">
      <c r="A3007" s="82">
        <v>0.748</v>
      </c>
      <c r="B3007" s="130">
        <v>30</v>
      </c>
      <c r="C3007" s="127">
        <v>109.41903213677637</v>
      </c>
      <c r="D3007" s="82">
        <f t="shared" si="93"/>
        <v>1</v>
      </c>
      <c r="E3007" s="83">
        <f t="shared" si="94"/>
        <v>111.00000000000001</v>
      </c>
      <c r="F3007" s="80"/>
      <c r="I3007" s="81"/>
      <c r="J3007" s="80"/>
      <c r="K3007" s="80"/>
      <c r="L3007" s="80"/>
      <c r="M3007" s="80"/>
    </row>
    <row r="3008" spans="1:13">
      <c r="A3008" s="82">
        <v>0.74824999999999997</v>
      </c>
      <c r="B3008" s="130">
        <v>15</v>
      </c>
      <c r="C3008" s="127">
        <v>106.99007444536704</v>
      </c>
      <c r="D3008" s="82">
        <f t="shared" si="93"/>
        <v>0</v>
      </c>
      <c r="E3008" s="83" t="str">
        <f t="shared" si="94"/>
        <v>..</v>
      </c>
      <c r="F3008" s="80"/>
      <c r="I3008" s="81"/>
      <c r="J3008" s="80"/>
      <c r="K3008" s="80"/>
      <c r="L3008" s="80"/>
      <c r="M3008" s="80"/>
    </row>
    <row r="3009" spans="1:13">
      <c r="A3009" s="82">
        <v>0.74850000000000005</v>
      </c>
      <c r="B3009" s="130">
        <v>15</v>
      </c>
      <c r="C3009" s="127">
        <v>124.42793965744019</v>
      </c>
      <c r="D3009" s="82">
        <f t="shared" si="93"/>
        <v>0</v>
      </c>
      <c r="E3009" s="83" t="str">
        <f t="shared" si="94"/>
        <v>..</v>
      </c>
      <c r="F3009" s="80"/>
      <c r="I3009" s="81"/>
      <c r="J3009" s="80"/>
      <c r="K3009" s="80"/>
      <c r="L3009" s="80"/>
      <c r="M3009" s="80"/>
    </row>
    <row r="3010" spans="1:13">
      <c r="A3010" s="82">
        <v>0.74875000000000003</v>
      </c>
      <c r="B3010" s="130">
        <v>15</v>
      </c>
      <c r="C3010" s="127">
        <v>113.69451730687032</v>
      </c>
      <c r="D3010" s="82">
        <f t="shared" si="93"/>
        <v>0</v>
      </c>
      <c r="E3010" s="83" t="str">
        <f t="shared" si="94"/>
        <v>..</v>
      </c>
      <c r="F3010" s="80"/>
      <c r="I3010" s="81"/>
      <c r="J3010" s="80"/>
      <c r="K3010" s="80"/>
      <c r="L3010" s="80"/>
      <c r="M3010" s="80"/>
    </row>
    <row r="3011" spans="1:13">
      <c r="A3011" s="82">
        <v>0.749</v>
      </c>
      <c r="B3011" s="130">
        <v>30</v>
      </c>
      <c r="C3011" s="127">
        <v>127.83241636616393</v>
      </c>
      <c r="D3011" s="82">
        <f t="shared" si="93"/>
        <v>1</v>
      </c>
      <c r="E3011" s="83">
        <f t="shared" si="94"/>
        <v>111.00000000000001</v>
      </c>
      <c r="F3011" s="80"/>
      <c r="I3011" s="81"/>
      <c r="J3011" s="80"/>
      <c r="K3011" s="80"/>
      <c r="L3011" s="80"/>
      <c r="M3011" s="80"/>
    </row>
    <row r="3012" spans="1:13">
      <c r="A3012" s="82">
        <v>0.74924999999999997</v>
      </c>
      <c r="B3012" s="130">
        <v>15</v>
      </c>
      <c r="C3012" s="127">
        <v>110.89209904386495</v>
      </c>
      <c r="D3012" s="82">
        <f t="shared" si="93"/>
        <v>0</v>
      </c>
      <c r="E3012" s="83" t="str">
        <f t="shared" si="94"/>
        <v>..</v>
      </c>
      <c r="F3012" s="80"/>
      <c r="I3012" s="81"/>
      <c r="J3012" s="80"/>
      <c r="K3012" s="80"/>
      <c r="L3012" s="80"/>
      <c r="M3012" s="80"/>
    </row>
    <row r="3013" spans="1:13">
      <c r="A3013" s="82">
        <v>0.74950000000000006</v>
      </c>
      <c r="B3013" s="130">
        <v>30</v>
      </c>
      <c r="C3013" s="127">
        <v>94.664996713392711</v>
      </c>
      <c r="D3013" s="82">
        <f t="shared" si="93"/>
        <v>1</v>
      </c>
      <c r="E3013" s="83">
        <f t="shared" si="94"/>
        <v>92.105197107785585</v>
      </c>
      <c r="F3013" s="80"/>
      <c r="I3013" s="81"/>
      <c r="J3013" s="80"/>
      <c r="K3013" s="80"/>
      <c r="L3013" s="80"/>
      <c r="M3013" s="80"/>
    </row>
    <row r="3014" spans="1:13">
      <c r="A3014" s="82">
        <v>0.74975000000000003</v>
      </c>
      <c r="B3014" s="130">
        <v>30</v>
      </c>
      <c r="C3014" s="127">
        <v>100.88489916427012</v>
      </c>
      <c r="D3014" s="82">
        <f t="shared" si="93"/>
        <v>1</v>
      </c>
      <c r="E3014" s="83">
        <f t="shared" si="94"/>
        <v>97.578711264557711</v>
      </c>
      <c r="F3014" s="80"/>
      <c r="I3014" s="81"/>
      <c r="J3014" s="80"/>
      <c r="K3014" s="80"/>
      <c r="L3014" s="80"/>
      <c r="M3014" s="80"/>
    </row>
    <row r="3015" spans="1:13">
      <c r="A3015" s="82">
        <v>0.75</v>
      </c>
      <c r="B3015" s="130">
        <v>30</v>
      </c>
      <c r="C3015" s="127">
        <v>128.44632853405693</v>
      </c>
      <c r="D3015" s="82">
        <f t="shared" si="93"/>
        <v>1</v>
      </c>
      <c r="E3015" s="83">
        <f t="shared" si="94"/>
        <v>111.00000000000001</v>
      </c>
      <c r="F3015" s="80"/>
      <c r="I3015" s="81"/>
      <c r="J3015" s="80"/>
      <c r="K3015" s="80"/>
      <c r="L3015" s="80"/>
      <c r="M3015" s="80"/>
    </row>
    <row r="3016" spans="1:13">
      <c r="A3016" s="82">
        <v>0.75024999999999997</v>
      </c>
      <c r="B3016" s="130">
        <v>15</v>
      </c>
      <c r="C3016" s="127">
        <v>119.75200156216563</v>
      </c>
      <c r="D3016" s="82">
        <f t="shared" si="93"/>
        <v>0</v>
      </c>
      <c r="E3016" s="83" t="str">
        <f t="shared" si="94"/>
        <v>..</v>
      </c>
      <c r="F3016" s="80"/>
      <c r="I3016" s="81"/>
      <c r="J3016" s="80"/>
      <c r="K3016" s="80"/>
      <c r="L3016" s="80"/>
      <c r="M3016" s="80"/>
    </row>
    <row r="3017" spans="1:13">
      <c r="A3017" s="82">
        <v>0.75049999999999994</v>
      </c>
      <c r="B3017" s="130">
        <v>30</v>
      </c>
      <c r="C3017" s="127">
        <v>122.24978708398456</v>
      </c>
      <c r="D3017" s="82">
        <f t="shared" si="93"/>
        <v>1</v>
      </c>
      <c r="E3017" s="83">
        <f t="shared" si="94"/>
        <v>111.00000000000001</v>
      </c>
      <c r="F3017" s="80"/>
      <c r="I3017" s="81"/>
      <c r="J3017" s="80"/>
      <c r="K3017" s="80"/>
      <c r="L3017" s="80"/>
      <c r="M3017" s="80"/>
    </row>
    <row r="3018" spans="1:13">
      <c r="A3018" s="82">
        <v>0.75075000000000003</v>
      </c>
      <c r="B3018" s="130">
        <v>30</v>
      </c>
      <c r="C3018" s="127">
        <v>118.73923032266586</v>
      </c>
      <c r="D3018" s="82">
        <f t="shared" si="93"/>
        <v>1</v>
      </c>
      <c r="E3018" s="83">
        <f t="shared" si="94"/>
        <v>111.00000000000001</v>
      </c>
      <c r="F3018" s="80"/>
      <c r="I3018" s="81"/>
      <c r="J3018" s="80"/>
      <c r="K3018" s="80"/>
      <c r="L3018" s="80"/>
      <c r="M3018" s="80"/>
    </row>
    <row r="3019" spans="1:13">
      <c r="A3019" s="82">
        <v>0.751</v>
      </c>
      <c r="B3019" s="130">
        <v>15</v>
      </c>
      <c r="C3019" s="127">
        <v>121.91052411668829</v>
      </c>
      <c r="D3019" s="82">
        <f t="shared" si="93"/>
        <v>0</v>
      </c>
      <c r="E3019" s="83" t="str">
        <f t="shared" si="94"/>
        <v>..</v>
      </c>
      <c r="F3019" s="80"/>
      <c r="I3019" s="81"/>
      <c r="J3019" s="80"/>
      <c r="K3019" s="80"/>
      <c r="L3019" s="80"/>
      <c r="M3019" s="80"/>
    </row>
    <row r="3020" spans="1:13">
      <c r="A3020" s="82">
        <v>0.75124999999999997</v>
      </c>
      <c r="B3020" s="130">
        <v>15</v>
      </c>
      <c r="C3020" s="127">
        <v>121.79726920060865</v>
      </c>
      <c r="D3020" s="82">
        <f t="shared" si="93"/>
        <v>0</v>
      </c>
      <c r="E3020" s="83" t="str">
        <f t="shared" si="94"/>
        <v>..</v>
      </c>
      <c r="F3020" s="80"/>
      <c r="I3020" s="81"/>
      <c r="J3020" s="80"/>
      <c r="K3020" s="80"/>
      <c r="L3020" s="80"/>
      <c r="M3020" s="80"/>
    </row>
    <row r="3021" spans="1:13">
      <c r="A3021" s="82">
        <v>0.75149999999999995</v>
      </c>
      <c r="B3021" s="130">
        <v>15</v>
      </c>
      <c r="C3021" s="127">
        <v>106.93423527277876</v>
      </c>
      <c r="D3021" s="82">
        <f t="shared" si="93"/>
        <v>0</v>
      </c>
      <c r="E3021" s="83" t="str">
        <f t="shared" si="94"/>
        <v>..</v>
      </c>
      <c r="F3021" s="80"/>
      <c r="I3021" s="81"/>
      <c r="J3021" s="80"/>
      <c r="K3021" s="80"/>
      <c r="L3021" s="80"/>
      <c r="M3021" s="80"/>
    </row>
    <row r="3022" spans="1:13">
      <c r="A3022" s="82">
        <v>0.75175000000000003</v>
      </c>
      <c r="B3022" s="130">
        <v>15</v>
      </c>
      <c r="C3022" s="127">
        <v>97.454132645291594</v>
      </c>
      <c r="D3022" s="82">
        <f t="shared" si="93"/>
        <v>0</v>
      </c>
      <c r="E3022" s="83" t="str">
        <f t="shared" si="94"/>
        <v>..</v>
      </c>
      <c r="F3022" s="80"/>
      <c r="I3022" s="81"/>
      <c r="J3022" s="80"/>
      <c r="K3022" s="80"/>
      <c r="L3022" s="80"/>
      <c r="M3022" s="80"/>
    </row>
    <row r="3023" spans="1:13">
      <c r="A3023" s="82">
        <v>0.752</v>
      </c>
      <c r="B3023" s="130">
        <v>15</v>
      </c>
      <c r="C3023" s="127">
        <v>97.311167101260807</v>
      </c>
      <c r="D3023" s="82">
        <f t="shared" si="93"/>
        <v>0</v>
      </c>
      <c r="E3023" s="83" t="str">
        <f t="shared" si="94"/>
        <v>..</v>
      </c>
      <c r="F3023" s="80"/>
      <c r="I3023" s="81"/>
      <c r="J3023" s="80"/>
      <c r="K3023" s="80"/>
      <c r="L3023" s="80"/>
      <c r="M3023" s="80"/>
    </row>
    <row r="3024" spans="1:13">
      <c r="A3024" s="82">
        <v>0.75224999999999997</v>
      </c>
      <c r="B3024" s="130">
        <v>15</v>
      </c>
      <c r="C3024" s="127">
        <v>123.14219086811075</v>
      </c>
      <c r="D3024" s="82">
        <f t="shared" ref="D3024:D3087" si="95">IF(VLOOKUP(B3024,$B$10:$G$11,6)&gt;=0,1,0)</f>
        <v>0</v>
      </c>
      <c r="E3024" s="83" t="str">
        <f t="shared" ref="E3024:E3087" si="96">IF(D3024=0,"..", IF(C3024+$C$6&gt;=$G$2,$G$2,(C3024+$C$6)*(1-$C$4)))</f>
        <v>..</v>
      </c>
      <c r="F3024" s="80"/>
      <c r="I3024" s="81"/>
      <c r="J3024" s="80"/>
      <c r="K3024" s="80"/>
      <c r="L3024" s="80"/>
      <c r="M3024" s="80"/>
    </row>
    <row r="3025" spans="1:13">
      <c r="A3025" s="82">
        <v>0.75249999999999995</v>
      </c>
      <c r="B3025" s="130">
        <v>30</v>
      </c>
      <c r="C3025" s="127">
        <v>126.30826478832914</v>
      </c>
      <c r="D3025" s="82">
        <f t="shared" si="95"/>
        <v>1</v>
      </c>
      <c r="E3025" s="83">
        <f t="shared" si="96"/>
        <v>111.00000000000001</v>
      </c>
      <c r="F3025" s="80"/>
      <c r="I3025" s="81"/>
      <c r="J3025" s="80"/>
      <c r="K3025" s="80"/>
      <c r="L3025" s="80"/>
      <c r="M3025" s="80"/>
    </row>
    <row r="3026" spans="1:13">
      <c r="A3026" s="82">
        <v>0.75275000000000003</v>
      </c>
      <c r="B3026" s="130">
        <v>15</v>
      </c>
      <c r="C3026" s="127">
        <v>96.322786690211132</v>
      </c>
      <c r="D3026" s="82">
        <f t="shared" si="95"/>
        <v>0</v>
      </c>
      <c r="E3026" s="83" t="str">
        <f t="shared" si="96"/>
        <v>..</v>
      </c>
      <c r="F3026" s="80"/>
      <c r="I3026" s="81"/>
      <c r="J3026" s="80"/>
      <c r="K3026" s="80"/>
      <c r="L3026" s="80"/>
      <c r="M3026" s="80"/>
    </row>
    <row r="3027" spans="1:13">
      <c r="A3027" s="82">
        <v>0.753</v>
      </c>
      <c r="B3027" s="130">
        <v>15</v>
      </c>
      <c r="C3027" s="127">
        <v>102.86035660458198</v>
      </c>
      <c r="D3027" s="82">
        <f t="shared" si="95"/>
        <v>0</v>
      </c>
      <c r="E3027" s="83" t="str">
        <f t="shared" si="96"/>
        <v>..</v>
      </c>
      <c r="F3027" s="80"/>
      <c r="I3027" s="81"/>
      <c r="J3027" s="80"/>
      <c r="K3027" s="80"/>
      <c r="L3027" s="80"/>
      <c r="M3027" s="80"/>
    </row>
    <row r="3028" spans="1:13">
      <c r="A3028" s="82">
        <v>0.75324999999999998</v>
      </c>
      <c r="B3028" s="130">
        <v>30</v>
      </c>
      <c r="C3028" s="127">
        <v>127.9788865897952</v>
      </c>
      <c r="D3028" s="82">
        <f t="shared" si="95"/>
        <v>1</v>
      </c>
      <c r="E3028" s="83">
        <f t="shared" si="96"/>
        <v>111.00000000000001</v>
      </c>
      <c r="F3028" s="80"/>
      <c r="I3028" s="81"/>
      <c r="J3028" s="80"/>
      <c r="K3028" s="80"/>
      <c r="L3028" s="80"/>
      <c r="M3028" s="80"/>
    </row>
    <row r="3029" spans="1:13">
      <c r="A3029" s="82">
        <v>0.75349999999999995</v>
      </c>
      <c r="B3029" s="130">
        <v>30</v>
      </c>
      <c r="C3029" s="127">
        <v>83.922399421347933</v>
      </c>
      <c r="D3029" s="82">
        <f t="shared" si="95"/>
        <v>1</v>
      </c>
      <c r="E3029" s="83">
        <f t="shared" si="96"/>
        <v>82.651711490786184</v>
      </c>
      <c r="F3029" s="80"/>
      <c r="I3029" s="81"/>
      <c r="J3029" s="80"/>
      <c r="K3029" s="80"/>
      <c r="L3029" s="80"/>
      <c r="M3029" s="80"/>
    </row>
    <row r="3030" spans="1:13">
      <c r="A3030" s="82">
        <v>0.75375000000000003</v>
      </c>
      <c r="B3030" s="130">
        <v>15</v>
      </c>
      <c r="C3030" s="127">
        <v>110.2895047076147</v>
      </c>
      <c r="D3030" s="82">
        <f t="shared" si="95"/>
        <v>0</v>
      </c>
      <c r="E3030" s="83" t="str">
        <f t="shared" si="96"/>
        <v>..</v>
      </c>
      <c r="F3030" s="80"/>
      <c r="I3030" s="81"/>
      <c r="J3030" s="80"/>
      <c r="K3030" s="80"/>
      <c r="L3030" s="80"/>
      <c r="M3030" s="80"/>
    </row>
    <row r="3031" spans="1:13">
      <c r="A3031" s="82">
        <v>0.754</v>
      </c>
      <c r="B3031" s="130">
        <v>15</v>
      </c>
      <c r="C3031" s="127">
        <v>117.47240628887508</v>
      </c>
      <c r="D3031" s="82">
        <f t="shared" si="95"/>
        <v>0</v>
      </c>
      <c r="E3031" s="83" t="str">
        <f t="shared" si="96"/>
        <v>..</v>
      </c>
      <c r="F3031" s="80"/>
      <c r="I3031" s="81"/>
      <c r="J3031" s="80"/>
      <c r="K3031" s="80"/>
      <c r="L3031" s="80"/>
      <c r="M3031" s="80"/>
    </row>
    <row r="3032" spans="1:13">
      <c r="A3032" s="82">
        <v>0.75424999999999998</v>
      </c>
      <c r="B3032" s="130">
        <v>15</v>
      </c>
      <c r="C3032" s="127">
        <v>108.37665918954491</v>
      </c>
      <c r="D3032" s="82">
        <f t="shared" si="95"/>
        <v>0</v>
      </c>
      <c r="E3032" s="83" t="str">
        <f t="shared" si="96"/>
        <v>..</v>
      </c>
      <c r="F3032" s="80"/>
      <c r="I3032" s="81"/>
      <c r="J3032" s="80"/>
      <c r="K3032" s="80"/>
      <c r="L3032" s="80"/>
      <c r="M3032" s="80"/>
    </row>
    <row r="3033" spans="1:13">
      <c r="A3033" s="82">
        <v>0.75449999999999995</v>
      </c>
      <c r="B3033" s="130">
        <v>15</v>
      </c>
      <c r="C3033" s="127">
        <v>109.9473326705923</v>
      </c>
      <c r="D3033" s="82">
        <f t="shared" si="95"/>
        <v>0</v>
      </c>
      <c r="E3033" s="83" t="str">
        <f t="shared" si="96"/>
        <v>..</v>
      </c>
      <c r="F3033" s="80"/>
      <c r="I3033" s="81"/>
      <c r="J3033" s="80"/>
      <c r="K3033" s="80"/>
      <c r="L3033" s="80"/>
      <c r="M3033" s="80"/>
    </row>
    <row r="3034" spans="1:13">
      <c r="A3034" s="82">
        <v>0.75475000000000003</v>
      </c>
      <c r="B3034" s="130">
        <v>30</v>
      </c>
      <c r="C3034" s="127">
        <v>83.566998699666186</v>
      </c>
      <c r="D3034" s="82">
        <f t="shared" si="95"/>
        <v>1</v>
      </c>
      <c r="E3034" s="83">
        <f t="shared" si="96"/>
        <v>82.338958855706238</v>
      </c>
      <c r="F3034" s="80"/>
      <c r="I3034" s="81"/>
      <c r="J3034" s="80"/>
      <c r="K3034" s="80"/>
      <c r="L3034" s="80"/>
      <c r="M3034" s="80"/>
    </row>
    <row r="3035" spans="1:13">
      <c r="A3035" s="82">
        <v>0.755</v>
      </c>
      <c r="B3035" s="130">
        <v>15</v>
      </c>
      <c r="C3035" s="127">
        <v>119.17859356978119</v>
      </c>
      <c r="D3035" s="82">
        <f t="shared" si="95"/>
        <v>0</v>
      </c>
      <c r="E3035" s="83" t="str">
        <f t="shared" si="96"/>
        <v>..</v>
      </c>
      <c r="F3035" s="80"/>
      <c r="I3035" s="81"/>
      <c r="J3035" s="80"/>
      <c r="K3035" s="80"/>
      <c r="L3035" s="80"/>
      <c r="M3035" s="80"/>
    </row>
    <row r="3036" spans="1:13">
      <c r="A3036" s="82">
        <v>0.75524999999999998</v>
      </c>
      <c r="B3036" s="130">
        <v>15</v>
      </c>
      <c r="C3036" s="127">
        <v>100.54565659293935</v>
      </c>
      <c r="D3036" s="82">
        <f t="shared" si="95"/>
        <v>0</v>
      </c>
      <c r="E3036" s="83" t="str">
        <f t="shared" si="96"/>
        <v>..</v>
      </c>
      <c r="F3036" s="80"/>
      <c r="I3036" s="81"/>
      <c r="J3036" s="80"/>
      <c r="K3036" s="80"/>
      <c r="L3036" s="80"/>
      <c r="M3036" s="80"/>
    </row>
    <row r="3037" spans="1:13">
      <c r="A3037" s="82">
        <v>0.75549999999999995</v>
      </c>
      <c r="B3037" s="130">
        <v>30</v>
      </c>
      <c r="C3037" s="127">
        <v>105.84406940951152</v>
      </c>
      <c r="D3037" s="82">
        <f t="shared" si="95"/>
        <v>1</v>
      </c>
      <c r="E3037" s="83">
        <f t="shared" si="96"/>
        <v>111.00000000000001</v>
      </c>
      <c r="F3037" s="80"/>
      <c r="I3037" s="81"/>
      <c r="J3037" s="80"/>
      <c r="K3037" s="80"/>
      <c r="L3037" s="80"/>
      <c r="M3037" s="80"/>
    </row>
    <row r="3038" spans="1:13">
      <c r="A3038" s="82">
        <v>0.75575000000000003</v>
      </c>
      <c r="B3038" s="130">
        <v>15</v>
      </c>
      <c r="C3038" s="127">
        <v>95.047301332894676</v>
      </c>
      <c r="D3038" s="82">
        <f t="shared" si="95"/>
        <v>0</v>
      </c>
      <c r="E3038" s="83" t="str">
        <f t="shared" si="96"/>
        <v>..</v>
      </c>
      <c r="F3038" s="80"/>
      <c r="I3038" s="81"/>
      <c r="J3038" s="80"/>
      <c r="K3038" s="80"/>
      <c r="L3038" s="80"/>
      <c r="M3038" s="80"/>
    </row>
    <row r="3039" spans="1:13">
      <c r="A3039" s="82">
        <v>0.75600000000000001</v>
      </c>
      <c r="B3039" s="130">
        <v>15</v>
      </c>
      <c r="C3039" s="127">
        <v>124.48013258402311</v>
      </c>
      <c r="D3039" s="82">
        <f t="shared" si="95"/>
        <v>0</v>
      </c>
      <c r="E3039" s="83" t="str">
        <f t="shared" si="96"/>
        <v>..</v>
      </c>
      <c r="F3039" s="80"/>
      <c r="I3039" s="81"/>
      <c r="J3039" s="80"/>
      <c r="K3039" s="80"/>
      <c r="L3039" s="80"/>
      <c r="M3039" s="80"/>
    </row>
    <row r="3040" spans="1:13">
      <c r="A3040" s="82">
        <v>0.75624999999999998</v>
      </c>
      <c r="B3040" s="130">
        <v>15</v>
      </c>
      <c r="C3040" s="127">
        <v>101.7809107538865</v>
      </c>
      <c r="D3040" s="82">
        <f t="shared" si="95"/>
        <v>0</v>
      </c>
      <c r="E3040" s="83" t="str">
        <f t="shared" si="96"/>
        <v>..</v>
      </c>
      <c r="F3040" s="80"/>
      <c r="I3040" s="81"/>
      <c r="J3040" s="80"/>
      <c r="K3040" s="80"/>
      <c r="L3040" s="80"/>
      <c r="M3040" s="80"/>
    </row>
    <row r="3041" spans="1:13">
      <c r="A3041" s="82">
        <v>0.75649999999999995</v>
      </c>
      <c r="B3041" s="130">
        <v>30</v>
      </c>
      <c r="C3041" s="127">
        <v>96.243915570035398</v>
      </c>
      <c r="D3041" s="82">
        <f t="shared" si="95"/>
        <v>1</v>
      </c>
      <c r="E3041" s="83">
        <f t="shared" si="96"/>
        <v>93.494645701631157</v>
      </c>
      <c r="F3041" s="80"/>
      <c r="I3041" s="81"/>
      <c r="J3041" s="80"/>
      <c r="K3041" s="80"/>
      <c r="L3041" s="80"/>
      <c r="M3041" s="80"/>
    </row>
    <row r="3042" spans="1:13">
      <c r="A3042" s="82">
        <v>0.75675000000000003</v>
      </c>
      <c r="B3042" s="130">
        <v>15</v>
      </c>
      <c r="C3042" s="127">
        <v>119.17335277795121</v>
      </c>
      <c r="D3042" s="82">
        <f t="shared" si="95"/>
        <v>0</v>
      </c>
      <c r="E3042" s="83" t="str">
        <f t="shared" si="96"/>
        <v>..</v>
      </c>
      <c r="F3042" s="80"/>
      <c r="I3042" s="81"/>
      <c r="J3042" s="80"/>
      <c r="K3042" s="80"/>
      <c r="L3042" s="80"/>
      <c r="M3042" s="80"/>
    </row>
    <row r="3043" spans="1:13">
      <c r="A3043" s="82">
        <v>0.75700000000000001</v>
      </c>
      <c r="B3043" s="130">
        <v>15</v>
      </c>
      <c r="C3043" s="127">
        <v>122.13616634227475</v>
      </c>
      <c r="D3043" s="82">
        <f t="shared" si="95"/>
        <v>0</v>
      </c>
      <c r="E3043" s="83" t="str">
        <f t="shared" si="96"/>
        <v>..</v>
      </c>
      <c r="F3043" s="80"/>
      <c r="I3043" s="81"/>
      <c r="J3043" s="80"/>
      <c r="K3043" s="80"/>
      <c r="L3043" s="80"/>
      <c r="M3043" s="80"/>
    </row>
    <row r="3044" spans="1:13">
      <c r="A3044" s="82">
        <v>0.75724999999999998</v>
      </c>
      <c r="B3044" s="130">
        <v>30</v>
      </c>
      <c r="C3044" s="127">
        <v>80.979900551061135</v>
      </c>
      <c r="D3044" s="82">
        <f t="shared" si="95"/>
        <v>1</v>
      </c>
      <c r="E3044" s="83">
        <f t="shared" si="96"/>
        <v>80.062312484933798</v>
      </c>
      <c r="F3044" s="80"/>
      <c r="I3044" s="81"/>
      <c r="J3044" s="80"/>
      <c r="K3044" s="80"/>
      <c r="L3044" s="80"/>
      <c r="M3044" s="80"/>
    </row>
    <row r="3045" spans="1:13">
      <c r="A3045" s="82">
        <v>0.75749999999999995</v>
      </c>
      <c r="B3045" s="130">
        <v>15</v>
      </c>
      <c r="C3045" s="127">
        <v>105.39065681924924</v>
      </c>
      <c r="D3045" s="82">
        <f t="shared" si="95"/>
        <v>0</v>
      </c>
      <c r="E3045" s="83" t="str">
        <f t="shared" si="96"/>
        <v>..</v>
      </c>
      <c r="F3045" s="80"/>
      <c r="I3045" s="81"/>
      <c r="J3045" s="80"/>
      <c r="K3045" s="80"/>
      <c r="L3045" s="80"/>
      <c r="M3045" s="80"/>
    </row>
    <row r="3046" spans="1:13">
      <c r="A3046" s="82">
        <v>0.75775000000000003</v>
      </c>
      <c r="B3046" s="130">
        <v>15</v>
      </c>
      <c r="C3046" s="127">
        <v>110.45620672788695</v>
      </c>
      <c r="D3046" s="82">
        <f t="shared" si="95"/>
        <v>0</v>
      </c>
      <c r="E3046" s="83" t="str">
        <f t="shared" si="96"/>
        <v>..</v>
      </c>
      <c r="F3046" s="80"/>
      <c r="I3046" s="81"/>
      <c r="J3046" s="80"/>
      <c r="K3046" s="80"/>
      <c r="L3046" s="80"/>
      <c r="M3046" s="80"/>
    </row>
    <row r="3047" spans="1:13">
      <c r="A3047" s="82">
        <v>0.75800000000000001</v>
      </c>
      <c r="B3047" s="130">
        <v>30</v>
      </c>
      <c r="C3047" s="127">
        <v>139.67946678288411</v>
      </c>
      <c r="D3047" s="82">
        <f t="shared" si="95"/>
        <v>1</v>
      </c>
      <c r="E3047" s="83">
        <f t="shared" si="96"/>
        <v>111.00000000000001</v>
      </c>
      <c r="F3047" s="80"/>
      <c r="I3047" s="81"/>
      <c r="J3047" s="80"/>
      <c r="K3047" s="80"/>
      <c r="L3047" s="80"/>
      <c r="M3047" s="80"/>
    </row>
    <row r="3048" spans="1:13">
      <c r="A3048" s="82">
        <v>0.75824999999999998</v>
      </c>
      <c r="B3048" s="130">
        <v>15</v>
      </c>
      <c r="C3048" s="127">
        <v>106.61266733690312</v>
      </c>
      <c r="D3048" s="82">
        <f t="shared" si="95"/>
        <v>0</v>
      </c>
      <c r="E3048" s="83" t="str">
        <f t="shared" si="96"/>
        <v>..</v>
      </c>
      <c r="F3048" s="80"/>
      <c r="I3048" s="81"/>
      <c r="J3048" s="80"/>
      <c r="K3048" s="80"/>
      <c r="L3048" s="80"/>
      <c r="M3048" s="80"/>
    </row>
    <row r="3049" spans="1:13">
      <c r="A3049" s="82">
        <v>0.75849999999999995</v>
      </c>
      <c r="B3049" s="130">
        <v>30</v>
      </c>
      <c r="C3049" s="127">
        <v>139.63370544903958</v>
      </c>
      <c r="D3049" s="82">
        <f t="shared" si="95"/>
        <v>1</v>
      </c>
      <c r="E3049" s="83">
        <f t="shared" si="96"/>
        <v>111.00000000000001</v>
      </c>
      <c r="F3049" s="80"/>
      <c r="I3049" s="81"/>
      <c r="J3049" s="80"/>
      <c r="K3049" s="80"/>
      <c r="L3049" s="80"/>
      <c r="M3049" s="80"/>
    </row>
    <row r="3050" spans="1:13">
      <c r="A3050" s="82">
        <v>0.75875000000000004</v>
      </c>
      <c r="B3050" s="130">
        <v>30</v>
      </c>
      <c r="C3050" s="127">
        <v>85.638688785240632</v>
      </c>
      <c r="D3050" s="82">
        <f t="shared" si="95"/>
        <v>1</v>
      </c>
      <c r="E3050" s="83">
        <f t="shared" si="96"/>
        <v>84.162046131011763</v>
      </c>
      <c r="F3050" s="80"/>
      <c r="I3050" s="81"/>
      <c r="J3050" s="80"/>
      <c r="K3050" s="80"/>
      <c r="L3050" s="80"/>
      <c r="M3050" s="80"/>
    </row>
    <row r="3051" spans="1:13">
      <c r="A3051" s="82">
        <v>0.75900000000000001</v>
      </c>
      <c r="B3051" s="130">
        <v>15</v>
      </c>
      <c r="C3051" s="127">
        <v>101.89377110922911</v>
      </c>
      <c r="D3051" s="82">
        <f t="shared" si="95"/>
        <v>0</v>
      </c>
      <c r="E3051" s="83" t="str">
        <f t="shared" si="96"/>
        <v>..</v>
      </c>
      <c r="F3051" s="80"/>
      <c r="I3051" s="81"/>
      <c r="J3051" s="80"/>
      <c r="K3051" s="80"/>
      <c r="L3051" s="80"/>
      <c r="M3051" s="80"/>
    </row>
    <row r="3052" spans="1:13">
      <c r="A3052" s="82">
        <v>0.75924999999999998</v>
      </c>
      <c r="B3052" s="130">
        <v>15</v>
      </c>
      <c r="C3052" s="127">
        <v>114.39833469388846</v>
      </c>
      <c r="D3052" s="82">
        <f t="shared" si="95"/>
        <v>0</v>
      </c>
      <c r="E3052" s="83" t="str">
        <f t="shared" si="96"/>
        <v>..</v>
      </c>
      <c r="F3052" s="80"/>
      <c r="I3052" s="81"/>
      <c r="J3052" s="80"/>
      <c r="K3052" s="80"/>
      <c r="L3052" s="80"/>
      <c r="M3052" s="80"/>
    </row>
    <row r="3053" spans="1:13">
      <c r="A3053" s="82">
        <v>0.75949999999999995</v>
      </c>
      <c r="B3053" s="130">
        <v>15</v>
      </c>
      <c r="C3053" s="127">
        <v>112.15821357267335</v>
      </c>
      <c r="D3053" s="82">
        <f t="shared" si="95"/>
        <v>0</v>
      </c>
      <c r="E3053" s="83" t="str">
        <f t="shared" si="96"/>
        <v>..</v>
      </c>
      <c r="F3053" s="80"/>
      <c r="I3053" s="81"/>
      <c r="J3053" s="80"/>
      <c r="K3053" s="80"/>
      <c r="L3053" s="80"/>
      <c r="M3053" s="80"/>
    </row>
    <row r="3054" spans="1:13">
      <c r="A3054" s="82">
        <v>0.75975000000000004</v>
      </c>
      <c r="B3054" s="130">
        <v>15</v>
      </c>
      <c r="C3054" s="127">
        <v>120.15408120457367</v>
      </c>
      <c r="D3054" s="82">
        <f t="shared" si="95"/>
        <v>0</v>
      </c>
      <c r="E3054" s="83" t="str">
        <f t="shared" si="96"/>
        <v>..</v>
      </c>
      <c r="F3054" s="80"/>
      <c r="I3054" s="81"/>
      <c r="J3054" s="80"/>
      <c r="K3054" s="80"/>
      <c r="L3054" s="80"/>
      <c r="M3054" s="80"/>
    </row>
    <row r="3055" spans="1:13">
      <c r="A3055" s="82">
        <v>0.76</v>
      </c>
      <c r="B3055" s="130">
        <v>30</v>
      </c>
      <c r="C3055" s="127">
        <v>103.98979736591076</v>
      </c>
      <c r="D3055" s="82">
        <f t="shared" si="95"/>
        <v>1</v>
      </c>
      <c r="E3055" s="83">
        <f t="shared" si="96"/>
        <v>111.00000000000001</v>
      </c>
      <c r="F3055" s="80"/>
      <c r="I3055" s="81"/>
      <c r="J3055" s="80"/>
      <c r="K3055" s="80"/>
      <c r="L3055" s="80"/>
      <c r="M3055" s="80"/>
    </row>
    <row r="3056" spans="1:13">
      <c r="A3056" s="82">
        <v>0.76024999999999998</v>
      </c>
      <c r="B3056" s="130">
        <v>30</v>
      </c>
      <c r="C3056" s="127">
        <v>94.022419442286264</v>
      </c>
      <c r="D3056" s="82">
        <f t="shared" si="95"/>
        <v>1</v>
      </c>
      <c r="E3056" s="83">
        <f t="shared" si="96"/>
        <v>91.539729109211919</v>
      </c>
      <c r="F3056" s="80"/>
      <c r="I3056" s="81"/>
      <c r="J3056" s="80"/>
      <c r="K3056" s="80"/>
      <c r="L3056" s="80"/>
      <c r="M3056" s="80"/>
    </row>
    <row r="3057" spans="1:13">
      <c r="A3057" s="82">
        <v>0.76049999999999995</v>
      </c>
      <c r="B3057" s="130">
        <v>15</v>
      </c>
      <c r="C3057" s="127">
        <v>112.24272561588644</v>
      </c>
      <c r="D3057" s="82">
        <f t="shared" si="95"/>
        <v>0</v>
      </c>
      <c r="E3057" s="83" t="str">
        <f t="shared" si="96"/>
        <v>..</v>
      </c>
      <c r="F3057" s="80"/>
      <c r="I3057" s="81"/>
      <c r="J3057" s="80"/>
      <c r="K3057" s="80"/>
      <c r="L3057" s="80"/>
      <c r="M3057" s="80"/>
    </row>
    <row r="3058" spans="1:13">
      <c r="A3058" s="82">
        <v>0.76075000000000004</v>
      </c>
      <c r="B3058" s="130">
        <v>15</v>
      </c>
      <c r="C3058" s="127">
        <v>103.80605939943531</v>
      </c>
      <c r="D3058" s="82">
        <f t="shared" si="95"/>
        <v>0</v>
      </c>
      <c r="E3058" s="83" t="str">
        <f t="shared" si="96"/>
        <v>..</v>
      </c>
      <c r="F3058" s="80"/>
      <c r="I3058" s="81"/>
      <c r="J3058" s="80"/>
      <c r="K3058" s="80"/>
      <c r="L3058" s="80"/>
      <c r="M3058" s="80"/>
    </row>
    <row r="3059" spans="1:13">
      <c r="A3059" s="82">
        <v>0.76100000000000001</v>
      </c>
      <c r="B3059" s="130">
        <v>15</v>
      </c>
      <c r="C3059" s="127">
        <v>97.163627182378534</v>
      </c>
      <c r="D3059" s="82">
        <f t="shared" si="95"/>
        <v>0</v>
      </c>
      <c r="E3059" s="83" t="str">
        <f t="shared" si="96"/>
        <v>..</v>
      </c>
      <c r="F3059" s="80"/>
      <c r="I3059" s="81"/>
      <c r="J3059" s="80"/>
      <c r="K3059" s="80"/>
      <c r="L3059" s="80"/>
      <c r="M3059" s="80"/>
    </row>
    <row r="3060" spans="1:13">
      <c r="A3060" s="82">
        <v>0.76124999999999998</v>
      </c>
      <c r="B3060" s="130">
        <v>15</v>
      </c>
      <c r="C3060" s="127">
        <v>119.56315810403626</v>
      </c>
      <c r="D3060" s="82">
        <f t="shared" si="95"/>
        <v>0</v>
      </c>
      <c r="E3060" s="83" t="str">
        <f t="shared" si="96"/>
        <v>..</v>
      </c>
      <c r="F3060" s="80"/>
      <c r="I3060" s="81"/>
      <c r="J3060" s="80"/>
      <c r="K3060" s="80"/>
      <c r="L3060" s="80"/>
      <c r="M3060" s="80"/>
    </row>
    <row r="3061" spans="1:13">
      <c r="A3061" s="82">
        <v>0.76149999999999995</v>
      </c>
      <c r="B3061" s="130">
        <v>15</v>
      </c>
      <c r="C3061" s="127">
        <v>103.44249170931425</v>
      </c>
      <c r="D3061" s="82">
        <f t="shared" si="95"/>
        <v>0</v>
      </c>
      <c r="E3061" s="83" t="str">
        <f t="shared" si="96"/>
        <v>..</v>
      </c>
      <c r="F3061" s="80"/>
      <c r="I3061" s="81"/>
      <c r="J3061" s="80"/>
      <c r="K3061" s="80"/>
      <c r="L3061" s="80"/>
      <c r="M3061" s="80"/>
    </row>
    <row r="3062" spans="1:13">
      <c r="A3062" s="82">
        <v>0.76175000000000004</v>
      </c>
      <c r="B3062" s="130">
        <v>30</v>
      </c>
      <c r="C3062" s="127">
        <v>122.85547680686193</v>
      </c>
      <c r="D3062" s="82">
        <f t="shared" si="95"/>
        <v>1</v>
      </c>
      <c r="E3062" s="83">
        <f t="shared" si="96"/>
        <v>111.00000000000001</v>
      </c>
      <c r="F3062" s="80"/>
      <c r="I3062" s="81"/>
      <c r="J3062" s="80"/>
      <c r="K3062" s="80"/>
      <c r="L3062" s="80"/>
      <c r="M3062" s="80"/>
    </row>
    <row r="3063" spans="1:13">
      <c r="A3063" s="82">
        <v>0.76200000000000001</v>
      </c>
      <c r="B3063" s="130">
        <v>15</v>
      </c>
      <c r="C3063" s="127">
        <v>95.460419982852898</v>
      </c>
      <c r="D3063" s="82">
        <f t="shared" si="95"/>
        <v>0</v>
      </c>
      <c r="E3063" s="83" t="str">
        <f t="shared" si="96"/>
        <v>..</v>
      </c>
      <c r="F3063" s="80"/>
      <c r="I3063" s="81"/>
      <c r="J3063" s="80"/>
      <c r="K3063" s="80"/>
      <c r="L3063" s="80"/>
      <c r="M3063" s="80"/>
    </row>
    <row r="3064" spans="1:13">
      <c r="A3064" s="82">
        <v>0.76224999999999998</v>
      </c>
      <c r="B3064" s="130">
        <v>15</v>
      </c>
      <c r="C3064" s="127">
        <v>124.53936733066357</v>
      </c>
      <c r="D3064" s="82">
        <f t="shared" si="95"/>
        <v>0</v>
      </c>
      <c r="E3064" s="83" t="str">
        <f t="shared" si="96"/>
        <v>..</v>
      </c>
      <c r="F3064" s="80"/>
      <c r="I3064" s="81"/>
      <c r="J3064" s="80"/>
      <c r="K3064" s="80"/>
      <c r="L3064" s="80"/>
      <c r="M3064" s="80"/>
    </row>
    <row r="3065" spans="1:13">
      <c r="A3065" s="82">
        <v>0.76249999999999996</v>
      </c>
      <c r="B3065" s="130">
        <v>15</v>
      </c>
      <c r="C3065" s="127">
        <v>96.981886557571514</v>
      </c>
      <c r="D3065" s="82">
        <f t="shared" si="95"/>
        <v>0</v>
      </c>
      <c r="E3065" s="83" t="str">
        <f t="shared" si="96"/>
        <v>..</v>
      </c>
      <c r="F3065" s="80"/>
      <c r="I3065" s="81"/>
      <c r="J3065" s="80"/>
      <c r="K3065" s="80"/>
      <c r="L3065" s="80"/>
      <c r="M3065" s="80"/>
    </row>
    <row r="3066" spans="1:13">
      <c r="A3066" s="82">
        <v>0.76275000000000004</v>
      </c>
      <c r="B3066" s="130">
        <v>30</v>
      </c>
      <c r="C3066" s="127">
        <v>96.119537568068694</v>
      </c>
      <c r="D3066" s="82">
        <f t="shared" si="95"/>
        <v>1</v>
      </c>
      <c r="E3066" s="83">
        <f t="shared" si="96"/>
        <v>93.385193059900445</v>
      </c>
      <c r="F3066" s="80"/>
      <c r="I3066" s="81"/>
      <c r="J3066" s="80"/>
      <c r="K3066" s="80"/>
      <c r="L3066" s="80"/>
      <c r="M3066" s="80"/>
    </row>
    <row r="3067" spans="1:13">
      <c r="A3067" s="82">
        <v>0.76300000000000001</v>
      </c>
      <c r="B3067" s="130">
        <v>15</v>
      </c>
      <c r="C3067" s="127">
        <v>111.37597417997713</v>
      </c>
      <c r="D3067" s="82">
        <f t="shared" si="95"/>
        <v>0</v>
      </c>
      <c r="E3067" s="83" t="str">
        <f t="shared" si="96"/>
        <v>..</v>
      </c>
      <c r="F3067" s="80"/>
      <c r="I3067" s="81"/>
      <c r="J3067" s="80"/>
      <c r="K3067" s="80"/>
      <c r="L3067" s="80"/>
      <c r="M3067" s="80"/>
    </row>
    <row r="3068" spans="1:13">
      <c r="A3068" s="82">
        <v>0.76324999999999998</v>
      </c>
      <c r="B3068" s="130">
        <v>15</v>
      </c>
      <c r="C3068" s="127">
        <v>101.47688754461865</v>
      </c>
      <c r="D3068" s="82">
        <f t="shared" si="95"/>
        <v>0</v>
      </c>
      <c r="E3068" s="83" t="str">
        <f t="shared" si="96"/>
        <v>..</v>
      </c>
      <c r="F3068" s="80"/>
      <c r="I3068" s="81"/>
      <c r="J3068" s="80"/>
      <c r="K3068" s="80"/>
      <c r="L3068" s="80"/>
      <c r="M3068" s="80"/>
    </row>
    <row r="3069" spans="1:13">
      <c r="A3069" s="82">
        <v>0.76349999999999996</v>
      </c>
      <c r="B3069" s="130">
        <v>15</v>
      </c>
      <c r="C3069" s="127">
        <v>123.0301105100589</v>
      </c>
      <c r="D3069" s="82">
        <f t="shared" si="95"/>
        <v>0</v>
      </c>
      <c r="E3069" s="83" t="str">
        <f t="shared" si="96"/>
        <v>..</v>
      </c>
      <c r="F3069" s="80"/>
      <c r="I3069" s="81"/>
      <c r="J3069" s="80"/>
      <c r="K3069" s="80"/>
      <c r="L3069" s="80"/>
      <c r="M3069" s="80"/>
    </row>
    <row r="3070" spans="1:13">
      <c r="A3070" s="82">
        <v>0.76375000000000004</v>
      </c>
      <c r="B3070" s="130">
        <v>15</v>
      </c>
      <c r="C3070" s="127">
        <v>117.09514862302142</v>
      </c>
      <c r="D3070" s="82">
        <f t="shared" si="95"/>
        <v>0</v>
      </c>
      <c r="E3070" s="83" t="str">
        <f t="shared" si="96"/>
        <v>..</v>
      </c>
      <c r="F3070" s="80"/>
      <c r="I3070" s="81"/>
      <c r="J3070" s="80"/>
      <c r="K3070" s="80"/>
      <c r="L3070" s="80"/>
      <c r="M3070" s="80"/>
    </row>
    <row r="3071" spans="1:13">
      <c r="A3071" s="82">
        <v>0.76400000000000001</v>
      </c>
      <c r="B3071" s="130">
        <v>30</v>
      </c>
      <c r="C3071" s="127">
        <v>87.144501375752796</v>
      </c>
      <c r="D3071" s="82">
        <f t="shared" si="95"/>
        <v>1</v>
      </c>
      <c r="E3071" s="83">
        <f t="shared" si="96"/>
        <v>85.487161210662464</v>
      </c>
      <c r="F3071" s="80"/>
      <c r="I3071" s="81"/>
      <c r="J3071" s="80"/>
      <c r="K3071" s="80"/>
      <c r="L3071" s="80"/>
      <c r="M3071" s="80"/>
    </row>
    <row r="3072" spans="1:13">
      <c r="A3072" s="82">
        <v>0.76424999999999998</v>
      </c>
      <c r="B3072" s="130">
        <v>15</v>
      </c>
      <c r="C3072" s="127">
        <v>108.3362753988784</v>
      </c>
      <c r="D3072" s="82">
        <f t="shared" si="95"/>
        <v>0</v>
      </c>
      <c r="E3072" s="83" t="str">
        <f t="shared" si="96"/>
        <v>..</v>
      </c>
      <c r="F3072" s="80"/>
      <c r="I3072" s="81"/>
      <c r="J3072" s="80"/>
      <c r="K3072" s="80"/>
      <c r="L3072" s="80"/>
      <c r="M3072" s="80"/>
    </row>
    <row r="3073" spans="1:13">
      <c r="A3073" s="82">
        <v>0.76449999999999996</v>
      </c>
      <c r="B3073" s="130">
        <v>15</v>
      </c>
      <c r="C3073" s="127">
        <v>110.68449953303755</v>
      </c>
      <c r="D3073" s="82">
        <f t="shared" si="95"/>
        <v>0</v>
      </c>
      <c r="E3073" s="83" t="str">
        <f t="shared" si="96"/>
        <v>..</v>
      </c>
      <c r="F3073" s="80"/>
      <c r="I3073" s="81"/>
      <c r="J3073" s="80"/>
      <c r="K3073" s="80"/>
      <c r="L3073" s="80"/>
      <c r="M3073" s="80"/>
    </row>
    <row r="3074" spans="1:13">
      <c r="A3074" s="82">
        <v>0.76475000000000004</v>
      </c>
      <c r="B3074" s="130">
        <v>30</v>
      </c>
      <c r="C3074" s="127">
        <v>121.6530207745935</v>
      </c>
      <c r="D3074" s="82">
        <f t="shared" si="95"/>
        <v>1</v>
      </c>
      <c r="E3074" s="83">
        <f t="shared" si="96"/>
        <v>111.00000000000001</v>
      </c>
      <c r="F3074" s="80"/>
      <c r="I3074" s="81"/>
      <c r="J3074" s="80"/>
      <c r="K3074" s="80"/>
      <c r="L3074" s="80"/>
      <c r="M3074" s="80"/>
    </row>
    <row r="3075" spans="1:13">
      <c r="A3075" s="82">
        <v>0.76500000000000001</v>
      </c>
      <c r="B3075" s="130">
        <v>30</v>
      </c>
      <c r="C3075" s="127">
        <v>93.923692828288182</v>
      </c>
      <c r="D3075" s="82">
        <f t="shared" si="95"/>
        <v>1</v>
      </c>
      <c r="E3075" s="83">
        <f t="shared" si="96"/>
        <v>91.452849688893608</v>
      </c>
      <c r="F3075" s="80"/>
      <c r="I3075" s="81"/>
      <c r="J3075" s="80"/>
      <c r="K3075" s="80"/>
      <c r="L3075" s="80"/>
      <c r="M3075" s="80"/>
    </row>
    <row r="3076" spans="1:13">
      <c r="A3076" s="82">
        <v>0.76524999999999999</v>
      </c>
      <c r="B3076" s="130">
        <v>15</v>
      </c>
      <c r="C3076" s="127">
        <v>103.47363599383759</v>
      </c>
      <c r="D3076" s="82">
        <f t="shared" si="95"/>
        <v>0</v>
      </c>
      <c r="E3076" s="83" t="str">
        <f t="shared" si="96"/>
        <v>..</v>
      </c>
      <c r="F3076" s="80"/>
      <c r="I3076" s="81"/>
      <c r="J3076" s="80"/>
      <c r="K3076" s="80"/>
      <c r="L3076" s="80"/>
      <c r="M3076" s="80"/>
    </row>
    <row r="3077" spans="1:13">
      <c r="A3077" s="82">
        <v>0.76549999999999996</v>
      </c>
      <c r="B3077" s="130">
        <v>15</v>
      </c>
      <c r="C3077" s="127">
        <v>105.64472957309513</v>
      </c>
      <c r="D3077" s="82">
        <f t="shared" si="95"/>
        <v>0</v>
      </c>
      <c r="E3077" s="83" t="str">
        <f t="shared" si="96"/>
        <v>..</v>
      </c>
      <c r="F3077" s="80"/>
      <c r="I3077" s="81"/>
      <c r="J3077" s="80"/>
      <c r="K3077" s="80"/>
      <c r="L3077" s="80"/>
      <c r="M3077" s="80"/>
    </row>
    <row r="3078" spans="1:13">
      <c r="A3078" s="82">
        <v>0.76575000000000004</v>
      </c>
      <c r="B3078" s="130">
        <v>15</v>
      </c>
      <c r="C3078" s="127">
        <v>121.7151621566731</v>
      </c>
      <c r="D3078" s="82">
        <f t="shared" si="95"/>
        <v>0</v>
      </c>
      <c r="E3078" s="83" t="str">
        <f t="shared" si="96"/>
        <v>..</v>
      </c>
      <c r="F3078" s="80"/>
      <c r="I3078" s="81"/>
      <c r="J3078" s="80"/>
      <c r="K3078" s="80"/>
      <c r="L3078" s="80"/>
      <c r="M3078" s="80"/>
    </row>
    <row r="3079" spans="1:13">
      <c r="A3079" s="82">
        <v>0.76600000000000001</v>
      </c>
      <c r="B3079" s="130">
        <v>30</v>
      </c>
      <c r="C3079" s="127">
        <v>81.828904083624579</v>
      </c>
      <c r="D3079" s="82">
        <f t="shared" si="95"/>
        <v>1</v>
      </c>
      <c r="E3079" s="83">
        <f t="shared" si="96"/>
        <v>80.809435593589626</v>
      </c>
      <c r="F3079" s="80"/>
      <c r="I3079" s="81"/>
      <c r="J3079" s="80"/>
      <c r="K3079" s="80"/>
      <c r="L3079" s="80"/>
      <c r="M3079" s="80"/>
    </row>
    <row r="3080" spans="1:13">
      <c r="A3080" s="82">
        <v>0.76624999999999999</v>
      </c>
      <c r="B3080" s="130">
        <v>15</v>
      </c>
      <c r="C3080" s="127">
        <v>110.87567086606225</v>
      </c>
      <c r="D3080" s="82">
        <f t="shared" si="95"/>
        <v>0</v>
      </c>
      <c r="E3080" s="83" t="str">
        <f t="shared" si="96"/>
        <v>..</v>
      </c>
      <c r="F3080" s="80"/>
      <c r="I3080" s="81"/>
      <c r="J3080" s="80"/>
      <c r="K3080" s="80"/>
      <c r="L3080" s="80"/>
      <c r="M3080" s="80"/>
    </row>
    <row r="3081" spans="1:13">
      <c r="A3081" s="82">
        <v>0.76649999999999996</v>
      </c>
      <c r="B3081" s="130">
        <v>15</v>
      </c>
      <c r="C3081" s="127">
        <v>100.87592024992854</v>
      </c>
      <c r="D3081" s="82">
        <f t="shared" si="95"/>
        <v>0</v>
      </c>
      <c r="E3081" s="83" t="str">
        <f t="shared" si="96"/>
        <v>..</v>
      </c>
      <c r="F3081" s="80"/>
      <c r="I3081" s="81"/>
      <c r="J3081" s="80"/>
      <c r="K3081" s="80"/>
      <c r="L3081" s="80"/>
      <c r="M3081" s="80"/>
    </row>
    <row r="3082" spans="1:13">
      <c r="A3082" s="82">
        <v>0.76675000000000004</v>
      </c>
      <c r="B3082" s="130">
        <v>30</v>
      </c>
      <c r="C3082" s="127">
        <v>108.70421558220559</v>
      </c>
      <c r="D3082" s="82">
        <f t="shared" si="95"/>
        <v>1</v>
      </c>
      <c r="E3082" s="83">
        <f t="shared" si="96"/>
        <v>111.00000000000001</v>
      </c>
      <c r="F3082" s="80"/>
      <c r="I3082" s="81"/>
      <c r="J3082" s="80"/>
      <c r="K3082" s="80"/>
      <c r="L3082" s="80"/>
      <c r="M3082" s="80"/>
    </row>
    <row r="3083" spans="1:13">
      <c r="A3083" s="82">
        <v>0.76700000000000002</v>
      </c>
      <c r="B3083" s="130">
        <v>15</v>
      </c>
      <c r="C3083" s="127">
        <v>118.48296456431849</v>
      </c>
      <c r="D3083" s="82">
        <f t="shared" si="95"/>
        <v>0</v>
      </c>
      <c r="E3083" s="83" t="str">
        <f t="shared" si="96"/>
        <v>..</v>
      </c>
      <c r="F3083" s="80"/>
      <c r="I3083" s="81"/>
      <c r="J3083" s="80"/>
      <c r="K3083" s="80"/>
      <c r="L3083" s="80"/>
      <c r="M3083" s="80"/>
    </row>
    <row r="3084" spans="1:13">
      <c r="A3084" s="82">
        <v>0.76724999999999999</v>
      </c>
      <c r="B3084" s="130">
        <v>15</v>
      </c>
      <c r="C3084" s="127">
        <v>123.80607715413524</v>
      </c>
      <c r="D3084" s="82">
        <f t="shared" si="95"/>
        <v>0</v>
      </c>
      <c r="E3084" s="83" t="str">
        <f t="shared" si="96"/>
        <v>..</v>
      </c>
      <c r="F3084" s="80"/>
      <c r="I3084" s="81"/>
      <c r="J3084" s="80"/>
      <c r="K3084" s="80"/>
      <c r="L3084" s="80"/>
      <c r="M3084" s="80"/>
    </row>
    <row r="3085" spans="1:13">
      <c r="A3085" s="82">
        <v>0.76749999999999996</v>
      </c>
      <c r="B3085" s="130">
        <v>30</v>
      </c>
      <c r="C3085" s="127">
        <v>118.1355748266316</v>
      </c>
      <c r="D3085" s="82">
        <f t="shared" si="95"/>
        <v>1</v>
      </c>
      <c r="E3085" s="83">
        <f t="shared" si="96"/>
        <v>111.00000000000001</v>
      </c>
      <c r="F3085" s="80"/>
      <c r="I3085" s="81"/>
      <c r="J3085" s="80"/>
      <c r="K3085" s="80"/>
      <c r="L3085" s="80"/>
      <c r="M3085" s="80"/>
    </row>
    <row r="3086" spans="1:13">
      <c r="A3086" s="82">
        <v>0.76775000000000004</v>
      </c>
      <c r="B3086" s="130">
        <v>15</v>
      </c>
      <c r="C3086" s="127">
        <v>112.66484365874004</v>
      </c>
      <c r="D3086" s="82">
        <f t="shared" si="95"/>
        <v>0</v>
      </c>
      <c r="E3086" s="83" t="str">
        <f t="shared" si="96"/>
        <v>..</v>
      </c>
      <c r="F3086" s="80"/>
      <c r="I3086" s="81"/>
      <c r="J3086" s="80"/>
      <c r="K3086" s="80"/>
      <c r="L3086" s="80"/>
      <c r="M3086" s="80"/>
    </row>
    <row r="3087" spans="1:13">
      <c r="A3087" s="82">
        <v>0.76800000000000002</v>
      </c>
      <c r="B3087" s="130">
        <v>30</v>
      </c>
      <c r="C3087" s="127">
        <v>128.51668066288491</v>
      </c>
      <c r="D3087" s="82">
        <f t="shared" si="95"/>
        <v>1</v>
      </c>
      <c r="E3087" s="83">
        <f t="shared" si="96"/>
        <v>111.00000000000001</v>
      </c>
      <c r="F3087" s="80"/>
      <c r="I3087" s="81"/>
      <c r="J3087" s="80"/>
      <c r="K3087" s="80"/>
      <c r="L3087" s="80"/>
      <c r="M3087" s="80"/>
    </row>
    <row r="3088" spans="1:13">
      <c r="A3088" s="82">
        <v>0.76824999999999999</v>
      </c>
      <c r="B3088" s="130">
        <v>30</v>
      </c>
      <c r="C3088" s="127">
        <v>118.35409872911254</v>
      </c>
      <c r="D3088" s="82">
        <f t="shared" ref="D3088:D3151" si="97">IF(VLOOKUP(B3088,$B$10:$G$11,6)&gt;=0,1,0)</f>
        <v>1</v>
      </c>
      <c r="E3088" s="83">
        <f t="shared" ref="E3088:E3151" si="98">IF(D3088=0,"..", IF(C3088+$C$6&gt;=$G$2,$G$2,(C3088+$C$6)*(1-$C$4)))</f>
        <v>111.00000000000001</v>
      </c>
      <c r="F3088" s="80"/>
      <c r="I3088" s="81"/>
      <c r="J3088" s="80"/>
      <c r="K3088" s="80"/>
      <c r="L3088" s="80"/>
      <c r="M3088" s="80"/>
    </row>
    <row r="3089" spans="1:13">
      <c r="A3089" s="82">
        <v>0.76849999999999996</v>
      </c>
      <c r="B3089" s="130">
        <v>15</v>
      </c>
      <c r="C3089" s="127">
        <v>120.97985554876671</v>
      </c>
      <c r="D3089" s="82">
        <f t="shared" si="97"/>
        <v>0</v>
      </c>
      <c r="E3089" s="83" t="str">
        <f t="shared" si="98"/>
        <v>..</v>
      </c>
      <c r="F3089" s="80"/>
      <c r="I3089" s="81"/>
      <c r="J3089" s="80"/>
      <c r="K3089" s="80"/>
      <c r="L3089" s="80"/>
      <c r="M3089" s="80"/>
    </row>
    <row r="3090" spans="1:13">
      <c r="A3090" s="82">
        <v>0.76875000000000004</v>
      </c>
      <c r="B3090" s="130">
        <v>15</v>
      </c>
      <c r="C3090" s="127">
        <v>114.17820182138502</v>
      </c>
      <c r="D3090" s="82">
        <f t="shared" si="97"/>
        <v>0</v>
      </c>
      <c r="E3090" s="83" t="str">
        <f t="shared" si="98"/>
        <v>..</v>
      </c>
      <c r="F3090" s="80"/>
      <c r="I3090" s="81"/>
      <c r="J3090" s="80"/>
      <c r="K3090" s="80"/>
      <c r="L3090" s="80"/>
      <c r="M3090" s="80"/>
    </row>
    <row r="3091" spans="1:13">
      <c r="A3091" s="82">
        <v>0.76900000000000002</v>
      </c>
      <c r="B3091" s="130">
        <v>15</v>
      </c>
      <c r="C3091" s="127">
        <v>103.31349819352856</v>
      </c>
      <c r="D3091" s="82">
        <f t="shared" si="97"/>
        <v>0</v>
      </c>
      <c r="E3091" s="83" t="str">
        <f t="shared" si="98"/>
        <v>..</v>
      </c>
      <c r="F3091" s="80"/>
      <c r="I3091" s="81"/>
      <c r="J3091" s="80"/>
      <c r="K3091" s="80"/>
      <c r="L3091" s="80"/>
      <c r="M3091" s="80"/>
    </row>
    <row r="3092" spans="1:13">
      <c r="A3092" s="82">
        <v>0.76924999999999999</v>
      </c>
      <c r="B3092" s="130">
        <v>15</v>
      </c>
      <c r="C3092" s="127">
        <v>98.640585809704916</v>
      </c>
      <c r="D3092" s="82">
        <f t="shared" si="97"/>
        <v>0</v>
      </c>
      <c r="E3092" s="83" t="str">
        <f t="shared" si="98"/>
        <v>..</v>
      </c>
      <c r="F3092" s="80"/>
      <c r="I3092" s="81"/>
      <c r="J3092" s="80"/>
      <c r="K3092" s="80"/>
      <c r="L3092" s="80"/>
      <c r="M3092" s="80"/>
    </row>
    <row r="3093" spans="1:13">
      <c r="A3093" s="82">
        <v>0.76949999999999996</v>
      </c>
      <c r="B3093" s="130">
        <v>30</v>
      </c>
      <c r="C3093" s="127">
        <v>96.089107010444366</v>
      </c>
      <c r="D3093" s="82">
        <f t="shared" si="97"/>
        <v>1</v>
      </c>
      <c r="E3093" s="83">
        <f t="shared" si="98"/>
        <v>93.358414169191036</v>
      </c>
      <c r="F3093" s="80"/>
      <c r="I3093" s="81"/>
      <c r="J3093" s="80"/>
      <c r="K3093" s="80"/>
      <c r="L3093" s="80"/>
      <c r="M3093" s="80"/>
    </row>
    <row r="3094" spans="1:13">
      <c r="A3094" s="82">
        <v>0.76975000000000005</v>
      </c>
      <c r="B3094" s="130">
        <v>15</v>
      </c>
      <c r="C3094" s="127">
        <v>111.68125041061002</v>
      </c>
      <c r="D3094" s="82">
        <f t="shared" si="97"/>
        <v>0</v>
      </c>
      <c r="E3094" s="83" t="str">
        <f t="shared" si="98"/>
        <v>..</v>
      </c>
      <c r="F3094" s="80"/>
      <c r="I3094" s="81"/>
      <c r="J3094" s="80"/>
      <c r="K3094" s="80"/>
      <c r="L3094" s="80"/>
      <c r="M3094" s="80"/>
    </row>
    <row r="3095" spans="1:13">
      <c r="A3095" s="82">
        <v>0.77</v>
      </c>
      <c r="B3095" s="130">
        <v>30</v>
      </c>
      <c r="C3095" s="127">
        <v>128.61295895670128</v>
      </c>
      <c r="D3095" s="82">
        <f t="shared" si="97"/>
        <v>1</v>
      </c>
      <c r="E3095" s="83">
        <f t="shared" si="98"/>
        <v>111.00000000000001</v>
      </c>
      <c r="F3095" s="80"/>
      <c r="I3095" s="81"/>
      <c r="J3095" s="80"/>
      <c r="K3095" s="80"/>
      <c r="L3095" s="80"/>
      <c r="M3095" s="80"/>
    </row>
    <row r="3096" spans="1:13">
      <c r="A3096" s="82">
        <v>0.77024999999999999</v>
      </c>
      <c r="B3096" s="130">
        <v>30</v>
      </c>
      <c r="C3096" s="127">
        <v>128.80912238895627</v>
      </c>
      <c r="D3096" s="82">
        <f t="shared" si="97"/>
        <v>1</v>
      </c>
      <c r="E3096" s="83">
        <f t="shared" si="98"/>
        <v>111.00000000000001</v>
      </c>
      <c r="F3096" s="80"/>
      <c r="I3096" s="81"/>
      <c r="J3096" s="80"/>
      <c r="K3096" s="80"/>
      <c r="L3096" s="80"/>
      <c r="M3096" s="80"/>
    </row>
    <row r="3097" spans="1:13">
      <c r="A3097" s="82">
        <v>0.77049999999999996</v>
      </c>
      <c r="B3097" s="130">
        <v>15</v>
      </c>
      <c r="C3097" s="127">
        <v>117.62572355475621</v>
      </c>
      <c r="D3097" s="82">
        <f t="shared" si="97"/>
        <v>0</v>
      </c>
      <c r="E3097" s="83" t="str">
        <f t="shared" si="98"/>
        <v>..</v>
      </c>
      <c r="F3097" s="80"/>
      <c r="I3097" s="81"/>
      <c r="J3097" s="80"/>
      <c r="K3097" s="80"/>
      <c r="L3097" s="80"/>
      <c r="M3097" s="80"/>
    </row>
    <row r="3098" spans="1:13">
      <c r="A3098" s="82">
        <v>0.77075000000000005</v>
      </c>
      <c r="B3098" s="130">
        <v>15</v>
      </c>
      <c r="C3098" s="127">
        <v>122.93231157772374</v>
      </c>
      <c r="D3098" s="82">
        <f t="shared" si="97"/>
        <v>0</v>
      </c>
      <c r="E3098" s="83" t="str">
        <f t="shared" si="98"/>
        <v>..</v>
      </c>
      <c r="F3098" s="80"/>
      <c r="I3098" s="81"/>
      <c r="J3098" s="80"/>
      <c r="K3098" s="80"/>
      <c r="L3098" s="80"/>
      <c r="M3098" s="80"/>
    </row>
    <row r="3099" spans="1:13">
      <c r="A3099" s="82">
        <v>0.77100000000000002</v>
      </c>
      <c r="B3099" s="130">
        <v>30</v>
      </c>
      <c r="C3099" s="127">
        <v>87.389247941876704</v>
      </c>
      <c r="D3099" s="82">
        <f t="shared" si="97"/>
        <v>1</v>
      </c>
      <c r="E3099" s="83">
        <f t="shared" si="98"/>
        <v>85.702538188851506</v>
      </c>
      <c r="F3099" s="80"/>
      <c r="I3099" s="81"/>
      <c r="J3099" s="80"/>
      <c r="K3099" s="80"/>
      <c r="L3099" s="80"/>
      <c r="M3099" s="80"/>
    </row>
    <row r="3100" spans="1:13">
      <c r="A3100" s="82">
        <v>0.77124999999999999</v>
      </c>
      <c r="B3100" s="130">
        <v>15</v>
      </c>
      <c r="C3100" s="127">
        <v>102.59274040647249</v>
      </c>
      <c r="D3100" s="82">
        <f t="shared" si="97"/>
        <v>0</v>
      </c>
      <c r="E3100" s="83" t="str">
        <f t="shared" si="98"/>
        <v>..</v>
      </c>
      <c r="F3100" s="80"/>
      <c r="I3100" s="81"/>
      <c r="J3100" s="80"/>
      <c r="K3100" s="80"/>
      <c r="L3100" s="80"/>
      <c r="M3100" s="80"/>
    </row>
    <row r="3101" spans="1:13">
      <c r="A3101" s="82">
        <v>0.77149999999999996</v>
      </c>
      <c r="B3101" s="130">
        <v>30</v>
      </c>
      <c r="C3101" s="127">
        <v>94.789488225886899</v>
      </c>
      <c r="D3101" s="82">
        <f t="shared" si="97"/>
        <v>1</v>
      </c>
      <c r="E3101" s="83">
        <f t="shared" si="98"/>
        <v>92.214749638780475</v>
      </c>
      <c r="F3101" s="80"/>
      <c r="I3101" s="81"/>
      <c r="J3101" s="80"/>
      <c r="K3101" s="80"/>
      <c r="L3101" s="80"/>
      <c r="M3101" s="80"/>
    </row>
    <row r="3102" spans="1:13">
      <c r="A3102" s="82">
        <v>0.77175000000000005</v>
      </c>
      <c r="B3102" s="130">
        <v>15</v>
      </c>
      <c r="C3102" s="127">
        <v>122.10408181527066</v>
      </c>
      <c r="D3102" s="82">
        <f t="shared" si="97"/>
        <v>0</v>
      </c>
      <c r="E3102" s="83" t="str">
        <f t="shared" si="98"/>
        <v>..</v>
      </c>
      <c r="F3102" s="80"/>
      <c r="I3102" s="81"/>
      <c r="J3102" s="80"/>
      <c r="K3102" s="80"/>
      <c r="L3102" s="80"/>
      <c r="M3102" s="80"/>
    </row>
    <row r="3103" spans="1:13">
      <c r="A3103" s="82">
        <v>0.77200000000000002</v>
      </c>
      <c r="B3103" s="130">
        <v>15</v>
      </c>
      <c r="C3103" s="127">
        <v>100.56546226433547</v>
      </c>
      <c r="D3103" s="82">
        <f t="shared" si="97"/>
        <v>0</v>
      </c>
      <c r="E3103" s="83" t="str">
        <f t="shared" si="98"/>
        <v>..</v>
      </c>
      <c r="F3103" s="80"/>
      <c r="I3103" s="81"/>
      <c r="J3103" s="80"/>
      <c r="K3103" s="80"/>
      <c r="L3103" s="80"/>
      <c r="M3103" s="80"/>
    </row>
    <row r="3104" spans="1:13">
      <c r="A3104" s="82">
        <v>0.77224999999999999</v>
      </c>
      <c r="B3104" s="130">
        <v>15</v>
      </c>
      <c r="C3104" s="127">
        <v>120.74613492877609</v>
      </c>
      <c r="D3104" s="82">
        <f t="shared" si="97"/>
        <v>0</v>
      </c>
      <c r="E3104" s="83" t="str">
        <f t="shared" si="98"/>
        <v>..</v>
      </c>
      <c r="F3104" s="80"/>
      <c r="I3104" s="81"/>
      <c r="J3104" s="80"/>
      <c r="K3104" s="80"/>
      <c r="L3104" s="80"/>
      <c r="M3104" s="80"/>
    </row>
    <row r="3105" spans="1:13">
      <c r="A3105" s="82">
        <v>0.77249999999999996</v>
      </c>
      <c r="B3105" s="130">
        <v>15</v>
      </c>
      <c r="C3105" s="127">
        <v>106.91422648172551</v>
      </c>
      <c r="D3105" s="82">
        <f t="shared" si="97"/>
        <v>0</v>
      </c>
      <c r="E3105" s="83" t="str">
        <f t="shared" si="98"/>
        <v>..</v>
      </c>
      <c r="F3105" s="80"/>
      <c r="I3105" s="81"/>
      <c r="J3105" s="80"/>
      <c r="K3105" s="80"/>
      <c r="L3105" s="80"/>
      <c r="M3105" s="80"/>
    </row>
    <row r="3106" spans="1:13">
      <c r="A3106" s="82">
        <v>0.77275000000000005</v>
      </c>
      <c r="B3106" s="130">
        <v>15</v>
      </c>
      <c r="C3106" s="127">
        <v>104.629345626676</v>
      </c>
      <c r="D3106" s="82">
        <f t="shared" si="97"/>
        <v>0</v>
      </c>
      <c r="E3106" s="83" t="str">
        <f t="shared" si="98"/>
        <v>..</v>
      </c>
      <c r="F3106" s="80"/>
      <c r="I3106" s="81"/>
      <c r="J3106" s="80"/>
      <c r="K3106" s="80"/>
      <c r="L3106" s="80"/>
      <c r="M3106" s="80"/>
    </row>
    <row r="3107" spans="1:13">
      <c r="A3107" s="82">
        <v>0.77300000000000002</v>
      </c>
      <c r="B3107" s="130">
        <v>15</v>
      </c>
      <c r="C3107" s="127">
        <v>106.19545165043954</v>
      </c>
      <c r="D3107" s="82">
        <f t="shared" si="97"/>
        <v>0</v>
      </c>
      <c r="E3107" s="83" t="str">
        <f t="shared" si="98"/>
        <v>..</v>
      </c>
      <c r="F3107" s="80"/>
      <c r="I3107" s="81"/>
      <c r="J3107" s="80"/>
      <c r="K3107" s="80"/>
      <c r="L3107" s="80"/>
      <c r="M3107" s="80"/>
    </row>
    <row r="3108" spans="1:13">
      <c r="A3108" s="82">
        <v>0.77324999999999999</v>
      </c>
      <c r="B3108" s="130">
        <v>15</v>
      </c>
      <c r="C3108" s="127">
        <v>113.552463594275</v>
      </c>
      <c r="D3108" s="82">
        <f t="shared" si="97"/>
        <v>0</v>
      </c>
      <c r="E3108" s="83" t="str">
        <f t="shared" si="98"/>
        <v>..</v>
      </c>
      <c r="F3108" s="80"/>
      <c r="I3108" s="81"/>
      <c r="J3108" s="80"/>
      <c r="K3108" s="80"/>
      <c r="L3108" s="80"/>
      <c r="M3108" s="80"/>
    </row>
    <row r="3109" spans="1:13">
      <c r="A3109" s="82">
        <v>0.77349999999999997</v>
      </c>
      <c r="B3109" s="130">
        <v>15</v>
      </c>
      <c r="C3109" s="127">
        <v>105.93481534891293</v>
      </c>
      <c r="D3109" s="82">
        <f t="shared" si="97"/>
        <v>0</v>
      </c>
      <c r="E3109" s="83" t="str">
        <f t="shared" si="98"/>
        <v>..</v>
      </c>
      <c r="F3109" s="80"/>
      <c r="I3109" s="81"/>
      <c r="J3109" s="80"/>
      <c r="K3109" s="80"/>
      <c r="L3109" s="80"/>
      <c r="M3109" s="80"/>
    </row>
    <row r="3110" spans="1:13">
      <c r="A3110" s="82">
        <v>0.77375000000000005</v>
      </c>
      <c r="B3110" s="130">
        <v>15</v>
      </c>
      <c r="C3110" s="127">
        <v>97.57954603553965</v>
      </c>
      <c r="D3110" s="82">
        <f t="shared" si="97"/>
        <v>0</v>
      </c>
      <c r="E3110" s="83" t="str">
        <f t="shared" si="98"/>
        <v>..</v>
      </c>
      <c r="F3110" s="80"/>
      <c r="I3110" s="81"/>
      <c r="J3110" s="80"/>
      <c r="K3110" s="80"/>
      <c r="L3110" s="80"/>
      <c r="M3110" s="80"/>
    </row>
    <row r="3111" spans="1:13">
      <c r="A3111" s="82">
        <v>0.77400000000000002</v>
      </c>
      <c r="B3111" s="130">
        <v>15</v>
      </c>
      <c r="C3111" s="127">
        <v>115.91880213561556</v>
      </c>
      <c r="D3111" s="82">
        <f t="shared" si="97"/>
        <v>0</v>
      </c>
      <c r="E3111" s="83" t="str">
        <f t="shared" si="98"/>
        <v>..</v>
      </c>
      <c r="F3111" s="80"/>
      <c r="I3111" s="81"/>
      <c r="J3111" s="80"/>
      <c r="K3111" s="80"/>
      <c r="L3111" s="80"/>
      <c r="M3111" s="80"/>
    </row>
    <row r="3112" spans="1:13">
      <c r="A3112" s="82">
        <v>0.77424999999999999</v>
      </c>
      <c r="B3112" s="130">
        <v>15</v>
      </c>
      <c r="C3112" s="127">
        <v>121.08363190327631</v>
      </c>
      <c r="D3112" s="82">
        <f t="shared" si="97"/>
        <v>0</v>
      </c>
      <c r="E3112" s="83" t="str">
        <f t="shared" si="98"/>
        <v>..</v>
      </c>
      <c r="F3112" s="80"/>
      <c r="I3112" s="81"/>
      <c r="J3112" s="80"/>
      <c r="K3112" s="80"/>
      <c r="L3112" s="80"/>
      <c r="M3112" s="80"/>
    </row>
    <row r="3113" spans="1:13">
      <c r="A3113" s="82">
        <v>0.77449999999999997</v>
      </c>
      <c r="B3113" s="130">
        <v>15</v>
      </c>
      <c r="C3113" s="127">
        <v>116.63989698831529</v>
      </c>
      <c r="D3113" s="82">
        <f t="shared" si="97"/>
        <v>0</v>
      </c>
      <c r="E3113" s="83" t="str">
        <f t="shared" si="98"/>
        <v>..</v>
      </c>
      <c r="F3113" s="80"/>
      <c r="I3113" s="81"/>
      <c r="J3113" s="80"/>
      <c r="K3113" s="80"/>
      <c r="L3113" s="80"/>
      <c r="M3113" s="80"/>
    </row>
    <row r="3114" spans="1:13">
      <c r="A3114" s="82">
        <v>0.77475000000000005</v>
      </c>
      <c r="B3114" s="130">
        <v>30</v>
      </c>
      <c r="C3114" s="127">
        <v>103.24085943348692</v>
      </c>
      <c r="D3114" s="82">
        <f t="shared" si="97"/>
        <v>1</v>
      </c>
      <c r="E3114" s="83">
        <f t="shared" si="98"/>
        <v>111.00000000000001</v>
      </c>
      <c r="F3114" s="80"/>
      <c r="I3114" s="81"/>
      <c r="J3114" s="80"/>
      <c r="K3114" s="80"/>
      <c r="L3114" s="80"/>
      <c r="M3114" s="80"/>
    </row>
    <row r="3115" spans="1:13">
      <c r="A3115" s="82">
        <v>0.77500000000000002</v>
      </c>
      <c r="B3115" s="130">
        <v>30</v>
      </c>
      <c r="C3115" s="127">
        <v>100.81276358215416</v>
      </c>
      <c r="D3115" s="82">
        <f t="shared" si="97"/>
        <v>1</v>
      </c>
      <c r="E3115" s="83">
        <f t="shared" si="98"/>
        <v>97.515231952295665</v>
      </c>
      <c r="F3115" s="80"/>
      <c r="I3115" s="81"/>
      <c r="J3115" s="80"/>
      <c r="K3115" s="80"/>
      <c r="L3115" s="80"/>
      <c r="M3115" s="80"/>
    </row>
    <row r="3116" spans="1:13">
      <c r="A3116" s="82">
        <v>0.77524999999999999</v>
      </c>
      <c r="B3116" s="130">
        <v>15</v>
      </c>
      <c r="C3116" s="127">
        <v>104.74148649612491</v>
      </c>
      <c r="D3116" s="82">
        <f t="shared" si="97"/>
        <v>0</v>
      </c>
      <c r="E3116" s="83" t="str">
        <f t="shared" si="98"/>
        <v>..</v>
      </c>
      <c r="F3116" s="80"/>
      <c r="I3116" s="81"/>
      <c r="J3116" s="80"/>
      <c r="K3116" s="80"/>
      <c r="L3116" s="80"/>
      <c r="M3116" s="80"/>
    </row>
    <row r="3117" spans="1:13">
      <c r="A3117" s="82">
        <v>0.77549999999999997</v>
      </c>
      <c r="B3117" s="130">
        <v>15</v>
      </c>
      <c r="C3117" s="127">
        <v>120.01210122904595</v>
      </c>
      <c r="D3117" s="82">
        <f t="shared" si="97"/>
        <v>0</v>
      </c>
      <c r="E3117" s="83" t="str">
        <f t="shared" si="98"/>
        <v>..</v>
      </c>
      <c r="F3117" s="80"/>
      <c r="I3117" s="81"/>
      <c r="J3117" s="80"/>
      <c r="K3117" s="80"/>
      <c r="L3117" s="80"/>
      <c r="M3117" s="80"/>
    </row>
    <row r="3118" spans="1:13">
      <c r="A3118" s="82">
        <v>0.77575000000000005</v>
      </c>
      <c r="B3118" s="130">
        <v>15</v>
      </c>
      <c r="C3118" s="127">
        <v>121.63622346998108</v>
      </c>
      <c r="D3118" s="82">
        <f t="shared" si="97"/>
        <v>0</v>
      </c>
      <c r="E3118" s="83" t="str">
        <f t="shared" si="98"/>
        <v>..</v>
      </c>
      <c r="F3118" s="80"/>
      <c r="I3118" s="81"/>
      <c r="J3118" s="80"/>
      <c r="K3118" s="80"/>
      <c r="L3118" s="80"/>
      <c r="M3118" s="80"/>
    </row>
    <row r="3119" spans="1:13">
      <c r="A3119" s="82">
        <v>0.77600000000000002</v>
      </c>
      <c r="B3119" s="130">
        <v>30</v>
      </c>
      <c r="C3119" s="127">
        <v>81.292350248382405</v>
      </c>
      <c r="D3119" s="82">
        <f t="shared" si="97"/>
        <v>1</v>
      </c>
      <c r="E3119" s="83">
        <f t="shared" si="98"/>
        <v>80.337268218576511</v>
      </c>
      <c r="F3119" s="80"/>
      <c r="I3119" s="81"/>
      <c r="J3119" s="80"/>
      <c r="K3119" s="80"/>
      <c r="L3119" s="80"/>
      <c r="M3119" s="80"/>
    </row>
    <row r="3120" spans="1:13">
      <c r="A3120" s="82">
        <v>0.77625</v>
      </c>
      <c r="B3120" s="130">
        <v>30</v>
      </c>
      <c r="C3120" s="127">
        <v>100.03519391095296</v>
      </c>
      <c r="D3120" s="82">
        <f t="shared" si="97"/>
        <v>1</v>
      </c>
      <c r="E3120" s="83">
        <f t="shared" si="98"/>
        <v>96.830970641638601</v>
      </c>
      <c r="F3120" s="80"/>
      <c r="I3120" s="81"/>
      <c r="J3120" s="80"/>
      <c r="K3120" s="80"/>
      <c r="L3120" s="80"/>
      <c r="M3120" s="80"/>
    </row>
    <row r="3121" spans="1:13">
      <c r="A3121" s="82">
        <v>0.77649999999999997</v>
      </c>
      <c r="B3121" s="130">
        <v>30</v>
      </c>
      <c r="C3121" s="127">
        <v>128.96227857250861</v>
      </c>
      <c r="D3121" s="82">
        <f t="shared" si="97"/>
        <v>1</v>
      </c>
      <c r="E3121" s="83">
        <f t="shared" si="98"/>
        <v>111.00000000000001</v>
      </c>
      <c r="F3121" s="80"/>
      <c r="I3121" s="81"/>
      <c r="J3121" s="80"/>
      <c r="K3121" s="80"/>
      <c r="L3121" s="80"/>
      <c r="M3121" s="80"/>
    </row>
    <row r="3122" spans="1:13">
      <c r="A3122" s="82">
        <v>0.77675000000000005</v>
      </c>
      <c r="B3122" s="130">
        <v>30</v>
      </c>
      <c r="C3122" s="127">
        <v>88.61051397428308</v>
      </c>
      <c r="D3122" s="82">
        <f t="shared" si="97"/>
        <v>1</v>
      </c>
      <c r="E3122" s="83">
        <f t="shared" si="98"/>
        <v>86.777252297369117</v>
      </c>
      <c r="F3122" s="80"/>
      <c r="I3122" s="81"/>
      <c r="J3122" s="80"/>
      <c r="K3122" s="80"/>
      <c r="L3122" s="80"/>
      <c r="M3122" s="80"/>
    </row>
    <row r="3123" spans="1:13">
      <c r="A3123" s="82">
        <v>0.77700000000000002</v>
      </c>
      <c r="B3123" s="130">
        <v>15</v>
      </c>
      <c r="C3123" s="127">
        <v>107.63051419305057</v>
      </c>
      <c r="D3123" s="82">
        <f t="shared" si="97"/>
        <v>0</v>
      </c>
      <c r="E3123" s="83" t="str">
        <f t="shared" si="98"/>
        <v>..</v>
      </c>
      <c r="F3123" s="80"/>
      <c r="I3123" s="81"/>
      <c r="J3123" s="80"/>
      <c r="K3123" s="80"/>
      <c r="L3123" s="80"/>
      <c r="M3123" s="80"/>
    </row>
    <row r="3124" spans="1:13">
      <c r="A3124" s="82">
        <v>0.77725</v>
      </c>
      <c r="B3124" s="130">
        <v>30</v>
      </c>
      <c r="C3124" s="127">
        <v>85.396378935430818</v>
      </c>
      <c r="D3124" s="82">
        <f t="shared" si="97"/>
        <v>1</v>
      </c>
      <c r="E3124" s="83">
        <f t="shared" si="98"/>
        <v>83.948813463179121</v>
      </c>
      <c r="F3124" s="80"/>
      <c r="I3124" s="81"/>
      <c r="J3124" s="80"/>
      <c r="K3124" s="80"/>
      <c r="L3124" s="80"/>
      <c r="M3124" s="80"/>
    </row>
    <row r="3125" spans="1:13">
      <c r="A3125" s="82">
        <v>0.77749999999999997</v>
      </c>
      <c r="B3125" s="130">
        <v>15</v>
      </c>
      <c r="C3125" s="127">
        <v>110.78583026359375</v>
      </c>
      <c r="D3125" s="82">
        <f t="shared" si="97"/>
        <v>0</v>
      </c>
      <c r="E3125" s="83" t="str">
        <f t="shared" si="98"/>
        <v>..</v>
      </c>
      <c r="F3125" s="80"/>
      <c r="I3125" s="81"/>
      <c r="J3125" s="80"/>
      <c r="K3125" s="80"/>
      <c r="L3125" s="80"/>
      <c r="M3125" s="80"/>
    </row>
    <row r="3126" spans="1:13">
      <c r="A3126" s="82">
        <v>0.77775000000000005</v>
      </c>
      <c r="B3126" s="130">
        <v>30</v>
      </c>
      <c r="C3126" s="127">
        <v>120.05295570224902</v>
      </c>
      <c r="D3126" s="82">
        <f t="shared" si="97"/>
        <v>1</v>
      </c>
      <c r="E3126" s="83">
        <f t="shared" si="98"/>
        <v>111.00000000000001</v>
      </c>
      <c r="F3126" s="80"/>
      <c r="I3126" s="81"/>
      <c r="J3126" s="80"/>
      <c r="K3126" s="80"/>
      <c r="L3126" s="80"/>
      <c r="M3126" s="80"/>
    </row>
    <row r="3127" spans="1:13">
      <c r="A3127" s="82">
        <v>0.77800000000000002</v>
      </c>
      <c r="B3127" s="130">
        <v>15</v>
      </c>
      <c r="C3127" s="127">
        <v>99.459167815393286</v>
      </c>
      <c r="D3127" s="82">
        <f t="shared" si="97"/>
        <v>0</v>
      </c>
      <c r="E3127" s="83" t="str">
        <f t="shared" si="98"/>
        <v>..</v>
      </c>
      <c r="F3127" s="80"/>
      <c r="I3127" s="81"/>
      <c r="J3127" s="80"/>
      <c r="K3127" s="80"/>
      <c r="L3127" s="80"/>
      <c r="M3127" s="80"/>
    </row>
    <row r="3128" spans="1:13">
      <c r="A3128" s="82">
        <v>0.77825</v>
      </c>
      <c r="B3128" s="130">
        <v>30</v>
      </c>
      <c r="C3128" s="127">
        <v>132.74603758105525</v>
      </c>
      <c r="D3128" s="82">
        <f t="shared" si="97"/>
        <v>1</v>
      </c>
      <c r="E3128" s="83">
        <f t="shared" si="98"/>
        <v>111.00000000000001</v>
      </c>
      <c r="F3128" s="80"/>
      <c r="I3128" s="81"/>
      <c r="J3128" s="80"/>
      <c r="K3128" s="80"/>
      <c r="L3128" s="80"/>
      <c r="M3128" s="80"/>
    </row>
    <row r="3129" spans="1:13">
      <c r="A3129" s="82">
        <v>0.77849999999999997</v>
      </c>
      <c r="B3129" s="130">
        <v>30</v>
      </c>
      <c r="C3129" s="127">
        <v>134.73395645933115</v>
      </c>
      <c r="D3129" s="82">
        <f t="shared" si="97"/>
        <v>1</v>
      </c>
      <c r="E3129" s="83">
        <f t="shared" si="98"/>
        <v>111.00000000000001</v>
      </c>
      <c r="F3129" s="80"/>
      <c r="I3129" s="81"/>
      <c r="J3129" s="80"/>
      <c r="K3129" s="80"/>
      <c r="L3129" s="80"/>
      <c r="M3129" s="80"/>
    </row>
    <row r="3130" spans="1:13">
      <c r="A3130" s="82">
        <v>0.77875000000000005</v>
      </c>
      <c r="B3130" s="130">
        <v>15</v>
      </c>
      <c r="C3130" s="127">
        <v>111.08588871173853</v>
      </c>
      <c r="D3130" s="82">
        <f t="shared" si="97"/>
        <v>0</v>
      </c>
      <c r="E3130" s="83" t="str">
        <f t="shared" si="98"/>
        <v>..</v>
      </c>
      <c r="F3130" s="80"/>
      <c r="I3130" s="81"/>
      <c r="J3130" s="80"/>
      <c r="K3130" s="80"/>
      <c r="L3130" s="80"/>
      <c r="M3130" s="80"/>
    </row>
    <row r="3131" spans="1:13">
      <c r="A3131" s="82">
        <v>0.77900000000000003</v>
      </c>
      <c r="B3131" s="130">
        <v>30</v>
      </c>
      <c r="C3131" s="127">
        <v>123.51208496205513</v>
      </c>
      <c r="D3131" s="82">
        <f t="shared" si="97"/>
        <v>1</v>
      </c>
      <c r="E3131" s="83">
        <f t="shared" si="98"/>
        <v>111.00000000000001</v>
      </c>
      <c r="F3131" s="80"/>
      <c r="I3131" s="81"/>
      <c r="J3131" s="80"/>
      <c r="K3131" s="80"/>
      <c r="L3131" s="80"/>
      <c r="M3131" s="80"/>
    </row>
    <row r="3132" spans="1:13">
      <c r="A3132" s="82">
        <v>0.77925</v>
      </c>
      <c r="B3132" s="130">
        <v>15</v>
      </c>
      <c r="C3132" s="127">
        <v>124.77660968532075</v>
      </c>
      <c r="D3132" s="82">
        <f t="shared" si="97"/>
        <v>0</v>
      </c>
      <c r="E3132" s="83" t="str">
        <f t="shared" si="98"/>
        <v>..</v>
      </c>
      <c r="F3132" s="80"/>
      <c r="I3132" s="81"/>
      <c r="J3132" s="80"/>
      <c r="K3132" s="80"/>
      <c r="L3132" s="80"/>
      <c r="M3132" s="80"/>
    </row>
    <row r="3133" spans="1:13">
      <c r="A3133" s="82">
        <v>0.77949999999999997</v>
      </c>
      <c r="B3133" s="130">
        <v>15</v>
      </c>
      <c r="C3133" s="127">
        <v>116.25992029312881</v>
      </c>
      <c r="D3133" s="82">
        <f t="shared" si="97"/>
        <v>0</v>
      </c>
      <c r="E3133" s="83" t="str">
        <f t="shared" si="98"/>
        <v>..</v>
      </c>
      <c r="F3133" s="80"/>
      <c r="I3133" s="81"/>
      <c r="J3133" s="80"/>
      <c r="K3133" s="80"/>
      <c r="L3133" s="80"/>
      <c r="M3133" s="80"/>
    </row>
    <row r="3134" spans="1:13">
      <c r="A3134" s="82">
        <v>0.77975000000000005</v>
      </c>
      <c r="B3134" s="130">
        <v>30</v>
      </c>
      <c r="C3134" s="127">
        <v>129.97348429959408</v>
      </c>
      <c r="D3134" s="82">
        <f t="shared" si="97"/>
        <v>1</v>
      </c>
      <c r="E3134" s="83">
        <f t="shared" si="98"/>
        <v>111.00000000000001</v>
      </c>
      <c r="F3134" s="80"/>
      <c r="I3134" s="81"/>
      <c r="J3134" s="80"/>
      <c r="K3134" s="80"/>
      <c r="L3134" s="80"/>
      <c r="M3134" s="80"/>
    </row>
    <row r="3135" spans="1:13">
      <c r="A3135" s="82">
        <v>0.78</v>
      </c>
      <c r="B3135" s="130">
        <v>15</v>
      </c>
      <c r="C3135" s="127">
        <v>108.39174397425695</v>
      </c>
      <c r="D3135" s="82">
        <f t="shared" si="97"/>
        <v>0</v>
      </c>
      <c r="E3135" s="83" t="str">
        <f t="shared" si="98"/>
        <v>..</v>
      </c>
      <c r="F3135" s="80"/>
      <c r="I3135" s="81"/>
      <c r="J3135" s="80"/>
      <c r="K3135" s="80"/>
      <c r="L3135" s="80"/>
      <c r="M3135" s="80"/>
    </row>
    <row r="3136" spans="1:13">
      <c r="A3136" s="82">
        <v>0.78025</v>
      </c>
      <c r="B3136" s="130">
        <v>15</v>
      </c>
      <c r="C3136" s="127">
        <v>121.55849904862711</v>
      </c>
      <c r="D3136" s="82">
        <f t="shared" si="97"/>
        <v>0</v>
      </c>
      <c r="E3136" s="83" t="str">
        <f t="shared" si="98"/>
        <v>..</v>
      </c>
      <c r="F3136" s="80"/>
      <c r="I3136" s="81"/>
      <c r="J3136" s="80"/>
      <c r="K3136" s="80"/>
      <c r="L3136" s="80"/>
      <c r="M3136" s="80"/>
    </row>
    <row r="3137" spans="1:13">
      <c r="A3137" s="82">
        <v>0.78049999999999997</v>
      </c>
      <c r="B3137" s="130">
        <v>30</v>
      </c>
      <c r="C3137" s="127">
        <v>127.65103098527861</v>
      </c>
      <c r="D3137" s="82">
        <f t="shared" si="97"/>
        <v>1</v>
      </c>
      <c r="E3137" s="83">
        <f t="shared" si="98"/>
        <v>111.00000000000001</v>
      </c>
      <c r="F3137" s="80"/>
      <c r="I3137" s="81"/>
      <c r="J3137" s="80"/>
      <c r="K3137" s="80"/>
      <c r="L3137" s="80"/>
      <c r="M3137" s="80"/>
    </row>
    <row r="3138" spans="1:13">
      <c r="A3138" s="82">
        <v>0.78075000000000006</v>
      </c>
      <c r="B3138" s="130">
        <v>15</v>
      </c>
      <c r="C3138" s="127">
        <v>106.43323913795959</v>
      </c>
      <c r="D3138" s="82">
        <f t="shared" si="97"/>
        <v>0</v>
      </c>
      <c r="E3138" s="83" t="str">
        <f t="shared" si="98"/>
        <v>..</v>
      </c>
      <c r="F3138" s="80"/>
      <c r="I3138" s="81"/>
      <c r="J3138" s="80"/>
      <c r="K3138" s="80"/>
      <c r="L3138" s="80"/>
      <c r="M3138" s="80"/>
    </row>
    <row r="3139" spans="1:13">
      <c r="A3139" s="82">
        <v>0.78100000000000003</v>
      </c>
      <c r="B3139" s="130">
        <v>15</v>
      </c>
      <c r="C3139" s="127">
        <v>124.13003177165169</v>
      </c>
      <c r="D3139" s="82">
        <f t="shared" si="97"/>
        <v>0</v>
      </c>
      <c r="E3139" s="83" t="str">
        <f t="shared" si="98"/>
        <v>..</v>
      </c>
      <c r="F3139" s="80"/>
      <c r="I3139" s="81"/>
      <c r="J3139" s="80"/>
      <c r="K3139" s="80"/>
      <c r="L3139" s="80"/>
      <c r="M3139" s="80"/>
    </row>
    <row r="3140" spans="1:13">
      <c r="A3140" s="82">
        <v>0.78125</v>
      </c>
      <c r="B3140" s="130">
        <v>30</v>
      </c>
      <c r="C3140" s="127">
        <v>105.38060104402997</v>
      </c>
      <c r="D3140" s="82">
        <f t="shared" si="97"/>
        <v>1</v>
      </c>
      <c r="E3140" s="83">
        <f t="shared" si="98"/>
        <v>111.00000000000001</v>
      </c>
      <c r="F3140" s="80"/>
      <c r="I3140" s="81"/>
      <c r="J3140" s="80"/>
      <c r="K3140" s="80"/>
      <c r="L3140" s="80"/>
      <c r="M3140" s="80"/>
    </row>
    <row r="3141" spans="1:13">
      <c r="A3141" s="82">
        <v>0.78149999999999997</v>
      </c>
      <c r="B3141" s="130">
        <v>15</v>
      </c>
      <c r="C3141" s="127">
        <v>121.88970575317609</v>
      </c>
      <c r="D3141" s="82">
        <f t="shared" si="97"/>
        <v>0</v>
      </c>
      <c r="E3141" s="83" t="str">
        <f t="shared" si="98"/>
        <v>..</v>
      </c>
      <c r="F3141" s="80"/>
      <c r="I3141" s="81"/>
      <c r="J3141" s="80"/>
      <c r="K3141" s="80"/>
      <c r="L3141" s="80"/>
      <c r="M3141" s="80"/>
    </row>
    <row r="3142" spans="1:13">
      <c r="A3142" s="82">
        <v>0.78174999999999994</v>
      </c>
      <c r="B3142" s="130">
        <v>30</v>
      </c>
      <c r="C3142" s="127">
        <v>128.8453808257504</v>
      </c>
      <c r="D3142" s="82">
        <f t="shared" si="97"/>
        <v>1</v>
      </c>
      <c r="E3142" s="83">
        <f t="shared" si="98"/>
        <v>111.00000000000001</v>
      </c>
      <c r="F3142" s="80"/>
      <c r="I3142" s="81"/>
      <c r="J3142" s="80"/>
      <c r="K3142" s="80"/>
      <c r="L3142" s="80"/>
      <c r="M3142" s="80"/>
    </row>
    <row r="3143" spans="1:13">
      <c r="A3143" s="82">
        <v>0.78200000000000003</v>
      </c>
      <c r="B3143" s="130">
        <v>15</v>
      </c>
      <c r="C3143" s="127">
        <v>123.81880388208327</v>
      </c>
      <c r="D3143" s="82">
        <f t="shared" si="97"/>
        <v>0</v>
      </c>
      <c r="E3143" s="83" t="str">
        <f t="shared" si="98"/>
        <v>..</v>
      </c>
      <c r="F3143" s="80"/>
      <c r="I3143" s="81"/>
      <c r="J3143" s="80"/>
      <c r="K3143" s="80"/>
      <c r="L3143" s="80"/>
      <c r="M3143" s="80"/>
    </row>
    <row r="3144" spans="1:13">
      <c r="A3144" s="82">
        <v>0.78225</v>
      </c>
      <c r="B3144" s="130">
        <v>15</v>
      </c>
      <c r="C3144" s="127">
        <v>107.04284915085044</v>
      </c>
      <c r="D3144" s="82">
        <f t="shared" si="97"/>
        <v>0</v>
      </c>
      <c r="E3144" s="83" t="str">
        <f t="shared" si="98"/>
        <v>..</v>
      </c>
      <c r="F3144" s="80"/>
      <c r="I3144" s="81"/>
      <c r="J3144" s="80"/>
      <c r="K3144" s="80"/>
      <c r="L3144" s="80"/>
      <c r="M3144" s="80"/>
    </row>
    <row r="3145" spans="1:13">
      <c r="A3145" s="82">
        <v>0.78249999999999997</v>
      </c>
      <c r="B3145" s="130">
        <v>15</v>
      </c>
      <c r="C3145" s="127">
        <v>119.86935219470854</v>
      </c>
      <c r="D3145" s="82">
        <f t="shared" si="97"/>
        <v>0</v>
      </c>
      <c r="E3145" s="83" t="str">
        <f t="shared" si="98"/>
        <v>..</v>
      </c>
      <c r="F3145" s="80"/>
      <c r="I3145" s="81"/>
      <c r="J3145" s="80"/>
      <c r="K3145" s="80"/>
      <c r="L3145" s="80"/>
      <c r="M3145" s="80"/>
    </row>
    <row r="3146" spans="1:13">
      <c r="A3146" s="82">
        <v>0.78274999999999995</v>
      </c>
      <c r="B3146" s="130">
        <v>30</v>
      </c>
      <c r="C3146" s="127">
        <v>106.61236106849415</v>
      </c>
      <c r="D3146" s="82">
        <f t="shared" si="97"/>
        <v>1</v>
      </c>
      <c r="E3146" s="83">
        <f t="shared" si="98"/>
        <v>111.00000000000001</v>
      </c>
      <c r="F3146" s="80"/>
      <c r="I3146" s="81"/>
      <c r="J3146" s="80"/>
      <c r="K3146" s="80"/>
      <c r="L3146" s="80"/>
      <c r="M3146" s="80"/>
    </row>
    <row r="3147" spans="1:13">
      <c r="A3147" s="82">
        <v>0.78300000000000003</v>
      </c>
      <c r="B3147" s="130">
        <v>15</v>
      </c>
      <c r="C3147" s="127">
        <v>111.54870947471491</v>
      </c>
      <c r="D3147" s="82">
        <f t="shared" si="97"/>
        <v>0</v>
      </c>
      <c r="E3147" s="83" t="str">
        <f t="shared" si="98"/>
        <v>..</v>
      </c>
      <c r="F3147" s="80"/>
      <c r="I3147" s="81"/>
      <c r="J3147" s="80"/>
      <c r="K3147" s="80"/>
      <c r="L3147" s="80"/>
      <c r="M3147" s="80"/>
    </row>
    <row r="3148" spans="1:13">
      <c r="A3148" s="82">
        <v>0.78325</v>
      </c>
      <c r="B3148" s="130">
        <v>30</v>
      </c>
      <c r="C3148" s="127">
        <v>92.95950006209037</v>
      </c>
      <c r="D3148" s="82">
        <f t="shared" si="97"/>
        <v>1</v>
      </c>
      <c r="E3148" s="83">
        <f t="shared" si="98"/>
        <v>90.604360054639528</v>
      </c>
      <c r="F3148" s="80"/>
      <c r="I3148" s="81"/>
      <c r="J3148" s="80"/>
      <c r="K3148" s="80"/>
      <c r="L3148" s="80"/>
      <c r="M3148" s="80"/>
    </row>
    <row r="3149" spans="1:13">
      <c r="A3149" s="82">
        <v>0.78349999999999997</v>
      </c>
      <c r="B3149" s="130">
        <v>30</v>
      </c>
      <c r="C3149" s="127">
        <v>138.28448806902011</v>
      </c>
      <c r="D3149" s="82">
        <f t="shared" si="97"/>
        <v>1</v>
      </c>
      <c r="E3149" s="83">
        <f t="shared" si="98"/>
        <v>111.00000000000001</v>
      </c>
      <c r="F3149" s="80"/>
      <c r="I3149" s="81"/>
      <c r="J3149" s="80"/>
      <c r="K3149" s="80"/>
      <c r="L3149" s="80"/>
      <c r="M3149" s="80"/>
    </row>
    <row r="3150" spans="1:13">
      <c r="A3150" s="82">
        <v>0.78374999999999995</v>
      </c>
      <c r="B3150" s="130">
        <v>15</v>
      </c>
      <c r="C3150" s="127">
        <v>122.35308244322812</v>
      </c>
      <c r="D3150" s="82">
        <f t="shared" si="97"/>
        <v>0</v>
      </c>
      <c r="E3150" s="83" t="str">
        <f t="shared" si="98"/>
        <v>..</v>
      </c>
      <c r="F3150" s="80"/>
      <c r="I3150" s="81"/>
      <c r="J3150" s="80"/>
      <c r="K3150" s="80"/>
      <c r="L3150" s="80"/>
      <c r="M3150" s="80"/>
    </row>
    <row r="3151" spans="1:13">
      <c r="A3151" s="82">
        <v>0.78400000000000003</v>
      </c>
      <c r="B3151" s="130">
        <v>30</v>
      </c>
      <c r="C3151" s="127">
        <v>113.5114790837698</v>
      </c>
      <c r="D3151" s="82">
        <f t="shared" si="97"/>
        <v>1</v>
      </c>
      <c r="E3151" s="83">
        <f t="shared" si="98"/>
        <v>111.00000000000001</v>
      </c>
      <c r="F3151" s="80"/>
      <c r="I3151" s="81"/>
      <c r="J3151" s="80"/>
      <c r="K3151" s="80"/>
      <c r="L3151" s="80"/>
      <c r="M3151" s="80"/>
    </row>
    <row r="3152" spans="1:13">
      <c r="A3152" s="82">
        <v>0.78425</v>
      </c>
      <c r="B3152" s="130">
        <v>15</v>
      </c>
      <c r="C3152" s="127">
        <v>100.96431624886438</v>
      </c>
      <c r="D3152" s="82">
        <f t="shared" ref="D3152:D3215" si="99">IF(VLOOKUP(B3152,$B$10:$G$11,6)&gt;=0,1,0)</f>
        <v>0</v>
      </c>
      <c r="E3152" s="83" t="str">
        <f t="shared" ref="E3152:E3215" si="100">IF(D3152=0,"..", IF(C3152+$C$6&gt;=$G$2,$G$2,(C3152+$C$6)*(1-$C$4)))</f>
        <v>..</v>
      </c>
      <c r="F3152" s="80"/>
      <c r="I3152" s="81"/>
      <c r="J3152" s="80"/>
      <c r="K3152" s="80"/>
      <c r="L3152" s="80"/>
      <c r="M3152" s="80"/>
    </row>
    <row r="3153" spans="1:13">
      <c r="A3153" s="82">
        <v>0.78449999999999998</v>
      </c>
      <c r="B3153" s="130">
        <v>15</v>
      </c>
      <c r="C3153" s="127">
        <v>119.90510843714921</v>
      </c>
      <c r="D3153" s="82">
        <f t="shared" si="99"/>
        <v>0</v>
      </c>
      <c r="E3153" s="83" t="str">
        <f t="shared" si="100"/>
        <v>..</v>
      </c>
      <c r="F3153" s="80"/>
      <c r="I3153" s="81"/>
      <c r="J3153" s="80"/>
      <c r="K3153" s="80"/>
      <c r="L3153" s="80"/>
      <c r="M3153" s="80"/>
    </row>
    <row r="3154" spans="1:13">
      <c r="A3154" s="82">
        <v>0.78474999999999995</v>
      </c>
      <c r="B3154" s="130">
        <v>30</v>
      </c>
      <c r="C3154" s="127">
        <v>111.69390992286873</v>
      </c>
      <c r="D3154" s="82">
        <f t="shared" si="99"/>
        <v>1</v>
      </c>
      <c r="E3154" s="83">
        <f t="shared" si="100"/>
        <v>111.00000000000001</v>
      </c>
      <c r="F3154" s="80"/>
      <c r="I3154" s="81"/>
      <c r="J3154" s="80"/>
      <c r="K3154" s="80"/>
      <c r="L3154" s="80"/>
      <c r="M3154" s="80"/>
    </row>
    <row r="3155" spans="1:13">
      <c r="A3155" s="82">
        <v>0.78500000000000003</v>
      </c>
      <c r="B3155" s="130">
        <v>30</v>
      </c>
      <c r="C3155" s="127">
        <v>128.09313003536568</v>
      </c>
      <c r="D3155" s="82">
        <f t="shared" si="99"/>
        <v>1</v>
      </c>
      <c r="E3155" s="83">
        <f t="shared" si="100"/>
        <v>111.00000000000001</v>
      </c>
      <c r="F3155" s="80"/>
      <c r="I3155" s="81"/>
      <c r="J3155" s="80"/>
      <c r="K3155" s="80"/>
      <c r="L3155" s="80"/>
      <c r="M3155" s="80"/>
    </row>
    <row r="3156" spans="1:13">
      <c r="A3156" s="82">
        <v>0.78525</v>
      </c>
      <c r="B3156" s="130">
        <v>30</v>
      </c>
      <c r="C3156" s="127">
        <v>82.736498264100547</v>
      </c>
      <c r="D3156" s="82">
        <f t="shared" si="99"/>
        <v>1</v>
      </c>
      <c r="E3156" s="83">
        <f t="shared" si="100"/>
        <v>81.608118472408478</v>
      </c>
      <c r="F3156" s="80"/>
      <c r="I3156" s="81"/>
      <c r="J3156" s="80"/>
      <c r="K3156" s="80"/>
      <c r="L3156" s="80"/>
      <c r="M3156" s="80"/>
    </row>
    <row r="3157" spans="1:13">
      <c r="A3157" s="82">
        <v>0.78549999999999998</v>
      </c>
      <c r="B3157" s="130">
        <v>30</v>
      </c>
      <c r="C3157" s="127">
        <v>120.44266977699016</v>
      </c>
      <c r="D3157" s="82">
        <f t="shared" si="99"/>
        <v>1</v>
      </c>
      <c r="E3157" s="83">
        <f t="shared" si="100"/>
        <v>111.00000000000001</v>
      </c>
      <c r="F3157" s="80"/>
      <c r="I3157" s="81"/>
      <c r="J3157" s="80"/>
      <c r="K3157" s="80"/>
      <c r="L3157" s="80"/>
      <c r="M3157" s="80"/>
    </row>
    <row r="3158" spans="1:13">
      <c r="A3158" s="82">
        <v>0.78574999999999995</v>
      </c>
      <c r="B3158" s="130">
        <v>15</v>
      </c>
      <c r="C3158" s="127">
        <v>103.69477873090656</v>
      </c>
      <c r="D3158" s="82">
        <f t="shared" si="99"/>
        <v>0</v>
      </c>
      <c r="E3158" s="83" t="str">
        <f t="shared" si="100"/>
        <v>..</v>
      </c>
      <c r="F3158" s="80"/>
      <c r="I3158" s="81"/>
      <c r="J3158" s="80"/>
      <c r="K3158" s="80"/>
      <c r="L3158" s="80"/>
      <c r="M3158" s="80"/>
    </row>
    <row r="3159" spans="1:13">
      <c r="A3159" s="82">
        <v>0.78600000000000003</v>
      </c>
      <c r="B3159" s="130">
        <v>15</v>
      </c>
      <c r="C3159" s="127">
        <v>122.76438495775891</v>
      </c>
      <c r="D3159" s="82">
        <f t="shared" si="99"/>
        <v>0</v>
      </c>
      <c r="E3159" s="83" t="str">
        <f t="shared" si="100"/>
        <v>..</v>
      </c>
      <c r="F3159" s="80"/>
      <c r="I3159" s="81"/>
      <c r="J3159" s="80"/>
      <c r="K3159" s="80"/>
      <c r="L3159" s="80"/>
      <c r="M3159" s="80"/>
    </row>
    <row r="3160" spans="1:13">
      <c r="A3160" s="82">
        <v>0.78625</v>
      </c>
      <c r="B3160" s="130">
        <v>15</v>
      </c>
      <c r="C3160" s="127">
        <v>104.27570689164108</v>
      </c>
      <c r="D3160" s="82">
        <f t="shared" si="99"/>
        <v>0</v>
      </c>
      <c r="E3160" s="83" t="str">
        <f t="shared" si="100"/>
        <v>..</v>
      </c>
      <c r="F3160" s="80"/>
      <c r="I3160" s="81"/>
      <c r="J3160" s="80"/>
      <c r="K3160" s="80"/>
      <c r="L3160" s="80"/>
      <c r="M3160" s="80"/>
    </row>
    <row r="3161" spans="1:13">
      <c r="A3161" s="82">
        <v>0.78649999999999998</v>
      </c>
      <c r="B3161" s="130">
        <v>15</v>
      </c>
      <c r="C3161" s="127">
        <v>121.82385748484693</v>
      </c>
      <c r="D3161" s="82">
        <f t="shared" si="99"/>
        <v>0</v>
      </c>
      <c r="E3161" s="83" t="str">
        <f t="shared" si="100"/>
        <v>..</v>
      </c>
      <c r="F3161" s="80"/>
      <c r="I3161" s="81"/>
      <c r="J3161" s="80"/>
      <c r="K3161" s="80"/>
      <c r="L3161" s="80"/>
      <c r="M3161" s="80"/>
    </row>
    <row r="3162" spans="1:13">
      <c r="A3162" s="82">
        <v>0.78674999999999995</v>
      </c>
      <c r="B3162" s="130">
        <v>30</v>
      </c>
      <c r="C3162" s="127">
        <v>128.11065256360854</v>
      </c>
      <c r="D3162" s="82">
        <f t="shared" si="99"/>
        <v>1</v>
      </c>
      <c r="E3162" s="83">
        <f t="shared" si="100"/>
        <v>111.00000000000001</v>
      </c>
      <c r="F3162" s="80"/>
      <c r="I3162" s="81"/>
      <c r="J3162" s="80"/>
      <c r="K3162" s="80"/>
      <c r="L3162" s="80"/>
      <c r="M3162" s="80"/>
    </row>
    <row r="3163" spans="1:13">
      <c r="A3163" s="82">
        <v>0.78700000000000003</v>
      </c>
      <c r="B3163" s="130">
        <v>15</v>
      </c>
      <c r="C3163" s="127">
        <v>110.39493095435921</v>
      </c>
      <c r="D3163" s="82">
        <f t="shared" si="99"/>
        <v>0</v>
      </c>
      <c r="E3163" s="83" t="str">
        <f t="shared" si="100"/>
        <v>..</v>
      </c>
      <c r="F3163" s="80"/>
      <c r="I3163" s="81"/>
      <c r="J3163" s="80"/>
      <c r="K3163" s="80"/>
      <c r="L3163" s="80"/>
      <c r="M3163" s="80"/>
    </row>
    <row r="3164" spans="1:13">
      <c r="A3164" s="82">
        <v>0.78725000000000001</v>
      </c>
      <c r="B3164" s="130">
        <v>15</v>
      </c>
      <c r="C3164" s="127">
        <v>107.80681780285498</v>
      </c>
      <c r="D3164" s="82">
        <f t="shared" si="99"/>
        <v>0</v>
      </c>
      <c r="E3164" s="83" t="str">
        <f t="shared" si="100"/>
        <v>..</v>
      </c>
      <c r="F3164" s="80"/>
      <c r="I3164" s="81"/>
      <c r="J3164" s="80"/>
      <c r="K3164" s="80"/>
      <c r="L3164" s="80"/>
      <c r="M3164" s="80"/>
    </row>
    <row r="3165" spans="1:13">
      <c r="A3165" s="82">
        <v>0.78749999999999998</v>
      </c>
      <c r="B3165" s="130">
        <v>30</v>
      </c>
      <c r="C3165" s="127">
        <v>114.54161533261774</v>
      </c>
      <c r="D3165" s="82">
        <f t="shared" si="99"/>
        <v>1</v>
      </c>
      <c r="E3165" s="83">
        <f t="shared" si="100"/>
        <v>111.00000000000001</v>
      </c>
      <c r="F3165" s="80"/>
      <c r="I3165" s="81"/>
      <c r="J3165" s="80"/>
      <c r="K3165" s="80"/>
      <c r="L3165" s="80"/>
      <c r="M3165" s="80"/>
    </row>
    <row r="3166" spans="1:13">
      <c r="A3166" s="82">
        <v>0.78774999999999995</v>
      </c>
      <c r="B3166" s="130">
        <v>15</v>
      </c>
      <c r="C3166" s="127">
        <v>105.27899410486152</v>
      </c>
      <c r="D3166" s="82">
        <f t="shared" si="99"/>
        <v>0</v>
      </c>
      <c r="E3166" s="83" t="str">
        <f t="shared" si="100"/>
        <v>..</v>
      </c>
      <c r="F3166" s="80"/>
      <c r="I3166" s="81"/>
      <c r="J3166" s="80"/>
      <c r="K3166" s="80"/>
      <c r="L3166" s="80"/>
      <c r="M3166" s="80"/>
    </row>
    <row r="3167" spans="1:13">
      <c r="A3167" s="82">
        <v>0.78800000000000003</v>
      </c>
      <c r="B3167" s="130">
        <v>30</v>
      </c>
      <c r="C3167" s="127">
        <v>122.08860467879893</v>
      </c>
      <c r="D3167" s="82">
        <f t="shared" si="99"/>
        <v>1</v>
      </c>
      <c r="E3167" s="83">
        <f t="shared" si="100"/>
        <v>111.00000000000001</v>
      </c>
      <c r="F3167" s="80"/>
      <c r="I3167" s="81"/>
      <c r="J3167" s="80"/>
      <c r="K3167" s="80"/>
      <c r="L3167" s="80"/>
      <c r="M3167" s="80"/>
    </row>
    <row r="3168" spans="1:13">
      <c r="A3168" s="82">
        <v>0.78825000000000001</v>
      </c>
      <c r="B3168" s="130">
        <v>15</v>
      </c>
      <c r="C3168" s="127">
        <v>124.51639919726284</v>
      </c>
      <c r="D3168" s="82">
        <f t="shared" si="99"/>
        <v>0</v>
      </c>
      <c r="E3168" s="83" t="str">
        <f t="shared" si="100"/>
        <v>..</v>
      </c>
      <c r="F3168" s="80"/>
      <c r="I3168" s="81"/>
      <c r="J3168" s="80"/>
      <c r="K3168" s="80"/>
      <c r="L3168" s="80"/>
      <c r="M3168" s="80"/>
    </row>
    <row r="3169" spans="1:13">
      <c r="A3169" s="82">
        <v>0.78849999999999998</v>
      </c>
      <c r="B3169" s="130">
        <v>15</v>
      </c>
      <c r="C3169" s="127">
        <v>113.53318825485475</v>
      </c>
      <c r="D3169" s="82">
        <f t="shared" si="99"/>
        <v>0</v>
      </c>
      <c r="E3169" s="83" t="str">
        <f t="shared" si="100"/>
        <v>..</v>
      </c>
      <c r="F3169" s="80"/>
      <c r="I3169" s="81"/>
      <c r="J3169" s="80"/>
      <c r="K3169" s="80"/>
      <c r="L3169" s="80"/>
      <c r="M3169" s="80"/>
    </row>
    <row r="3170" spans="1:13">
      <c r="A3170" s="82">
        <v>0.78874999999999995</v>
      </c>
      <c r="B3170" s="130">
        <v>30</v>
      </c>
      <c r="C3170" s="127">
        <v>112.55368553144341</v>
      </c>
      <c r="D3170" s="82">
        <f t="shared" si="99"/>
        <v>1</v>
      </c>
      <c r="E3170" s="83">
        <f t="shared" si="100"/>
        <v>111.00000000000001</v>
      </c>
      <c r="F3170" s="80"/>
      <c r="I3170" s="81"/>
      <c r="J3170" s="80"/>
      <c r="K3170" s="80"/>
      <c r="L3170" s="80"/>
      <c r="M3170" s="80"/>
    </row>
    <row r="3171" spans="1:13">
      <c r="A3171" s="82">
        <v>0.78900000000000003</v>
      </c>
      <c r="B3171" s="130">
        <v>15</v>
      </c>
      <c r="C3171" s="127">
        <v>105.97338827113755</v>
      </c>
      <c r="D3171" s="82">
        <f t="shared" si="99"/>
        <v>0</v>
      </c>
      <c r="E3171" s="83" t="str">
        <f t="shared" si="100"/>
        <v>..</v>
      </c>
      <c r="F3171" s="80"/>
      <c r="I3171" s="81"/>
      <c r="J3171" s="80"/>
      <c r="K3171" s="80"/>
      <c r="L3171" s="80"/>
      <c r="M3171" s="80"/>
    </row>
    <row r="3172" spans="1:13">
      <c r="A3172" s="82">
        <v>0.78925000000000001</v>
      </c>
      <c r="B3172" s="130">
        <v>30</v>
      </c>
      <c r="C3172" s="127">
        <v>86.372886447595263</v>
      </c>
      <c r="D3172" s="82">
        <f t="shared" si="99"/>
        <v>1</v>
      </c>
      <c r="E3172" s="83">
        <f t="shared" si="100"/>
        <v>84.808140073883834</v>
      </c>
      <c r="F3172" s="80"/>
      <c r="I3172" s="81"/>
      <c r="J3172" s="80"/>
      <c r="K3172" s="80"/>
      <c r="L3172" s="80"/>
      <c r="M3172" s="80"/>
    </row>
    <row r="3173" spans="1:13">
      <c r="A3173" s="82">
        <v>0.78949999999999998</v>
      </c>
      <c r="B3173" s="130">
        <v>15</v>
      </c>
      <c r="C3173" s="127">
        <v>104.95212925083474</v>
      </c>
      <c r="D3173" s="82">
        <f t="shared" si="99"/>
        <v>0</v>
      </c>
      <c r="E3173" s="83" t="str">
        <f t="shared" si="100"/>
        <v>..</v>
      </c>
      <c r="F3173" s="80"/>
      <c r="I3173" s="81"/>
      <c r="J3173" s="80"/>
      <c r="K3173" s="80"/>
      <c r="L3173" s="80"/>
      <c r="M3173" s="80"/>
    </row>
    <row r="3174" spans="1:13">
      <c r="A3174" s="82">
        <v>0.78974999999999995</v>
      </c>
      <c r="B3174" s="130">
        <v>30</v>
      </c>
      <c r="C3174" s="127">
        <v>96.577815931621359</v>
      </c>
      <c r="D3174" s="82">
        <f t="shared" si="99"/>
        <v>1</v>
      </c>
      <c r="E3174" s="83">
        <f t="shared" si="100"/>
        <v>93.788478019826798</v>
      </c>
      <c r="F3174" s="80"/>
      <c r="I3174" s="81"/>
      <c r="J3174" s="80"/>
      <c r="K3174" s="80"/>
      <c r="L3174" s="80"/>
      <c r="M3174" s="80"/>
    </row>
    <row r="3175" spans="1:13">
      <c r="A3175" s="82">
        <v>0.79</v>
      </c>
      <c r="B3175" s="130">
        <v>15</v>
      </c>
      <c r="C3175" s="127">
        <v>100.69161893883354</v>
      </c>
      <c r="D3175" s="82">
        <f t="shared" si="99"/>
        <v>0</v>
      </c>
      <c r="E3175" s="83" t="str">
        <f t="shared" si="100"/>
        <v>..</v>
      </c>
      <c r="F3175" s="80"/>
      <c r="I3175" s="81"/>
      <c r="J3175" s="80"/>
      <c r="K3175" s="80"/>
      <c r="L3175" s="80"/>
      <c r="M3175" s="80"/>
    </row>
    <row r="3176" spans="1:13">
      <c r="A3176" s="82">
        <v>0.79025000000000001</v>
      </c>
      <c r="B3176" s="130">
        <v>15</v>
      </c>
      <c r="C3176" s="127">
        <v>111.68216569733951</v>
      </c>
      <c r="D3176" s="82">
        <f t="shared" si="99"/>
        <v>0</v>
      </c>
      <c r="E3176" s="83" t="str">
        <f t="shared" si="100"/>
        <v>..</v>
      </c>
      <c r="F3176" s="80"/>
      <c r="I3176" s="81"/>
      <c r="J3176" s="80"/>
      <c r="K3176" s="80"/>
      <c r="L3176" s="80"/>
      <c r="M3176" s="80"/>
    </row>
    <row r="3177" spans="1:13">
      <c r="A3177" s="82">
        <v>0.79049999999999998</v>
      </c>
      <c r="B3177" s="130">
        <v>30</v>
      </c>
      <c r="C3177" s="127">
        <v>89.942931122207739</v>
      </c>
      <c r="D3177" s="82">
        <f t="shared" si="99"/>
        <v>1</v>
      </c>
      <c r="E3177" s="83">
        <f t="shared" si="100"/>
        <v>87.949779387542804</v>
      </c>
      <c r="F3177" s="80"/>
      <c r="I3177" s="81"/>
      <c r="J3177" s="80"/>
      <c r="K3177" s="80"/>
      <c r="L3177" s="80"/>
      <c r="M3177" s="80"/>
    </row>
    <row r="3178" spans="1:13">
      <c r="A3178" s="82">
        <v>0.79074999999999995</v>
      </c>
      <c r="B3178" s="130">
        <v>15</v>
      </c>
      <c r="C3178" s="127">
        <v>107.51571334666971</v>
      </c>
      <c r="D3178" s="82">
        <f t="shared" si="99"/>
        <v>0</v>
      </c>
      <c r="E3178" s="83" t="str">
        <f t="shared" si="100"/>
        <v>..</v>
      </c>
      <c r="F3178" s="80"/>
      <c r="I3178" s="81"/>
      <c r="J3178" s="80"/>
      <c r="K3178" s="80"/>
      <c r="L3178" s="80"/>
      <c r="M3178" s="80"/>
    </row>
    <row r="3179" spans="1:13">
      <c r="A3179" s="82">
        <v>0.79100000000000004</v>
      </c>
      <c r="B3179" s="130">
        <v>30</v>
      </c>
      <c r="C3179" s="127">
        <v>125.22438821637071</v>
      </c>
      <c r="D3179" s="82">
        <f t="shared" si="99"/>
        <v>1</v>
      </c>
      <c r="E3179" s="83">
        <f t="shared" si="100"/>
        <v>111.00000000000001</v>
      </c>
      <c r="F3179" s="80"/>
      <c r="I3179" s="81"/>
      <c r="J3179" s="80"/>
      <c r="K3179" s="80"/>
      <c r="L3179" s="80"/>
      <c r="M3179" s="80"/>
    </row>
    <row r="3180" spans="1:13">
      <c r="A3180" s="82">
        <v>0.79125000000000001</v>
      </c>
      <c r="B3180" s="130">
        <v>30</v>
      </c>
      <c r="C3180" s="127">
        <v>121.20874019322015</v>
      </c>
      <c r="D3180" s="82">
        <f t="shared" si="99"/>
        <v>1</v>
      </c>
      <c r="E3180" s="83">
        <f t="shared" si="100"/>
        <v>111.00000000000001</v>
      </c>
      <c r="F3180" s="80"/>
      <c r="I3180" s="81"/>
      <c r="J3180" s="80"/>
      <c r="K3180" s="80"/>
      <c r="L3180" s="80"/>
      <c r="M3180" s="80"/>
    </row>
    <row r="3181" spans="1:13">
      <c r="A3181" s="82">
        <v>0.79149999999999998</v>
      </c>
      <c r="B3181" s="130">
        <v>30</v>
      </c>
      <c r="C3181" s="127">
        <v>98.389325275560012</v>
      </c>
      <c r="D3181" s="82">
        <f t="shared" si="99"/>
        <v>1</v>
      </c>
      <c r="E3181" s="83">
        <f t="shared" si="100"/>
        <v>95.382606242492812</v>
      </c>
      <c r="F3181" s="80"/>
      <c r="I3181" s="81"/>
      <c r="J3181" s="80"/>
      <c r="K3181" s="80"/>
      <c r="L3181" s="80"/>
      <c r="M3181" s="80"/>
    </row>
    <row r="3182" spans="1:13">
      <c r="A3182" s="82">
        <v>0.79174999999999995</v>
      </c>
      <c r="B3182" s="130">
        <v>30</v>
      </c>
      <c r="C3182" s="127">
        <v>123.773901515348</v>
      </c>
      <c r="D3182" s="82">
        <f t="shared" si="99"/>
        <v>1</v>
      </c>
      <c r="E3182" s="83">
        <f t="shared" si="100"/>
        <v>111.00000000000001</v>
      </c>
      <c r="F3182" s="80"/>
      <c r="I3182" s="81"/>
      <c r="J3182" s="80"/>
      <c r="K3182" s="80"/>
      <c r="L3182" s="80"/>
      <c r="M3182" s="80"/>
    </row>
    <row r="3183" spans="1:13">
      <c r="A3183" s="82">
        <v>0.79200000000000004</v>
      </c>
      <c r="B3183" s="130">
        <v>30</v>
      </c>
      <c r="C3183" s="127">
        <v>124.21376642735166</v>
      </c>
      <c r="D3183" s="82">
        <f t="shared" si="99"/>
        <v>1</v>
      </c>
      <c r="E3183" s="83">
        <f t="shared" si="100"/>
        <v>111.00000000000001</v>
      </c>
      <c r="F3183" s="80"/>
      <c r="I3183" s="81"/>
      <c r="J3183" s="80"/>
      <c r="K3183" s="80"/>
      <c r="L3183" s="80"/>
      <c r="M3183" s="80"/>
    </row>
    <row r="3184" spans="1:13">
      <c r="A3184" s="82">
        <v>0.79225000000000001</v>
      </c>
      <c r="B3184" s="130">
        <v>15</v>
      </c>
      <c r="C3184" s="127">
        <v>113.86124248555427</v>
      </c>
      <c r="D3184" s="82">
        <f t="shared" si="99"/>
        <v>0</v>
      </c>
      <c r="E3184" s="83" t="str">
        <f t="shared" si="100"/>
        <v>..</v>
      </c>
      <c r="F3184" s="80"/>
      <c r="I3184" s="81"/>
      <c r="J3184" s="80"/>
      <c r="K3184" s="80"/>
      <c r="L3184" s="80"/>
      <c r="M3184" s="80"/>
    </row>
    <row r="3185" spans="1:13">
      <c r="A3185" s="82">
        <v>0.79249999999999998</v>
      </c>
      <c r="B3185" s="130">
        <v>15</v>
      </c>
      <c r="C3185" s="127">
        <v>123.31779789236825</v>
      </c>
      <c r="D3185" s="82">
        <f t="shared" si="99"/>
        <v>0</v>
      </c>
      <c r="E3185" s="83" t="str">
        <f t="shared" si="100"/>
        <v>..</v>
      </c>
      <c r="F3185" s="80"/>
      <c r="I3185" s="81"/>
      <c r="J3185" s="80"/>
      <c r="K3185" s="80"/>
      <c r="L3185" s="80"/>
      <c r="M3185" s="80"/>
    </row>
    <row r="3186" spans="1:13">
      <c r="A3186" s="82">
        <v>0.79274999999999995</v>
      </c>
      <c r="B3186" s="130">
        <v>30</v>
      </c>
      <c r="C3186" s="127">
        <v>107.47231894215169</v>
      </c>
      <c r="D3186" s="82">
        <f t="shared" si="99"/>
        <v>1</v>
      </c>
      <c r="E3186" s="83">
        <f t="shared" si="100"/>
        <v>111.00000000000001</v>
      </c>
      <c r="F3186" s="80"/>
      <c r="I3186" s="81"/>
      <c r="J3186" s="80"/>
      <c r="K3186" s="80"/>
      <c r="L3186" s="80"/>
      <c r="M3186" s="80"/>
    </row>
    <row r="3187" spans="1:13">
      <c r="A3187" s="82">
        <v>0.79300000000000004</v>
      </c>
      <c r="B3187" s="130">
        <v>15</v>
      </c>
      <c r="C3187" s="127">
        <v>103.43472248524886</v>
      </c>
      <c r="D3187" s="82">
        <f t="shared" si="99"/>
        <v>0</v>
      </c>
      <c r="E3187" s="83" t="str">
        <f t="shared" si="100"/>
        <v>..</v>
      </c>
      <c r="F3187" s="80"/>
      <c r="I3187" s="81"/>
      <c r="J3187" s="80"/>
      <c r="K3187" s="80"/>
      <c r="L3187" s="80"/>
      <c r="M3187" s="80"/>
    </row>
    <row r="3188" spans="1:13">
      <c r="A3188" s="82">
        <v>0.79325000000000001</v>
      </c>
      <c r="B3188" s="130">
        <v>15</v>
      </c>
      <c r="C3188" s="127">
        <v>112.00207459627157</v>
      </c>
      <c r="D3188" s="82">
        <f t="shared" si="99"/>
        <v>0</v>
      </c>
      <c r="E3188" s="83" t="str">
        <f t="shared" si="100"/>
        <v>..</v>
      </c>
      <c r="F3188" s="80"/>
      <c r="I3188" s="81"/>
      <c r="J3188" s="80"/>
      <c r="K3188" s="80"/>
      <c r="L3188" s="80"/>
      <c r="M3188" s="80"/>
    </row>
    <row r="3189" spans="1:13">
      <c r="A3189" s="82">
        <v>0.79349999999999998</v>
      </c>
      <c r="B3189" s="130">
        <v>30</v>
      </c>
      <c r="C3189" s="127">
        <v>114.54140761554379</v>
      </c>
      <c r="D3189" s="82">
        <f t="shared" si="99"/>
        <v>1</v>
      </c>
      <c r="E3189" s="83">
        <f t="shared" si="100"/>
        <v>111.00000000000001</v>
      </c>
      <c r="F3189" s="80"/>
      <c r="I3189" s="81"/>
      <c r="J3189" s="80"/>
      <c r="K3189" s="80"/>
      <c r="L3189" s="80"/>
      <c r="M3189" s="80"/>
    </row>
    <row r="3190" spans="1:13">
      <c r="A3190" s="82">
        <v>0.79374999999999996</v>
      </c>
      <c r="B3190" s="130">
        <v>15</v>
      </c>
      <c r="C3190" s="127">
        <v>121.69412554856049</v>
      </c>
      <c r="D3190" s="82">
        <f t="shared" si="99"/>
        <v>0</v>
      </c>
      <c r="E3190" s="83" t="str">
        <f t="shared" si="100"/>
        <v>..</v>
      </c>
      <c r="F3190" s="80"/>
      <c r="I3190" s="81"/>
      <c r="J3190" s="80"/>
      <c r="K3190" s="80"/>
      <c r="L3190" s="80"/>
      <c r="M3190" s="80"/>
    </row>
    <row r="3191" spans="1:13">
      <c r="A3191" s="82">
        <v>0.79400000000000004</v>
      </c>
      <c r="B3191" s="130">
        <v>15</v>
      </c>
      <c r="C3191" s="127">
        <v>109.73243520387814</v>
      </c>
      <c r="D3191" s="82">
        <f t="shared" si="99"/>
        <v>0</v>
      </c>
      <c r="E3191" s="83" t="str">
        <f t="shared" si="100"/>
        <v>..</v>
      </c>
      <c r="F3191" s="80"/>
      <c r="I3191" s="81"/>
      <c r="J3191" s="80"/>
      <c r="K3191" s="80"/>
      <c r="L3191" s="80"/>
      <c r="M3191" s="80"/>
    </row>
    <row r="3192" spans="1:13">
      <c r="A3192" s="82">
        <v>0.79425000000000001</v>
      </c>
      <c r="B3192" s="130">
        <v>15</v>
      </c>
      <c r="C3192" s="127">
        <v>124.90580044611694</v>
      </c>
      <c r="D3192" s="82">
        <f t="shared" si="99"/>
        <v>0</v>
      </c>
      <c r="E3192" s="83" t="str">
        <f t="shared" si="100"/>
        <v>..</v>
      </c>
      <c r="F3192" s="80"/>
      <c r="I3192" s="81"/>
      <c r="J3192" s="80"/>
      <c r="K3192" s="80"/>
      <c r="L3192" s="80"/>
      <c r="M3192" s="80"/>
    </row>
    <row r="3193" spans="1:13">
      <c r="A3193" s="82">
        <v>0.79449999999999998</v>
      </c>
      <c r="B3193" s="130">
        <v>15</v>
      </c>
      <c r="C3193" s="127">
        <v>110.44042041736374</v>
      </c>
      <c r="D3193" s="82">
        <f t="shared" si="99"/>
        <v>0</v>
      </c>
      <c r="E3193" s="83" t="str">
        <f t="shared" si="100"/>
        <v>..</v>
      </c>
      <c r="F3193" s="80"/>
      <c r="I3193" s="81"/>
      <c r="J3193" s="80"/>
      <c r="K3193" s="80"/>
      <c r="L3193" s="80"/>
      <c r="M3193" s="80"/>
    </row>
    <row r="3194" spans="1:13">
      <c r="A3194" s="82">
        <v>0.79474999999999996</v>
      </c>
      <c r="B3194" s="130">
        <v>30</v>
      </c>
      <c r="C3194" s="127">
        <v>91.972865327806971</v>
      </c>
      <c r="D3194" s="82">
        <f t="shared" si="99"/>
        <v>1</v>
      </c>
      <c r="E3194" s="83">
        <f t="shared" si="100"/>
        <v>89.736121488470133</v>
      </c>
      <c r="F3194" s="80"/>
      <c r="I3194" s="81"/>
      <c r="J3194" s="80"/>
      <c r="K3194" s="80"/>
      <c r="L3194" s="80"/>
      <c r="M3194" s="80"/>
    </row>
    <row r="3195" spans="1:13">
      <c r="A3195" s="82">
        <v>0.79500000000000004</v>
      </c>
      <c r="B3195" s="130">
        <v>30</v>
      </c>
      <c r="C3195" s="127">
        <v>97.968976130198214</v>
      </c>
      <c r="D3195" s="82">
        <f t="shared" si="99"/>
        <v>1</v>
      </c>
      <c r="E3195" s="83">
        <f t="shared" si="100"/>
        <v>95.012698994574436</v>
      </c>
      <c r="F3195" s="80"/>
      <c r="I3195" s="81"/>
      <c r="J3195" s="80"/>
      <c r="K3195" s="80"/>
      <c r="L3195" s="80"/>
      <c r="M3195" s="80"/>
    </row>
    <row r="3196" spans="1:13">
      <c r="A3196" s="82">
        <v>0.79525000000000001</v>
      </c>
      <c r="B3196" s="130">
        <v>15</v>
      </c>
      <c r="C3196" s="127">
        <v>121.38298778914437</v>
      </c>
      <c r="D3196" s="82">
        <f t="shared" si="99"/>
        <v>0</v>
      </c>
      <c r="E3196" s="83" t="str">
        <f t="shared" si="100"/>
        <v>..</v>
      </c>
      <c r="F3196" s="80"/>
      <c r="I3196" s="81"/>
      <c r="J3196" s="80"/>
      <c r="K3196" s="80"/>
      <c r="L3196" s="80"/>
      <c r="M3196" s="80"/>
    </row>
    <row r="3197" spans="1:13">
      <c r="A3197" s="82">
        <v>0.79549999999999998</v>
      </c>
      <c r="B3197" s="130">
        <v>15</v>
      </c>
      <c r="C3197" s="127">
        <v>121.93463652693528</v>
      </c>
      <c r="D3197" s="82">
        <f t="shared" si="99"/>
        <v>0</v>
      </c>
      <c r="E3197" s="83" t="str">
        <f t="shared" si="100"/>
        <v>..</v>
      </c>
      <c r="F3197" s="80"/>
      <c r="I3197" s="81"/>
      <c r="J3197" s="80"/>
      <c r="K3197" s="80"/>
      <c r="L3197" s="80"/>
      <c r="M3197" s="80"/>
    </row>
    <row r="3198" spans="1:13">
      <c r="A3198" s="82">
        <v>0.79574999999999996</v>
      </c>
      <c r="B3198" s="130">
        <v>30</v>
      </c>
      <c r="C3198" s="127">
        <v>106.63004293351794</v>
      </c>
      <c r="D3198" s="82">
        <f t="shared" si="99"/>
        <v>1</v>
      </c>
      <c r="E3198" s="83">
        <f t="shared" si="100"/>
        <v>111.00000000000001</v>
      </c>
      <c r="F3198" s="80"/>
      <c r="I3198" s="81"/>
      <c r="J3198" s="80"/>
      <c r="K3198" s="80"/>
      <c r="L3198" s="80"/>
      <c r="M3198" s="80"/>
    </row>
    <row r="3199" spans="1:13">
      <c r="A3199" s="82">
        <v>0.79600000000000004</v>
      </c>
      <c r="B3199" s="130">
        <v>15</v>
      </c>
      <c r="C3199" s="127">
        <v>99.972895745233501</v>
      </c>
      <c r="D3199" s="82">
        <f t="shared" si="99"/>
        <v>0</v>
      </c>
      <c r="E3199" s="83" t="str">
        <f t="shared" si="100"/>
        <v>..</v>
      </c>
      <c r="F3199" s="80"/>
      <c r="I3199" s="81"/>
      <c r="J3199" s="80"/>
      <c r="K3199" s="80"/>
      <c r="L3199" s="80"/>
      <c r="M3199" s="80"/>
    </row>
    <row r="3200" spans="1:13">
      <c r="A3200" s="82">
        <v>0.79625000000000001</v>
      </c>
      <c r="B3200" s="130">
        <v>15</v>
      </c>
      <c r="C3200" s="127">
        <v>96.377071069025703</v>
      </c>
      <c r="D3200" s="82">
        <f t="shared" si="99"/>
        <v>0</v>
      </c>
      <c r="E3200" s="83" t="str">
        <f t="shared" si="100"/>
        <v>..</v>
      </c>
      <c r="F3200" s="80"/>
      <c r="I3200" s="81"/>
      <c r="J3200" s="80"/>
      <c r="K3200" s="80"/>
      <c r="L3200" s="80"/>
      <c r="M3200" s="80"/>
    </row>
    <row r="3201" spans="1:13">
      <c r="A3201" s="82">
        <v>0.79649999999999999</v>
      </c>
      <c r="B3201" s="130">
        <v>30</v>
      </c>
      <c r="C3201" s="127">
        <v>136.66178641499263</v>
      </c>
      <c r="D3201" s="82">
        <f t="shared" si="99"/>
        <v>1</v>
      </c>
      <c r="E3201" s="83">
        <f t="shared" si="100"/>
        <v>111.00000000000001</v>
      </c>
      <c r="F3201" s="80"/>
      <c r="I3201" s="81"/>
      <c r="J3201" s="80"/>
      <c r="K3201" s="80"/>
      <c r="L3201" s="80"/>
      <c r="M3201" s="80"/>
    </row>
    <row r="3202" spans="1:13">
      <c r="A3202" s="82">
        <v>0.79674999999999996</v>
      </c>
      <c r="B3202" s="130">
        <v>30</v>
      </c>
      <c r="C3202" s="127">
        <v>117.56390596265047</v>
      </c>
      <c r="D3202" s="82">
        <f t="shared" si="99"/>
        <v>1</v>
      </c>
      <c r="E3202" s="83">
        <f t="shared" si="100"/>
        <v>111.00000000000001</v>
      </c>
      <c r="F3202" s="80"/>
      <c r="I3202" s="81"/>
      <c r="J3202" s="80"/>
      <c r="K3202" s="80"/>
      <c r="L3202" s="80"/>
      <c r="M3202" s="80"/>
    </row>
    <row r="3203" spans="1:13">
      <c r="A3203" s="82">
        <v>0.79700000000000004</v>
      </c>
      <c r="B3203" s="130">
        <v>15</v>
      </c>
      <c r="C3203" s="127">
        <v>103.84263388519713</v>
      </c>
      <c r="D3203" s="82">
        <f t="shared" si="99"/>
        <v>0</v>
      </c>
      <c r="E3203" s="83" t="str">
        <f t="shared" si="100"/>
        <v>..</v>
      </c>
      <c r="F3203" s="80"/>
      <c r="I3203" s="81"/>
      <c r="J3203" s="80"/>
      <c r="K3203" s="80"/>
      <c r="L3203" s="80"/>
      <c r="M3203" s="80"/>
    </row>
    <row r="3204" spans="1:13">
      <c r="A3204" s="82">
        <v>0.79725000000000001</v>
      </c>
      <c r="B3204" s="130">
        <v>30</v>
      </c>
      <c r="C3204" s="127">
        <v>95.197494676194424</v>
      </c>
      <c r="D3204" s="82">
        <f t="shared" si="99"/>
        <v>1</v>
      </c>
      <c r="E3204" s="83">
        <f t="shared" si="100"/>
        <v>92.5737953150511</v>
      </c>
      <c r="F3204" s="80"/>
      <c r="I3204" s="81"/>
      <c r="J3204" s="80"/>
      <c r="K3204" s="80"/>
      <c r="L3204" s="80"/>
      <c r="M3204" s="80"/>
    </row>
    <row r="3205" spans="1:13">
      <c r="A3205" s="82">
        <v>0.79749999999999999</v>
      </c>
      <c r="B3205" s="130">
        <v>15</v>
      </c>
      <c r="C3205" s="127">
        <v>110.94754147335976</v>
      </c>
      <c r="D3205" s="82">
        <f t="shared" si="99"/>
        <v>0</v>
      </c>
      <c r="E3205" s="83" t="str">
        <f t="shared" si="100"/>
        <v>..</v>
      </c>
      <c r="F3205" s="80"/>
      <c r="I3205" s="81"/>
      <c r="J3205" s="80"/>
      <c r="K3205" s="80"/>
      <c r="L3205" s="80"/>
      <c r="M3205" s="80"/>
    </row>
    <row r="3206" spans="1:13">
      <c r="A3206" s="82">
        <v>0.79774999999999996</v>
      </c>
      <c r="B3206" s="130">
        <v>15</v>
      </c>
      <c r="C3206" s="127">
        <v>109.02955081540345</v>
      </c>
      <c r="D3206" s="82">
        <f t="shared" si="99"/>
        <v>0</v>
      </c>
      <c r="E3206" s="83" t="str">
        <f t="shared" si="100"/>
        <v>..</v>
      </c>
      <c r="F3206" s="80"/>
      <c r="I3206" s="81"/>
      <c r="J3206" s="80"/>
      <c r="K3206" s="80"/>
      <c r="L3206" s="80"/>
      <c r="M3206" s="80"/>
    </row>
    <row r="3207" spans="1:13">
      <c r="A3207" s="82">
        <v>0.79800000000000004</v>
      </c>
      <c r="B3207" s="130">
        <v>30</v>
      </c>
      <c r="C3207" s="127">
        <v>80.050859192087273</v>
      </c>
      <c r="D3207" s="82">
        <f t="shared" si="99"/>
        <v>1</v>
      </c>
      <c r="E3207" s="83">
        <f t="shared" si="100"/>
        <v>79.244756089036798</v>
      </c>
      <c r="F3207" s="80"/>
      <c r="I3207" s="81"/>
      <c r="J3207" s="80"/>
      <c r="K3207" s="80"/>
      <c r="L3207" s="80"/>
      <c r="M3207" s="80"/>
    </row>
    <row r="3208" spans="1:13">
      <c r="A3208" s="82">
        <v>0.79825000000000002</v>
      </c>
      <c r="B3208" s="130">
        <v>15</v>
      </c>
      <c r="C3208" s="127">
        <v>102.58123020619531</v>
      </c>
      <c r="D3208" s="82">
        <f t="shared" si="99"/>
        <v>0</v>
      </c>
      <c r="E3208" s="83" t="str">
        <f t="shared" si="100"/>
        <v>..</v>
      </c>
      <c r="F3208" s="80"/>
      <c r="I3208" s="81"/>
      <c r="J3208" s="80"/>
      <c r="K3208" s="80"/>
      <c r="L3208" s="80"/>
      <c r="M3208" s="80"/>
    </row>
    <row r="3209" spans="1:13">
      <c r="A3209" s="82">
        <v>0.79849999999999999</v>
      </c>
      <c r="B3209" s="130">
        <v>15</v>
      </c>
      <c r="C3209" s="127">
        <v>113.16296737337503</v>
      </c>
      <c r="D3209" s="82">
        <f t="shared" si="99"/>
        <v>0</v>
      </c>
      <c r="E3209" s="83" t="str">
        <f t="shared" si="100"/>
        <v>..</v>
      </c>
      <c r="F3209" s="80"/>
      <c r="I3209" s="81"/>
      <c r="J3209" s="80"/>
      <c r="K3209" s="80"/>
      <c r="L3209" s="80"/>
      <c r="M3209" s="80"/>
    </row>
    <row r="3210" spans="1:13">
      <c r="A3210" s="82">
        <v>0.79874999999999996</v>
      </c>
      <c r="B3210" s="130">
        <v>15</v>
      </c>
      <c r="C3210" s="127">
        <v>123.7708639870618</v>
      </c>
      <c r="D3210" s="82">
        <f t="shared" si="99"/>
        <v>0</v>
      </c>
      <c r="E3210" s="83" t="str">
        <f t="shared" si="100"/>
        <v>..</v>
      </c>
      <c r="F3210" s="80"/>
      <c r="I3210" s="81"/>
      <c r="J3210" s="80"/>
      <c r="K3210" s="80"/>
      <c r="L3210" s="80"/>
      <c r="M3210" s="80"/>
    </row>
    <row r="3211" spans="1:13">
      <c r="A3211" s="82">
        <v>0.79900000000000004</v>
      </c>
      <c r="B3211" s="130">
        <v>15</v>
      </c>
      <c r="C3211" s="127">
        <v>117.47371162723911</v>
      </c>
      <c r="D3211" s="82">
        <f t="shared" si="99"/>
        <v>0</v>
      </c>
      <c r="E3211" s="83" t="str">
        <f t="shared" si="100"/>
        <v>..</v>
      </c>
      <c r="F3211" s="80"/>
      <c r="I3211" s="81"/>
      <c r="J3211" s="80"/>
      <c r="K3211" s="80"/>
      <c r="L3211" s="80"/>
      <c r="M3211" s="80"/>
    </row>
    <row r="3212" spans="1:13">
      <c r="A3212" s="82">
        <v>0.79925000000000002</v>
      </c>
      <c r="B3212" s="130">
        <v>15</v>
      </c>
      <c r="C3212" s="127">
        <v>122.07446313057626</v>
      </c>
      <c r="D3212" s="82">
        <f t="shared" si="99"/>
        <v>0</v>
      </c>
      <c r="E3212" s="83" t="str">
        <f t="shared" si="100"/>
        <v>..</v>
      </c>
      <c r="F3212" s="80"/>
      <c r="I3212" s="81"/>
      <c r="J3212" s="80"/>
      <c r="K3212" s="80"/>
      <c r="L3212" s="80"/>
      <c r="M3212" s="80"/>
    </row>
    <row r="3213" spans="1:13">
      <c r="A3213" s="82">
        <v>0.79949999999999999</v>
      </c>
      <c r="B3213" s="130">
        <v>30</v>
      </c>
      <c r="C3213" s="127">
        <v>86.141091791836914</v>
      </c>
      <c r="D3213" s="82">
        <f t="shared" si="99"/>
        <v>1</v>
      </c>
      <c r="E3213" s="83">
        <f t="shared" si="100"/>
        <v>84.604160776816485</v>
      </c>
      <c r="F3213" s="80"/>
      <c r="I3213" s="81"/>
      <c r="J3213" s="80"/>
      <c r="K3213" s="80"/>
      <c r="L3213" s="80"/>
      <c r="M3213" s="80"/>
    </row>
    <row r="3214" spans="1:13">
      <c r="A3214" s="82">
        <v>0.79974999999999996</v>
      </c>
      <c r="B3214" s="130">
        <v>15</v>
      </c>
      <c r="C3214" s="127">
        <v>118.62902983831744</v>
      </c>
      <c r="D3214" s="82">
        <f t="shared" si="99"/>
        <v>0</v>
      </c>
      <c r="E3214" s="83" t="str">
        <f t="shared" si="100"/>
        <v>..</v>
      </c>
      <c r="F3214" s="80"/>
      <c r="I3214" s="81"/>
      <c r="J3214" s="80"/>
      <c r="K3214" s="80"/>
      <c r="L3214" s="80"/>
      <c r="M3214" s="80"/>
    </row>
    <row r="3215" spans="1:13">
      <c r="A3215" s="82">
        <v>0.8</v>
      </c>
      <c r="B3215" s="130">
        <v>30</v>
      </c>
      <c r="C3215" s="127">
        <v>132.21631810732038</v>
      </c>
      <c r="D3215" s="82">
        <f t="shared" si="99"/>
        <v>1</v>
      </c>
      <c r="E3215" s="83">
        <f t="shared" si="100"/>
        <v>111.00000000000001</v>
      </c>
      <c r="F3215" s="80"/>
      <c r="I3215" s="81"/>
      <c r="J3215" s="80"/>
      <c r="K3215" s="80"/>
      <c r="L3215" s="80"/>
      <c r="M3215" s="80"/>
    </row>
    <row r="3216" spans="1:13">
      <c r="A3216" s="82">
        <v>0.80025000000000002</v>
      </c>
      <c r="B3216" s="130">
        <v>15</v>
      </c>
      <c r="C3216" s="127">
        <v>95.151637219152335</v>
      </c>
      <c r="D3216" s="82">
        <f t="shared" ref="D3216:D3279" si="101">IF(VLOOKUP(B3216,$B$10:$G$11,6)&gt;=0,1,0)</f>
        <v>0</v>
      </c>
      <c r="E3216" s="83" t="str">
        <f t="shared" ref="E3216:E3279" si="102">IF(D3216=0,"..", IF(C3216+$C$6&gt;=$G$2,$G$2,(C3216+$C$6)*(1-$C$4)))</f>
        <v>..</v>
      </c>
      <c r="F3216" s="80"/>
      <c r="I3216" s="81"/>
      <c r="J3216" s="80"/>
      <c r="K3216" s="80"/>
      <c r="L3216" s="80"/>
      <c r="M3216" s="80"/>
    </row>
    <row r="3217" spans="1:13">
      <c r="A3217" s="82">
        <v>0.80049999999999999</v>
      </c>
      <c r="B3217" s="130">
        <v>15</v>
      </c>
      <c r="C3217" s="127">
        <v>113.17941129778529</v>
      </c>
      <c r="D3217" s="82">
        <f t="shared" si="101"/>
        <v>0</v>
      </c>
      <c r="E3217" s="83" t="str">
        <f t="shared" si="102"/>
        <v>..</v>
      </c>
      <c r="F3217" s="80"/>
      <c r="I3217" s="81"/>
      <c r="J3217" s="80"/>
      <c r="K3217" s="80"/>
      <c r="L3217" s="80"/>
      <c r="M3217" s="80"/>
    </row>
    <row r="3218" spans="1:13">
      <c r="A3218" s="82">
        <v>0.80074999999999996</v>
      </c>
      <c r="B3218" s="130">
        <v>30</v>
      </c>
      <c r="C3218" s="127">
        <v>139.33166596830657</v>
      </c>
      <c r="D3218" s="82">
        <f t="shared" si="101"/>
        <v>1</v>
      </c>
      <c r="E3218" s="83">
        <f t="shared" si="102"/>
        <v>111.00000000000001</v>
      </c>
      <c r="F3218" s="80"/>
      <c r="I3218" s="81"/>
      <c r="J3218" s="80"/>
      <c r="K3218" s="80"/>
      <c r="L3218" s="80"/>
      <c r="M3218" s="80"/>
    </row>
    <row r="3219" spans="1:13">
      <c r="A3219" s="82">
        <v>0.80100000000000005</v>
      </c>
      <c r="B3219" s="130">
        <v>15</v>
      </c>
      <c r="C3219" s="127">
        <v>115.11883914584091</v>
      </c>
      <c r="D3219" s="82">
        <f t="shared" si="101"/>
        <v>0</v>
      </c>
      <c r="E3219" s="83" t="str">
        <f t="shared" si="102"/>
        <v>..</v>
      </c>
      <c r="F3219" s="80"/>
      <c r="I3219" s="81"/>
      <c r="J3219" s="80"/>
      <c r="K3219" s="80"/>
      <c r="L3219" s="80"/>
      <c r="M3219" s="80"/>
    </row>
    <row r="3220" spans="1:13">
      <c r="A3220" s="82">
        <v>0.80125000000000002</v>
      </c>
      <c r="B3220" s="130">
        <v>30</v>
      </c>
      <c r="C3220" s="127">
        <v>106.56894675665465</v>
      </c>
      <c r="D3220" s="82">
        <f t="shared" si="101"/>
        <v>1</v>
      </c>
      <c r="E3220" s="83">
        <f t="shared" si="102"/>
        <v>111.00000000000001</v>
      </c>
      <c r="F3220" s="80"/>
      <c r="I3220" s="81"/>
      <c r="J3220" s="80"/>
      <c r="K3220" s="80"/>
      <c r="L3220" s="80"/>
      <c r="M3220" s="80"/>
    </row>
    <row r="3221" spans="1:13">
      <c r="A3221" s="82">
        <v>0.80149999999999999</v>
      </c>
      <c r="B3221" s="130">
        <v>30</v>
      </c>
      <c r="C3221" s="127">
        <v>94.218256780498905</v>
      </c>
      <c r="D3221" s="82">
        <f t="shared" si="101"/>
        <v>1</v>
      </c>
      <c r="E3221" s="83">
        <f t="shared" si="102"/>
        <v>91.712065966839035</v>
      </c>
      <c r="F3221" s="80"/>
      <c r="I3221" s="81"/>
      <c r="J3221" s="80"/>
      <c r="K3221" s="80"/>
      <c r="L3221" s="80"/>
      <c r="M3221" s="80"/>
    </row>
    <row r="3222" spans="1:13">
      <c r="A3222" s="82">
        <v>0.80174999999999996</v>
      </c>
      <c r="B3222" s="130">
        <v>30</v>
      </c>
      <c r="C3222" s="127">
        <v>92.689094732046158</v>
      </c>
      <c r="D3222" s="82">
        <f t="shared" si="101"/>
        <v>1</v>
      </c>
      <c r="E3222" s="83">
        <f t="shared" si="102"/>
        <v>90.366403364200622</v>
      </c>
      <c r="F3222" s="80"/>
      <c r="I3222" s="81"/>
      <c r="J3222" s="80"/>
      <c r="K3222" s="80"/>
      <c r="L3222" s="80"/>
      <c r="M3222" s="80"/>
    </row>
    <row r="3223" spans="1:13">
      <c r="A3223" s="82">
        <v>0.80200000000000005</v>
      </c>
      <c r="B3223" s="130">
        <v>15</v>
      </c>
      <c r="C3223" s="127">
        <v>101.64767767193449</v>
      </c>
      <c r="D3223" s="82">
        <f t="shared" si="101"/>
        <v>0</v>
      </c>
      <c r="E3223" s="83" t="str">
        <f t="shared" si="102"/>
        <v>..</v>
      </c>
      <c r="F3223" s="80"/>
      <c r="I3223" s="81"/>
      <c r="J3223" s="80"/>
      <c r="K3223" s="80"/>
      <c r="L3223" s="80"/>
      <c r="M3223" s="80"/>
    </row>
    <row r="3224" spans="1:13">
      <c r="A3224" s="82">
        <v>0.80225000000000002</v>
      </c>
      <c r="B3224" s="130">
        <v>30</v>
      </c>
      <c r="C3224" s="127">
        <v>113.9523188579987</v>
      </c>
      <c r="D3224" s="82">
        <f t="shared" si="101"/>
        <v>1</v>
      </c>
      <c r="E3224" s="83">
        <f t="shared" si="102"/>
        <v>111.00000000000001</v>
      </c>
      <c r="F3224" s="80"/>
      <c r="I3224" s="81"/>
      <c r="J3224" s="80"/>
      <c r="K3224" s="80"/>
      <c r="L3224" s="80"/>
      <c r="M3224" s="80"/>
    </row>
    <row r="3225" spans="1:13">
      <c r="A3225" s="82">
        <v>0.80249999999999999</v>
      </c>
      <c r="B3225" s="130">
        <v>15</v>
      </c>
      <c r="C3225" s="127">
        <v>98.441615210589873</v>
      </c>
      <c r="D3225" s="82">
        <f t="shared" si="101"/>
        <v>0</v>
      </c>
      <c r="E3225" s="83" t="str">
        <f t="shared" si="102"/>
        <v>..</v>
      </c>
      <c r="F3225" s="80"/>
      <c r="I3225" s="81"/>
      <c r="J3225" s="80"/>
      <c r="K3225" s="80"/>
      <c r="L3225" s="80"/>
      <c r="M3225" s="80"/>
    </row>
    <row r="3226" spans="1:13">
      <c r="A3226" s="82">
        <v>0.80274999999999996</v>
      </c>
      <c r="B3226" s="130">
        <v>15</v>
      </c>
      <c r="C3226" s="127">
        <v>95.4744849082294</v>
      </c>
      <c r="D3226" s="82">
        <f t="shared" si="101"/>
        <v>0</v>
      </c>
      <c r="E3226" s="83" t="str">
        <f t="shared" si="102"/>
        <v>..</v>
      </c>
      <c r="F3226" s="80"/>
      <c r="I3226" s="81"/>
      <c r="J3226" s="80"/>
      <c r="K3226" s="80"/>
      <c r="L3226" s="80"/>
      <c r="M3226" s="80"/>
    </row>
    <row r="3227" spans="1:13">
      <c r="A3227" s="82">
        <v>0.80300000000000005</v>
      </c>
      <c r="B3227" s="130">
        <v>30</v>
      </c>
      <c r="C3227" s="127">
        <v>105.61818544173046</v>
      </c>
      <c r="D3227" s="82">
        <f t="shared" si="101"/>
        <v>1</v>
      </c>
      <c r="E3227" s="83">
        <f t="shared" si="102"/>
        <v>111.00000000000001</v>
      </c>
      <c r="F3227" s="80"/>
      <c r="I3227" s="81"/>
      <c r="J3227" s="80"/>
      <c r="K3227" s="80"/>
      <c r="L3227" s="80"/>
      <c r="M3227" s="80"/>
    </row>
    <row r="3228" spans="1:13">
      <c r="A3228" s="82">
        <v>0.80325000000000002</v>
      </c>
      <c r="B3228" s="130">
        <v>15</v>
      </c>
      <c r="C3228" s="127">
        <v>108.72373705314749</v>
      </c>
      <c r="D3228" s="82">
        <f t="shared" si="101"/>
        <v>0</v>
      </c>
      <c r="E3228" s="83" t="str">
        <f t="shared" si="102"/>
        <v>..</v>
      </c>
      <c r="F3228" s="80"/>
      <c r="I3228" s="81"/>
      <c r="J3228" s="80"/>
      <c r="K3228" s="80"/>
      <c r="L3228" s="80"/>
      <c r="M3228" s="80"/>
    </row>
    <row r="3229" spans="1:13">
      <c r="A3229" s="82">
        <v>0.80349999999999999</v>
      </c>
      <c r="B3229" s="130">
        <v>30</v>
      </c>
      <c r="C3229" s="127">
        <v>120.49578232540594</v>
      </c>
      <c r="D3229" s="82">
        <f t="shared" si="101"/>
        <v>1</v>
      </c>
      <c r="E3229" s="83">
        <f t="shared" si="102"/>
        <v>111.00000000000001</v>
      </c>
      <c r="F3229" s="80"/>
      <c r="I3229" s="81"/>
      <c r="J3229" s="80"/>
      <c r="K3229" s="80"/>
      <c r="L3229" s="80"/>
      <c r="M3229" s="80"/>
    </row>
    <row r="3230" spans="1:13">
      <c r="A3230" s="82">
        <v>0.80374999999999996</v>
      </c>
      <c r="B3230" s="130">
        <v>30</v>
      </c>
      <c r="C3230" s="127">
        <v>102.50992796216681</v>
      </c>
      <c r="D3230" s="82">
        <f t="shared" si="101"/>
        <v>1</v>
      </c>
      <c r="E3230" s="83">
        <f t="shared" si="102"/>
        <v>111.00000000000001</v>
      </c>
      <c r="F3230" s="80"/>
      <c r="I3230" s="81"/>
      <c r="J3230" s="80"/>
      <c r="K3230" s="80"/>
      <c r="L3230" s="80"/>
      <c r="M3230" s="80"/>
    </row>
    <row r="3231" spans="1:13">
      <c r="A3231" s="82">
        <v>0.80400000000000005</v>
      </c>
      <c r="B3231" s="130">
        <v>30</v>
      </c>
      <c r="C3231" s="127">
        <v>119.74868175710132</v>
      </c>
      <c r="D3231" s="82">
        <f t="shared" si="101"/>
        <v>1</v>
      </c>
      <c r="E3231" s="83">
        <f t="shared" si="102"/>
        <v>111.00000000000001</v>
      </c>
      <c r="F3231" s="80"/>
      <c r="I3231" s="81"/>
      <c r="J3231" s="80"/>
      <c r="K3231" s="80"/>
      <c r="L3231" s="80"/>
      <c r="M3231" s="80"/>
    </row>
    <row r="3232" spans="1:13">
      <c r="A3232" s="82">
        <v>0.80425000000000002</v>
      </c>
      <c r="B3232" s="130">
        <v>15</v>
      </c>
      <c r="C3232" s="127">
        <v>104.61810172844784</v>
      </c>
      <c r="D3232" s="82">
        <f t="shared" si="101"/>
        <v>0</v>
      </c>
      <c r="E3232" s="83" t="str">
        <f t="shared" si="102"/>
        <v>..</v>
      </c>
      <c r="F3232" s="80"/>
      <c r="I3232" s="81"/>
      <c r="J3232" s="80"/>
      <c r="K3232" s="80"/>
      <c r="L3232" s="80"/>
      <c r="M3232" s="80"/>
    </row>
    <row r="3233" spans="1:13">
      <c r="A3233" s="82">
        <v>0.80449999999999999</v>
      </c>
      <c r="B3233" s="130">
        <v>15</v>
      </c>
      <c r="C3233" s="127">
        <v>110.50270871615506</v>
      </c>
      <c r="D3233" s="82">
        <f t="shared" si="101"/>
        <v>0</v>
      </c>
      <c r="E3233" s="83" t="str">
        <f t="shared" si="102"/>
        <v>..</v>
      </c>
      <c r="F3233" s="80"/>
      <c r="I3233" s="81"/>
      <c r="J3233" s="80"/>
      <c r="K3233" s="80"/>
      <c r="L3233" s="80"/>
      <c r="M3233" s="80"/>
    </row>
    <row r="3234" spans="1:13">
      <c r="A3234" s="82">
        <v>0.80474999999999997</v>
      </c>
      <c r="B3234" s="130">
        <v>15</v>
      </c>
      <c r="C3234" s="127">
        <v>116.15589808939757</v>
      </c>
      <c r="D3234" s="82">
        <f t="shared" si="101"/>
        <v>0</v>
      </c>
      <c r="E3234" s="83" t="str">
        <f t="shared" si="102"/>
        <v>..</v>
      </c>
      <c r="F3234" s="80"/>
      <c r="I3234" s="81"/>
      <c r="J3234" s="80"/>
      <c r="K3234" s="80"/>
      <c r="L3234" s="80"/>
      <c r="M3234" s="80"/>
    </row>
    <row r="3235" spans="1:13">
      <c r="A3235" s="82">
        <v>0.80500000000000005</v>
      </c>
      <c r="B3235" s="130">
        <v>15</v>
      </c>
      <c r="C3235" s="127">
        <v>112.93308493996761</v>
      </c>
      <c r="D3235" s="82">
        <f t="shared" si="101"/>
        <v>0</v>
      </c>
      <c r="E3235" s="83" t="str">
        <f t="shared" si="102"/>
        <v>..</v>
      </c>
      <c r="F3235" s="80"/>
      <c r="I3235" s="81"/>
      <c r="J3235" s="80"/>
      <c r="K3235" s="80"/>
      <c r="L3235" s="80"/>
      <c r="M3235" s="80"/>
    </row>
    <row r="3236" spans="1:13">
      <c r="A3236" s="82">
        <v>0.80525000000000002</v>
      </c>
      <c r="B3236" s="130">
        <v>30</v>
      </c>
      <c r="C3236" s="127">
        <v>116.74326335180177</v>
      </c>
      <c r="D3236" s="82">
        <f t="shared" si="101"/>
        <v>1</v>
      </c>
      <c r="E3236" s="83">
        <f t="shared" si="102"/>
        <v>111.00000000000001</v>
      </c>
      <c r="F3236" s="80"/>
      <c r="I3236" s="81"/>
      <c r="J3236" s="80"/>
      <c r="K3236" s="80"/>
      <c r="L3236" s="80"/>
      <c r="M3236" s="80"/>
    </row>
    <row r="3237" spans="1:13">
      <c r="A3237" s="82">
        <v>0.80549999999999999</v>
      </c>
      <c r="B3237" s="130">
        <v>30</v>
      </c>
      <c r="C3237" s="127">
        <v>100.71354186448411</v>
      </c>
      <c r="D3237" s="82">
        <f t="shared" si="101"/>
        <v>1</v>
      </c>
      <c r="E3237" s="83">
        <f t="shared" si="102"/>
        <v>97.427916840746022</v>
      </c>
      <c r="F3237" s="80"/>
      <c r="I3237" s="81"/>
      <c r="J3237" s="80"/>
      <c r="K3237" s="80"/>
      <c r="L3237" s="80"/>
      <c r="M3237" s="80"/>
    </row>
    <row r="3238" spans="1:13">
      <c r="A3238" s="82">
        <v>0.80574999999999997</v>
      </c>
      <c r="B3238" s="130">
        <v>30</v>
      </c>
      <c r="C3238" s="127">
        <v>100.29558090100154</v>
      </c>
      <c r="D3238" s="82">
        <f t="shared" si="101"/>
        <v>1</v>
      </c>
      <c r="E3238" s="83">
        <f t="shared" si="102"/>
        <v>97.060111192881365</v>
      </c>
      <c r="F3238" s="80"/>
      <c r="I3238" s="81"/>
      <c r="J3238" s="80"/>
      <c r="K3238" s="80"/>
      <c r="L3238" s="80"/>
      <c r="M3238" s="80"/>
    </row>
    <row r="3239" spans="1:13">
      <c r="A3239" s="82">
        <v>0.80600000000000005</v>
      </c>
      <c r="B3239" s="130">
        <v>30</v>
      </c>
      <c r="C3239" s="127">
        <v>111.26237292176327</v>
      </c>
      <c r="D3239" s="82">
        <f t="shared" si="101"/>
        <v>1</v>
      </c>
      <c r="E3239" s="83">
        <f t="shared" si="102"/>
        <v>111.00000000000001</v>
      </c>
      <c r="F3239" s="80"/>
      <c r="I3239" s="81"/>
      <c r="J3239" s="80"/>
      <c r="K3239" s="80"/>
      <c r="L3239" s="80"/>
      <c r="M3239" s="80"/>
    </row>
    <row r="3240" spans="1:13">
      <c r="A3240" s="82">
        <v>0.80625000000000002</v>
      </c>
      <c r="B3240" s="130">
        <v>15</v>
      </c>
      <c r="C3240" s="127">
        <v>118.44962081929248</v>
      </c>
      <c r="D3240" s="82">
        <f t="shared" si="101"/>
        <v>0</v>
      </c>
      <c r="E3240" s="83" t="str">
        <f t="shared" si="102"/>
        <v>..</v>
      </c>
      <c r="F3240" s="80"/>
      <c r="I3240" s="81"/>
      <c r="J3240" s="80"/>
      <c r="K3240" s="80"/>
      <c r="L3240" s="80"/>
      <c r="M3240" s="80"/>
    </row>
    <row r="3241" spans="1:13">
      <c r="A3241" s="82">
        <v>0.80649999999999999</v>
      </c>
      <c r="B3241" s="130">
        <v>15</v>
      </c>
      <c r="C3241" s="127">
        <v>104.77149177172234</v>
      </c>
      <c r="D3241" s="82">
        <f t="shared" si="101"/>
        <v>0</v>
      </c>
      <c r="E3241" s="83" t="str">
        <f t="shared" si="102"/>
        <v>..</v>
      </c>
      <c r="F3241" s="80"/>
      <c r="I3241" s="81"/>
      <c r="J3241" s="80"/>
      <c r="K3241" s="80"/>
      <c r="L3241" s="80"/>
      <c r="M3241" s="80"/>
    </row>
    <row r="3242" spans="1:13">
      <c r="A3242" s="82">
        <v>0.80674999999999997</v>
      </c>
      <c r="B3242" s="130">
        <v>15</v>
      </c>
      <c r="C3242" s="127">
        <v>95.374953534688586</v>
      </c>
      <c r="D3242" s="82">
        <f t="shared" si="101"/>
        <v>0</v>
      </c>
      <c r="E3242" s="83" t="str">
        <f t="shared" si="102"/>
        <v>..</v>
      </c>
      <c r="F3242" s="80"/>
      <c r="I3242" s="81"/>
      <c r="J3242" s="80"/>
      <c r="K3242" s="80"/>
      <c r="L3242" s="80"/>
      <c r="M3242" s="80"/>
    </row>
    <row r="3243" spans="1:13">
      <c r="A3243" s="82">
        <v>0.80700000000000005</v>
      </c>
      <c r="B3243" s="130">
        <v>15</v>
      </c>
      <c r="C3243" s="127">
        <v>109.50390853331814</v>
      </c>
      <c r="D3243" s="82">
        <f t="shared" si="101"/>
        <v>0</v>
      </c>
      <c r="E3243" s="83" t="str">
        <f t="shared" si="102"/>
        <v>..</v>
      </c>
      <c r="F3243" s="80"/>
      <c r="I3243" s="81"/>
      <c r="J3243" s="80"/>
      <c r="K3243" s="80"/>
      <c r="L3243" s="80"/>
      <c r="M3243" s="80"/>
    </row>
    <row r="3244" spans="1:13">
      <c r="A3244" s="82">
        <v>0.80725000000000002</v>
      </c>
      <c r="B3244" s="130">
        <v>30</v>
      </c>
      <c r="C3244" s="127">
        <v>113.98196092480529</v>
      </c>
      <c r="D3244" s="82">
        <f t="shared" si="101"/>
        <v>1</v>
      </c>
      <c r="E3244" s="83">
        <f t="shared" si="102"/>
        <v>111.00000000000001</v>
      </c>
      <c r="F3244" s="80"/>
      <c r="I3244" s="81"/>
      <c r="J3244" s="80"/>
      <c r="K3244" s="80"/>
      <c r="L3244" s="80"/>
      <c r="M3244" s="80"/>
    </row>
    <row r="3245" spans="1:13">
      <c r="A3245" s="82">
        <v>0.8075</v>
      </c>
      <c r="B3245" s="130">
        <v>30</v>
      </c>
      <c r="C3245" s="127">
        <v>102.1902931520701</v>
      </c>
      <c r="D3245" s="82">
        <f t="shared" si="101"/>
        <v>1</v>
      </c>
      <c r="E3245" s="83">
        <f t="shared" si="102"/>
        <v>111.00000000000001</v>
      </c>
      <c r="F3245" s="80"/>
      <c r="I3245" s="81"/>
      <c r="J3245" s="80"/>
      <c r="K3245" s="80"/>
      <c r="L3245" s="80"/>
      <c r="M3245" s="80"/>
    </row>
    <row r="3246" spans="1:13">
      <c r="A3246" s="82">
        <v>0.80774999999999997</v>
      </c>
      <c r="B3246" s="130">
        <v>15</v>
      </c>
      <c r="C3246" s="127">
        <v>113.28027626194607</v>
      </c>
      <c r="D3246" s="82">
        <f t="shared" si="101"/>
        <v>0</v>
      </c>
      <c r="E3246" s="83" t="str">
        <f t="shared" si="102"/>
        <v>..</v>
      </c>
      <c r="F3246" s="80"/>
      <c r="I3246" s="81"/>
      <c r="J3246" s="80"/>
      <c r="K3246" s="80"/>
      <c r="L3246" s="80"/>
      <c r="M3246" s="80"/>
    </row>
    <row r="3247" spans="1:13">
      <c r="A3247" s="82">
        <v>0.80800000000000005</v>
      </c>
      <c r="B3247" s="130">
        <v>15</v>
      </c>
      <c r="C3247" s="127">
        <v>105.67235917041594</v>
      </c>
      <c r="D3247" s="82">
        <f t="shared" si="101"/>
        <v>0</v>
      </c>
      <c r="E3247" s="83" t="str">
        <f t="shared" si="102"/>
        <v>..</v>
      </c>
      <c r="F3247" s="80"/>
      <c r="I3247" s="81"/>
      <c r="J3247" s="80"/>
      <c r="K3247" s="80"/>
      <c r="L3247" s="80"/>
      <c r="M3247" s="80"/>
    </row>
    <row r="3248" spans="1:13">
      <c r="A3248" s="82">
        <v>0.80825000000000002</v>
      </c>
      <c r="B3248" s="130">
        <v>15</v>
      </c>
      <c r="C3248" s="127">
        <v>116.70480263055768</v>
      </c>
      <c r="D3248" s="82">
        <f t="shared" si="101"/>
        <v>0</v>
      </c>
      <c r="E3248" s="83" t="str">
        <f t="shared" si="102"/>
        <v>..</v>
      </c>
      <c r="F3248" s="80"/>
      <c r="I3248" s="81"/>
      <c r="J3248" s="80"/>
      <c r="K3248" s="80"/>
      <c r="L3248" s="80"/>
      <c r="M3248" s="80"/>
    </row>
    <row r="3249" spans="1:13">
      <c r="A3249" s="82">
        <v>0.8085</v>
      </c>
      <c r="B3249" s="130">
        <v>30</v>
      </c>
      <c r="C3249" s="127">
        <v>139.68124819733359</v>
      </c>
      <c r="D3249" s="82">
        <f t="shared" si="101"/>
        <v>1</v>
      </c>
      <c r="E3249" s="83">
        <f t="shared" si="102"/>
        <v>111.00000000000001</v>
      </c>
      <c r="F3249" s="80"/>
      <c r="I3249" s="81"/>
      <c r="J3249" s="80"/>
      <c r="K3249" s="80"/>
      <c r="L3249" s="80"/>
      <c r="M3249" s="80"/>
    </row>
    <row r="3250" spans="1:13">
      <c r="A3250" s="82">
        <v>0.80874999999999997</v>
      </c>
      <c r="B3250" s="130">
        <v>30</v>
      </c>
      <c r="C3250" s="127">
        <v>101.733424719585</v>
      </c>
      <c r="D3250" s="82">
        <f t="shared" si="101"/>
        <v>1</v>
      </c>
      <c r="E3250" s="83">
        <f t="shared" si="102"/>
        <v>111.00000000000001</v>
      </c>
      <c r="F3250" s="80"/>
      <c r="I3250" s="81"/>
      <c r="J3250" s="80"/>
      <c r="K3250" s="80"/>
      <c r="L3250" s="80"/>
      <c r="M3250" s="80"/>
    </row>
    <row r="3251" spans="1:13">
      <c r="A3251" s="82">
        <v>0.80900000000000005</v>
      </c>
      <c r="B3251" s="130">
        <v>30</v>
      </c>
      <c r="C3251" s="127">
        <v>127.06593355573892</v>
      </c>
      <c r="D3251" s="82">
        <f t="shared" si="101"/>
        <v>1</v>
      </c>
      <c r="E3251" s="83">
        <f t="shared" si="102"/>
        <v>111.00000000000001</v>
      </c>
      <c r="F3251" s="80"/>
      <c r="I3251" s="81"/>
      <c r="J3251" s="80"/>
      <c r="K3251" s="80"/>
      <c r="L3251" s="80"/>
      <c r="M3251" s="80"/>
    </row>
    <row r="3252" spans="1:13">
      <c r="A3252" s="82">
        <v>0.80925000000000002</v>
      </c>
      <c r="B3252" s="130">
        <v>30</v>
      </c>
      <c r="C3252" s="127">
        <v>135.70637345590069</v>
      </c>
      <c r="D3252" s="82">
        <f t="shared" si="101"/>
        <v>1</v>
      </c>
      <c r="E3252" s="83">
        <f t="shared" si="102"/>
        <v>111.00000000000001</v>
      </c>
      <c r="F3252" s="80"/>
      <c r="I3252" s="81"/>
      <c r="J3252" s="80"/>
      <c r="K3252" s="80"/>
      <c r="L3252" s="80"/>
      <c r="M3252" s="80"/>
    </row>
    <row r="3253" spans="1:13">
      <c r="A3253" s="82">
        <v>0.8095</v>
      </c>
      <c r="B3253" s="130">
        <v>15</v>
      </c>
      <c r="C3253" s="127">
        <v>115.28635494955654</v>
      </c>
      <c r="D3253" s="82">
        <f t="shared" si="101"/>
        <v>0</v>
      </c>
      <c r="E3253" s="83" t="str">
        <f t="shared" si="102"/>
        <v>..</v>
      </c>
      <c r="F3253" s="80"/>
      <c r="I3253" s="81"/>
      <c r="J3253" s="80"/>
      <c r="K3253" s="80"/>
      <c r="L3253" s="80"/>
      <c r="M3253" s="80"/>
    </row>
    <row r="3254" spans="1:13">
      <c r="A3254" s="82">
        <v>0.80974999999999997</v>
      </c>
      <c r="B3254" s="130">
        <v>30</v>
      </c>
      <c r="C3254" s="127">
        <v>91.440335253391368</v>
      </c>
      <c r="D3254" s="82">
        <f t="shared" si="101"/>
        <v>1</v>
      </c>
      <c r="E3254" s="83">
        <f t="shared" si="102"/>
        <v>89.267495022984406</v>
      </c>
      <c r="F3254" s="80"/>
      <c r="I3254" s="81"/>
      <c r="J3254" s="80"/>
      <c r="K3254" s="80"/>
      <c r="L3254" s="80"/>
      <c r="M3254" s="80"/>
    </row>
    <row r="3255" spans="1:13">
      <c r="A3255" s="82">
        <v>0.81</v>
      </c>
      <c r="B3255" s="130">
        <v>15</v>
      </c>
      <c r="C3255" s="127">
        <v>115.29551668357556</v>
      </c>
      <c r="D3255" s="82">
        <f t="shared" si="101"/>
        <v>0</v>
      </c>
      <c r="E3255" s="83" t="str">
        <f t="shared" si="102"/>
        <v>..</v>
      </c>
      <c r="F3255" s="80"/>
      <c r="I3255" s="81"/>
      <c r="J3255" s="80"/>
      <c r="K3255" s="80"/>
      <c r="L3255" s="80"/>
      <c r="M3255" s="80"/>
    </row>
    <row r="3256" spans="1:13">
      <c r="A3256" s="82">
        <v>0.81025000000000003</v>
      </c>
      <c r="B3256" s="130">
        <v>15</v>
      </c>
      <c r="C3256" s="127">
        <v>117.62469067129899</v>
      </c>
      <c r="D3256" s="82">
        <f t="shared" si="101"/>
        <v>0</v>
      </c>
      <c r="E3256" s="83" t="str">
        <f t="shared" si="102"/>
        <v>..</v>
      </c>
      <c r="F3256" s="80"/>
      <c r="I3256" s="81"/>
      <c r="J3256" s="80"/>
      <c r="K3256" s="80"/>
      <c r="L3256" s="80"/>
      <c r="M3256" s="80"/>
    </row>
    <row r="3257" spans="1:13">
      <c r="A3257" s="82">
        <v>0.8105</v>
      </c>
      <c r="B3257" s="130">
        <v>30</v>
      </c>
      <c r="C3257" s="127">
        <v>137.83878629599189</v>
      </c>
      <c r="D3257" s="82">
        <f t="shared" si="101"/>
        <v>1</v>
      </c>
      <c r="E3257" s="83">
        <f t="shared" si="102"/>
        <v>111.00000000000001</v>
      </c>
      <c r="F3257" s="80"/>
      <c r="I3257" s="81"/>
      <c r="J3257" s="80"/>
      <c r="K3257" s="80"/>
      <c r="L3257" s="80"/>
      <c r="M3257" s="80"/>
    </row>
    <row r="3258" spans="1:13">
      <c r="A3258" s="82">
        <v>0.81074999999999997</v>
      </c>
      <c r="B3258" s="130">
        <v>30</v>
      </c>
      <c r="C3258" s="127">
        <v>118.61052383601941</v>
      </c>
      <c r="D3258" s="82">
        <f t="shared" si="101"/>
        <v>1</v>
      </c>
      <c r="E3258" s="83">
        <f t="shared" si="102"/>
        <v>111.00000000000001</v>
      </c>
      <c r="F3258" s="80"/>
      <c r="I3258" s="81"/>
      <c r="J3258" s="80"/>
      <c r="K3258" s="80"/>
      <c r="L3258" s="80"/>
      <c r="M3258" s="80"/>
    </row>
    <row r="3259" spans="1:13">
      <c r="A3259" s="82">
        <v>0.81100000000000005</v>
      </c>
      <c r="B3259" s="130">
        <v>15</v>
      </c>
      <c r="C3259" s="127">
        <v>109.298874461433</v>
      </c>
      <c r="D3259" s="82">
        <f t="shared" si="101"/>
        <v>0</v>
      </c>
      <c r="E3259" s="83" t="str">
        <f t="shared" si="102"/>
        <v>..</v>
      </c>
      <c r="F3259" s="80"/>
      <c r="I3259" s="81"/>
      <c r="J3259" s="80"/>
      <c r="K3259" s="80"/>
      <c r="L3259" s="80"/>
      <c r="M3259" s="80"/>
    </row>
    <row r="3260" spans="1:13">
      <c r="A3260" s="82">
        <v>0.81125000000000003</v>
      </c>
      <c r="B3260" s="130">
        <v>30</v>
      </c>
      <c r="C3260" s="127">
        <v>130.33835297055867</v>
      </c>
      <c r="D3260" s="82">
        <f t="shared" si="101"/>
        <v>1</v>
      </c>
      <c r="E3260" s="83">
        <f t="shared" si="102"/>
        <v>111.00000000000001</v>
      </c>
      <c r="F3260" s="80"/>
      <c r="I3260" s="81"/>
      <c r="J3260" s="80"/>
      <c r="K3260" s="80"/>
      <c r="L3260" s="80"/>
      <c r="M3260" s="80"/>
    </row>
    <row r="3261" spans="1:13">
      <c r="A3261" s="82">
        <v>0.8115</v>
      </c>
      <c r="B3261" s="130">
        <v>15</v>
      </c>
      <c r="C3261" s="127">
        <v>99.019378184565326</v>
      </c>
      <c r="D3261" s="82">
        <f t="shared" si="101"/>
        <v>0</v>
      </c>
      <c r="E3261" s="83" t="str">
        <f t="shared" si="102"/>
        <v>..</v>
      </c>
      <c r="F3261" s="80"/>
      <c r="I3261" s="81"/>
      <c r="J3261" s="80"/>
      <c r="K3261" s="80"/>
      <c r="L3261" s="80"/>
      <c r="M3261" s="80"/>
    </row>
    <row r="3262" spans="1:13">
      <c r="A3262" s="82">
        <v>0.81174999999999997</v>
      </c>
      <c r="B3262" s="130">
        <v>30</v>
      </c>
      <c r="C3262" s="127">
        <v>120.49249033114558</v>
      </c>
      <c r="D3262" s="82">
        <f t="shared" si="101"/>
        <v>1</v>
      </c>
      <c r="E3262" s="83">
        <f t="shared" si="102"/>
        <v>111.00000000000001</v>
      </c>
      <c r="F3262" s="80"/>
      <c r="I3262" s="81"/>
      <c r="J3262" s="80"/>
      <c r="K3262" s="80"/>
      <c r="L3262" s="80"/>
      <c r="M3262" s="80"/>
    </row>
    <row r="3263" spans="1:13">
      <c r="A3263" s="82">
        <v>0.81200000000000006</v>
      </c>
      <c r="B3263" s="130">
        <v>15</v>
      </c>
      <c r="C3263" s="127">
        <v>98.816280103060862</v>
      </c>
      <c r="D3263" s="82">
        <f t="shared" si="101"/>
        <v>0</v>
      </c>
      <c r="E3263" s="83" t="str">
        <f t="shared" si="102"/>
        <v>..</v>
      </c>
      <c r="F3263" s="80"/>
      <c r="I3263" s="81"/>
      <c r="J3263" s="80"/>
      <c r="K3263" s="80"/>
      <c r="L3263" s="80"/>
      <c r="M3263" s="80"/>
    </row>
    <row r="3264" spans="1:13">
      <c r="A3264" s="82">
        <v>0.81225000000000003</v>
      </c>
      <c r="B3264" s="130">
        <v>15</v>
      </c>
      <c r="C3264" s="127">
        <v>101.62110329590958</v>
      </c>
      <c r="D3264" s="82">
        <f t="shared" si="101"/>
        <v>0</v>
      </c>
      <c r="E3264" s="83" t="str">
        <f t="shared" si="102"/>
        <v>..</v>
      </c>
      <c r="F3264" s="80"/>
      <c r="I3264" s="81"/>
      <c r="J3264" s="80"/>
      <c r="K3264" s="80"/>
      <c r="L3264" s="80"/>
      <c r="M3264" s="80"/>
    </row>
    <row r="3265" spans="1:13">
      <c r="A3265" s="82">
        <v>0.8125</v>
      </c>
      <c r="B3265" s="130">
        <v>15</v>
      </c>
      <c r="C3265" s="127">
        <v>112.18704202195795</v>
      </c>
      <c r="D3265" s="82">
        <f t="shared" si="101"/>
        <v>0</v>
      </c>
      <c r="E3265" s="83" t="str">
        <f t="shared" si="102"/>
        <v>..</v>
      </c>
      <c r="F3265" s="80"/>
      <c r="I3265" s="81"/>
      <c r="J3265" s="80"/>
      <c r="K3265" s="80"/>
      <c r="L3265" s="80"/>
      <c r="M3265" s="80"/>
    </row>
    <row r="3266" spans="1:13">
      <c r="A3266" s="82">
        <v>0.81274999999999997</v>
      </c>
      <c r="B3266" s="130">
        <v>30</v>
      </c>
      <c r="C3266" s="127">
        <v>134.5670707513745</v>
      </c>
      <c r="D3266" s="82">
        <f t="shared" si="101"/>
        <v>1</v>
      </c>
      <c r="E3266" s="83">
        <f t="shared" si="102"/>
        <v>111.00000000000001</v>
      </c>
      <c r="F3266" s="80"/>
      <c r="I3266" s="81"/>
      <c r="J3266" s="80"/>
      <c r="K3266" s="80"/>
      <c r="L3266" s="80"/>
      <c r="M3266" s="80"/>
    </row>
    <row r="3267" spans="1:13">
      <c r="A3267" s="82">
        <v>0.81299999999999994</v>
      </c>
      <c r="B3267" s="130">
        <v>30</v>
      </c>
      <c r="C3267" s="127">
        <v>128.03569454432971</v>
      </c>
      <c r="D3267" s="82">
        <f t="shared" si="101"/>
        <v>1</v>
      </c>
      <c r="E3267" s="83">
        <f t="shared" si="102"/>
        <v>111.00000000000001</v>
      </c>
      <c r="F3267" s="80"/>
      <c r="I3267" s="81"/>
      <c r="J3267" s="80"/>
      <c r="K3267" s="80"/>
      <c r="L3267" s="80"/>
      <c r="M3267" s="80"/>
    </row>
    <row r="3268" spans="1:13">
      <c r="A3268" s="82">
        <v>0.81325000000000003</v>
      </c>
      <c r="B3268" s="130">
        <v>30</v>
      </c>
      <c r="C3268" s="127">
        <v>139.46473736514446</v>
      </c>
      <c r="D3268" s="82">
        <f t="shared" si="101"/>
        <v>1</v>
      </c>
      <c r="E3268" s="83">
        <f t="shared" si="102"/>
        <v>111.00000000000001</v>
      </c>
      <c r="F3268" s="80"/>
      <c r="I3268" s="81"/>
      <c r="J3268" s="80"/>
      <c r="K3268" s="80"/>
      <c r="L3268" s="80"/>
      <c r="M3268" s="80"/>
    </row>
    <row r="3269" spans="1:13">
      <c r="A3269" s="82">
        <v>0.8135</v>
      </c>
      <c r="B3269" s="130">
        <v>30</v>
      </c>
      <c r="C3269" s="127">
        <v>88.949059849933107</v>
      </c>
      <c r="D3269" s="82">
        <f t="shared" si="101"/>
        <v>1</v>
      </c>
      <c r="E3269" s="83">
        <f t="shared" si="102"/>
        <v>87.075172667941132</v>
      </c>
      <c r="F3269" s="80"/>
      <c r="I3269" s="81"/>
      <c r="J3269" s="80"/>
      <c r="K3269" s="80"/>
      <c r="L3269" s="80"/>
      <c r="M3269" s="80"/>
    </row>
    <row r="3270" spans="1:13">
      <c r="A3270" s="82">
        <v>0.81374999999999997</v>
      </c>
      <c r="B3270" s="130">
        <v>30</v>
      </c>
      <c r="C3270" s="127">
        <v>82.057371290775123</v>
      </c>
      <c r="D3270" s="82">
        <f t="shared" si="101"/>
        <v>1</v>
      </c>
      <c r="E3270" s="83">
        <f t="shared" si="102"/>
        <v>81.010486735882111</v>
      </c>
      <c r="F3270" s="80"/>
      <c r="I3270" s="81"/>
      <c r="J3270" s="80"/>
      <c r="K3270" s="80"/>
      <c r="L3270" s="80"/>
      <c r="M3270" s="80"/>
    </row>
    <row r="3271" spans="1:13">
      <c r="A3271" s="82">
        <v>0.81399999999999995</v>
      </c>
      <c r="B3271" s="130">
        <v>30</v>
      </c>
      <c r="C3271" s="127">
        <v>96.627702409072469</v>
      </c>
      <c r="D3271" s="82">
        <f t="shared" si="101"/>
        <v>1</v>
      </c>
      <c r="E3271" s="83">
        <f t="shared" si="102"/>
        <v>93.832378119983773</v>
      </c>
      <c r="F3271" s="80"/>
      <c r="I3271" s="81"/>
      <c r="J3271" s="80"/>
      <c r="K3271" s="80"/>
      <c r="L3271" s="80"/>
      <c r="M3271" s="80"/>
    </row>
    <row r="3272" spans="1:13">
      <c r="A3272" s="82">
        <v>0.81425000000000003</v>
      </c>
      <c r="B3272" s="130">
        <v>30</v>
      </c>
      <c r="C3272" s="127">
        <v>137.02541734899768</v>
      </c>
      <c r="D3272" s="82">
        <f t="shared" si="101"/>
        <v>1</v>
      </c>
      <c r="E3272" s="83">
        <f t="shared" si="102"/>
        <v>111.00000000000001</v>
      </c>
      <c r="F3272" s="80"/>
      <c r="I3272" s="81"/>
      <c r="J3272" s="80"/>
      <c r="K3272" s="80"/>
      <c r="L3272" s="80"/>
      <c r="M3272" s="80"/>
    </row>
    <row r="3273" spans="1:13">
      <c r="A3273" s="82">
        <v>0.8145</v>
      </c>
      <c r="B3273" s="130">
        <v>15</v>
      </c>
      <c r="C3273" s="127">
        <v>104.17502853749329</v>
      </c>
      <c r="D3273" s="82">
        <f t="shared" si="101"/>
        <v>0</v>
      </c>
      <c r="E3273" s="83" t="str">
        <f t="shared" si="102"/>
        <v>..</v>
      </c>
      <c r="F3273" s="80"/>
      <c r="I3273" s="81"/>
      <c r="J3273" s="80"/>
      <c r="K3273" s="80"/>
      <c r="L3273" s="80"/>
      <c r="M3273" s="80"/>
    </row>
    <row r="3274" spans="1:13">
      <c r="A3274" s="82">
        <v>0.81474999999999997</v>
      </c>
      <c r="B3274" s="130">
        <v>30</v>
      </c>
      <c r="C3274" s="127">
        <v>112.55159598002375</v>
      </c>
      <c r="D3274" s="82">
        <f t="shared" si="101"/>
        <v>1</v>
      </c>
      <c r="E3274" s="83">
        <f t="shared" si="102"/>
        <v>111.00000000000001</v>
      </c>
      <c r="F3274" s="80"/>
      <c r="I3274" s="81"/>
      <c r="J3274" s="80"/>
      <c r="K3274" s="80"/>
      <c r="L3274" s="80"/>
      <c r="M3274" s="80"/>
    </row>
    <row r="3275" spans="1:13">
      <c r="A3275" s="82">
        <v>0.81499999999999995</v>
      </c>
      <c r="B3275" s="130">
        <v>15</v>
      </c>
      <c r="C3275" s="127">
        <v>98.213869729152165</v>
      </c>
      <c r="D3275" s="82">
        <f t="shared" si="101"/>
        <v>0</v>
      </c>
      <c r="E3275" s="83" t="str">
        <f t="shared" si="102"/>
        <v>..</v>
      </c>
      <c r="F3275" s="80"/>
      <c r="I3275" s="81"/>
      <c r="J3275" s="80"/>
      <c r="K3275" s="80"/>
      <c r="L3275" s="80"/>
      <c r="M3275" s="80"/>
    </row>
    <row r="3276" spans="1:13">
      <c r="A3276" s="82">
        <v>0.81525000000000003</v>
      </c>
      <c r="B3276" s="130">
        <v>30</v>
      </c>
      <c r="C3276" s="127">
        <v>99.716025397328465</v>
      </c>
      <c r="D3276" s="82">
        <f t="shared" si="101"/>
        <v>1</v>
      </c>
      <c r="E3276" s="83">
        <f t="shared" si="102"/>
        <v>96.550102349649052</v>
      </c>
      <c r="F3276" s="80"/>
      <c r="I3276" s="81"/>
      <c r="J3276" s="80"/>
      <c r="K3276" s="80"/>
      <c r="L3276" s="80"/>
      <c r="M3276" s="80"/>
    </row>
    <row r="3277" spans="1:13">
      <c r="A3277" s="82">
        <v>0.8155</v>
      </c>
      <c r="B3277" s="130">
        <v>30</v>
      </c>
      <c r="C3277" s="127">
        <v>118.64623703038541</v>
      </c>
      <c r="D3277" s="82">
        <f t="shared" si="101"/>
        <v>1</v>
      </c>
      <c r="E3277" s="83">
        <f t="shared" si="102"/>
        <v>111.00000000000001</v>
      </c>
      <c r="F3277" s="80"/>
      <c r="I3277" s="81"/>
      <c r="J3277" s="80"/>
      <c r="K3277" s="80"/>
      <c r="L3277" s="80"/>
      <c r="M3277" s="80"/>
    </row>
    <row r="3278" spans="1:13">
      <c r="A3278" s="82">
        <v>0.81574999999999998</v>
      </c>
      <c r="B3278" s="130">
        <v>15</v>
      </c>
      <c r="C3278" s="127">
        <v>115.20102224479527</v>
      </c>
      <c r="D3278" s="82">
        <f t="shared" si="101"/>
        <v>0</v>
      </c>
      <c r="E3278" s="83" t="str">
        <f t="shared" si="102"/>
        <v>..</v>
      </c>
      <c r="F3278" s="80"/>
      <c r="I3278" s="81"/>
      <c r="J3278" s="80"/>
      <c r="K3278" s="80"/>
      <c r="L3278" s="80"/>
      <c r="M3278" s="80"/>
    </row>
    <row r="3279" spans="1:13">
      <c r="A3279" s="82">
        <v>0.81599999999999995</v>
      </c>
      <c r="B3279" s="130">
        <v>15</v>
      </c>
      <c r="C3279" s="127">
        <v>108.87022822404994</v>
      </c>
      <c r="D3279" s="82">
        <f t="shared" si="101"/>
        <v>0</v>
      </c>
      <c r="E3279" s="83" t="str">
        <f t="shared" si="102"/>
        <v>..</v>
      </c>
      <c r="F3279" s="80"/>
      <c r="I3279" s="81"/>
      <c r="J3279" s="80"/>
      <c r="K3279" s="80"/>
      <c r="L3279" s="80"/>
      <c r="M3279" s="80"/>
    </row>
    <row r="3280" spans="1:13">
      <c r="A3280" s="82">
        <v>0.81625000000000003</v>
      </c>
      <c r="B3280" s="130">
        <v>15</v>
      </c>
      <c r="C3280" s="127">
        <v>105.96064231976989</v>
      </c>
      <c r="D3280" s="82">
        <f t="shared" ref="D3280:D3343" si="103">IF(VLOOKUP(B3280,$B$10:$G$11,6)&gt;=0,1,0)</f>
        <v>0</v>
      </c>
      <c r="E3280" s="83" t="str">
        <f t="shared" ref="E3280:E3343" si="104">IF(D3280=0,"..", IF(C3280+$C$6&gt;=$G$2,$G$2,(C3280+$C$6)*(1-$C$4)))</f>
        <v>..</v>
      </c>
      <c r="F3280" s="80"/>
      <c r="I3280" s="81"/>
      <c r="J3280" s="80"/>
      <c r="K3280" s="80"/>
      <c r="L3280" s="80"/>
      <c r="M3280" s="80"/>
    </row>
    <row r="3281" spans="1:13">
      <c r="A3281" s="82">
        <v>0.8165</v>
      </c>
      <c r="B3281" s="130">
        <v>15</v>
      </c>
      <c r="C3281" s="127">
        <v>118.3183419781962</v>
      </c>
      <c r="D3281" s="82">
        <f t="shared" si="103"/>
        <v>0</v>
      </c>
      <c r="E3281" s="83" t="str">
        <f t="shared" si="104"/>
        <v>..</v>
      </c>
      <c r="F3281" s="80"/>
      <c r="I3281" s="81"/>
      <c r="J3281" s="80"/>
      <c r="K3281" s="80"/>
      <c r="L3281" s="80"/>
      <c r="M3281" s="80"/>
    </row>
    <row r="3282" spans="1:13">
      <c r="A3282" s="82">
        <v>0.81674999999999998</v>
      </c>
      <c r="B3282" s="130">
        <v>15</v>
      </c>
      <c r="C3282" s="127">
        <v>117.17751778920649</v>
      </c>
      <c r="D3282" s="82">
        <f t="shared" si="103"/>
        <v>0</v>
      </c>
      <c r="E3282" s="83" t="str">
        <f t="shared" si="104"/>
        <v>..</v>
      </c>
      <c r="F3282" s="80"/>
      <c r="I3282" s="81"/>
      <c r="J3282" s="80"/>
      <c r="K3282" s="80"/>
      <c r="L3282" s="80"/>
      <c r="M3282" s="80"/>
    </row>
    <row r="3283" spans="1:13">
      <c r="A3283" s="82">
        <v>0.81699999999999995</v>
      </c>
      <c r="B3283" s="130">
        <v>15</v>
      </c>
      <c r="C3283" s="127">
        <v>97.831704233884807</v>
      </c>
      <c r="D3283" s="82">
        <f t="shared" si="103"/>
        <v>0</v>
      </c>
      <c r="E3283" s="83" t="str">
        <f t="shared" si="104"/>
        <v>..</v>
      </c>
      <c r="F3283" s="80"/>
      <c r="I3283" s="81"/>
      <c r="J3283" s="80"/>
      <c r="K3283" s="80"/>
      <c r="L3283" s="80"/>
      <c r="M3283" s="80"/>
    </row>
    <row r="3284" spans="1:13">
      <c r="A3284" s="82">
        <v>0.81725000000000003</v>
      </c>
      <c r="B3284" s="130">
        <v>15</v>
      </c>
      <c r="C3284" s="127">
        <v>96.891178088798924</v>
      </c>
      <c r="D3284" s="82">
        <f t="shared" si="103"/>
        <v>0</v>
      </c>
      <c r="E3284" s="83" t="str">
        <f t="shared" si="104"/>
        <v>..</v>
      </c>
      <c r="F3284" s="80"/>
      <c r="I3284" s="81"/>
      <c r="J3284" s="80"/>
      <c r="K3284" s="80"/>
      <c r="L3284" s="80"/>
      <c r="M3284" s="80"/>
    </row>
    <row r="3285" spans="1:13">
      <c r="A3285" s="82">
        <v>0.8175</v>
      </c>
      <c r="B3285" s="130">
        <v>15</v>
      </c>
      <c r="C3285" s="127">
        <v>96.72644796408261</v>
      </c>
      <c r="D3285" s="82">
        <f t="shared" si="103"/>
        <v>0</v>
      </c>
      <c r="E3285" s="83" t="str">
        <f t="shared" si="104"/>
        <v>..</v>
      </c>
      <c r="F3285" s="80"/>
      <c r="I3285" s="81"/>
      <c r="J3285" s="80"/>
      <c r="K3285" s="80"/>
      <c r="L3285" s="80"/>
      <c r="M3285" s="80"/>
    </row>
    <row r="3286" spans="1:13">
      <c r="A3286" s="82">
        <v>0.81774999999999998</v>
      </c>
      <c r="B3286" s="130">
        <v>15</v>
      </c>
      <c r="C3286" s="127">
        <v>112.71283364740511</v>
      </c>
      <c r="D3286" s="82">
        <f t="shared" si="103"/>
        <v>0</v>
      </c>
      <c r="E3286" s="83" t="str">
        <f t="shared" si="104"/>
        <v>..</v>
      </c>
      <c r="F3286" s="80"/>
      <c r="I3286" s="81"/>
      <c r="J3286" s="80"/>
      <c r="K3286" s="80"/>
      <c r="L3286" s="80"/>
      <c r="M3286" s="80"/>
    </row>
    <row r="3287" spans="1:13">
      <c r="A3287" s="82">
        <v>0.81799999999999995</v>
      </c>
      <c r="B3287" s="130">
        <v>30</v>
      </c>
      <c r="C3287" s="127">
        <v>119.90633651148175</v>
      </c>
      <c r="D3287" s="82">
        <f t="shared" si="103"/>
        <v>1</v>
      </c>
      <c r="E3287" s="83">
        <f t="shared" si="104"/>
        <v>111.00000000000001</v>
      </c>
      <c r="F3287" s="80"/>
      <c r="I3287" s="81"/>
      <c r="J3287" s="80"/>
      <c r="K3287" s="80"/>
      <c r="L3287" s="80"/>
      <c r="M3287" s="80"/>
    </row>
    <row r="3288" spans="1:13">
      <c r="A3288" s="82">
        <v>0.81825000000000003</v>
      </c>
      <c r="B3288" s="130">
        <v>15</v>
      </c>
      <c r="C3288" s="127">
        <v>108.51257058992131</v>
      </c>
      <c r="D3288" s="82">
        <f t="shared" si="103"/>
        <v>0</v>
      </c>
      <c r="E3288" s="83" t="str">
        <f t="shared" si="104"/>
        <v>..</v>
      </c>
      <c r="F3288" s="80"/>
      <c r="I3288" s="81"/>
      <c r="J3288" s="80"/>
      <c r="K3288" s="80"/>
      <c r="L3288" s="80"/>
      <c r="M3288" s="80"/>
    </row>
    <row r="3289" spans="1:13">
      <c r="A3289" s="82">
        <v>0.81850000000000001</v>
      </c>
      <c r="B3289" s="130">
        <v>15</v>
      </c>
      <c r="C3289" s="127">
        <v>110.98108274063576</v>
      </c>
      <c r="D3289" s="82">
        <f t="shared" si="103"/>
        <v>0</v>
      </c>
      <c r="E3289" s="83" t="str">
        <f t="shared" si="104"/>
        <v>..</v>
      </c>
      <c r="F3289" s="80"/>
      <c r="I3289" s="81"/>
      <c r="J3289" s="80"/>
      <c r="K3289" s="80"/>
      <c r="L3289" s="80"/>
      <c r="M3289" s="80"/>
    </row>
    <row r="3290" spans="1:13">
      <c r="A3290" s="82">
        <v>0.81874999999999998</v>
      </c>
      <c r="B3290" s="130">
        <v>30</v>
      </c>
      <c r="C3290" s="127">
        <v>104.04749648576406</v>
      </c>
      <c r="D3290" s="82">
        <f t="shared" si="103"/>
        <v>1</v>
      </c>
      <c r="E3290" s="83">
        <f t="shared" si="104"/>
        <v>111.00000000000001</v>
      </c>
      <c r="F3290" s="80"/>
      <c r="I3290" s="81"/>
      <c r="J3290" s="80"/>
      <c r="K3290" s="80"/>
      <c r="L3290" s="80"/>
      <c r="M3290" s="80"/>
    </row>
    <row r="3291" spans="1:13">
      <c r="A3291" s="82">
        <v>0.81899999999999995</v>
      </c>
      <c r="B3291" s="130">
        <v>15</v>
      </c>
      <c r="C3291" s="127">
        <v>121.99515783673435</v>
      </c>
      <c r="D3291" s="82">
        <f t="shared" si="103"/>
        <v>0</v>
      </c>
      <c r="E3291" s="83" t="str">
        <f t="shared" si="104"/>
        <v>..</v>
      </c>
      <c r="F3291" s="80"/>
      <c r="I3291" s="81"/>
      <c r="J3291" s="80"/>
      <c r="K3291" s="80"/>
      <c r="L3291" s="80"/>
      <c r="M3291" s="80"/>
    </row>
    <row r="3292" spans="1:13">
      <c r="A3292" s="82">
        <v>0.81925000000000003</v>
      </c>
      <c r="B3292" s="130">
        <v>15</v>
      </c>
      <c r="C3292" s="127">
        <v>115.82182477270557</v>
      </c>
      <c r="D3292" s="82">
        <f t="shared" si="103"/>
        <v>0</v>
      </c>
      <c r="E3292" s="83" t="str">
        <f t="shared" si="104"/>
        <v>..</v>
      </c>
      <c r="F3292" s="80"/>
      <c r="I3292" s="81"/>
      <c r="J3292" s="80"/>
      <c r="K3292" s="80"/>
      <c r="L3292" s="80"/>
      <c r="M3292" s="80"/>
    </row>
    <row r="3293" spans="1:13">
      <c r="A3293" s="82">
        <v>0.81950000000000001</v>
      </c>
      <c r="B3293" s="130">
        <v>15</v>
      </c>
      <c r="C3293" s="127">
        <v>96.678370777332759</v>
      </c>
      <c r="D3293" s="82">
        <f t="shared" si="103"/>
        <v>0</v>
      </c>
      <c r="E3293" s="83" t="str">
        <f t="shared" si="104"/>
        <v>..</v>
      </c>
      <c r="F3293" s="80"/>
      <c r="I3293" s="81"/>
      <c r="J3293" s="80"/>
      <c r="K3293" s="80"/>
      <c r="L3293" s="80"/>
      <c r="M3293" s="80"/>
    </row>
    <row r="3294" spans="1:13">
      <c r="A3294" s="82">
        <v>0.81974999999999998</v>
      </c>
      <c r="B3294" s="130">
        <v>15</v>
      </c>
      <c r="C3294" s="127">
        <v>103.52937160595695</v>
      </c>
      <c r="D3294" s="82">
        <f t="shared" si="103"/>
        <v>0</v>
      </c>
      <c r="E3294" s="83" t="str">
        <f t="shared" si="104"/>
        <v>..</v>
      </c>
      <c r="F3294" s="80"/>
      <c r="I3294" s="81"/>
      <c r="J3294" s="80"/>
      <c r="K3294" s="80"/>
      <c r="L3294" s="80"/>
      <c r="M3294" s="80"/>
    </row>
    <row r="3295" spans="1:13">
      <c r="A3295" s="82">
        <v>0.82</v>
      </c>
      <c r="B3295" s="130">
        <v>15</v>
      </c>
      <c r="C3295" s="127">
        <v>102.70577365925523</v>
      </c>
      <c r="D3295" s="82">
        <f t="shared" si="103"/>
        <v>0</v>
      </c>
      <c r="E3295" s="83" t="str">
        <f t="shared" si="104"/>
        <v>..</v>
      </c>
      <c r="F3295" s="80"/>
      <c r="I3295" s="81"/>
      <c r="J3295" s="80"/>
      <c r="K3295" s="80"/>
      <c r="L3295" s="80"/>
      <c r="M3295" s="80"/>
    </row>
    <row r="3296" spans="1:13">
      <c r="A3296" s="82">
        <v>0.82025000000000003</v>
      </c>
      <c r="B3296" s="130">
        <v>15</v>
      </c>
      <c r="C3296" s="127">
        <v>97.564924626811518</v>
      </c>
      <c r="D3296" s="82">
        <f t="shared" si="103"/>
        <v>0</v>
      </c>
      <c r="E3296" s="83" t="str">
        <f t="shared" si="104"/>
        <v>..</v>
      </c>
      <c r="F3296" s="80"/>
      <c r="I3296" s="81"/>
      <c r="J3296" s="80"/>
      <c r="K3296" s="80"/>
      <c r="L3296" s="80"/>
      <c r="M3296" s="80"/>
    </row>
    <row r="3297" spans="1:13">
      <c r="A3297" s="82">
        <v>0.82050000000000001</v>
      </c>
      <c r="B3297" s="130">
        <v>30</v>
      </c>
      <c r="C3297" s="127">
        <v>128.34727147182292</v>
      </c>
      <c r="D3297" s="82">
        <f t="shared" si="103"/>
        <v>1</v>
      </c>
      <c r="E3297" s="83">
        <f t="shared" si="104"/>
        <v>111.00000000000001</v>
      </c>
      <c r="F3297" s="80"/>
      <c r="I3297" s="81"/>
      <c r="J3297" s="80"/>
      <c r="K3297" s="80"/>
      <c r="L3297" s="80"/>
      <c r="M3297" s="80"/>
    </row>
    <row r="3298" spans="1:13">
      <c r="A3298" s="82">
        <v>0.82074999999999998</v>
      </c>
      <c r="B3298" s="130">
        <v>15</v>
      </c>
      <c r="C3298" s="127">
        <v>119.54688358237125</v>
      </c>
      <c r="D3298" s="82">
        <f t="shared" si="103"/>
        <v>0</v>
      </c>
      <c r="E3298" s="83" t="str">
        <f t="shared" si="104"/>
        <v>..</v>
      </c>
      <c r="F3298" s="80"/>
      <c r="I3298" s="81"/>
      <c r="J3298" s="80"/>
      <c r="K3298" s="80"/>
      <c r="L3298" s="80"/>
      <c r="M3298" s="80"/>
    </row>
    <row r="3299" spans="1:13">
      <c r="A3299" s="82">
        <v>0.82099999999999995</v>
      </c>
      <c r="B3299" s="130">
        <v>15</v>
      </c>
      <c r="C3299" s="127">
        <v>101.50874449413575</v>
      </c>
      <c r="D3299" s="82">
        <f t="shared" si="103"/>
        <v>0</v>
      </c>
      <c r="E3299" s="83" t="str">
        <f t="shared" si="104"/>
        <v>..</v>
      </c>
      <c r="F3299" s="80"/>
      <c r="I3299" s="81"/>
      <c r="J3299" s="80"/>
      <c r="K3299" s="80"/>
      <c r="L3299" s="80"/>
      <c r="M3299" s="80"/>
    </row>
    <row r="3300" spans="1:13">
      <c r="A3300" s="82">
        <v>0.82125000000000004</v>
      </c>
      <c r="B3300" s="130">
        <v>15</v>
      </c>
      <c r="C3300" s="127">
        <v>108.77317041418988</v>
      </c>
      <c r="D3300" s="82">
        <f t="shared" si="103"/>
        <v>0</v>
      </c>
      <c r="E3300" s="83" t="str">
        <f t="shared" si="104"/>
        <v>..</v>
      </c>
      <c r="F3300" s="80"/>
      <c r="I3300" s="81"/>
      <c r="J3300" s="80"/>
      <c r="K3300" s="80"/>
      <c r="L3300" s="80"/>
      <c r="M3300" s="80"/>
    </row>
    <row r="3301" spans="1:13">
      <c r="A3301" s="82">
        <v>0.82150000000000001</v>
      </c>
      <c r="B3301" s="130">
        <v>15</v>
      </c>
      <c r="C3301" s="127">
        <v>100.58089865695676</v>
      </c>
      <c r="D3301" s="82">
        <f t="shared" si="103"/>
        <v>0</v>
      </c>
      <c r="E3301" s="83" t="str">
        <f t="shared" si="104"/>
        <v>..</v>
      </c>
      <c r="F3301" s="80"/>
      <c r="I3301" s="81"/>
      <c r="J3301" s="80"/>
      <c r="K3301" s="80"/>
      <c r="L3301" s="80"/>
      <c r="M3301" s="80"/>
    </row>
    <row r="3302" spans="1:13">
      <c r="A3302" s="82">
        <v>0.82174999999999998</v>
      </c>
      <c r="B3302" s="130">
        <v>30</v>
      </c>
      <c r="C3302" s="127">
        <v>87.703198069270229</v>
      </c>
      <c r="D3302" s="82">
        <f t="shared" si="103"/>
        <v>1</v>
      </c>
      <c r="E3302" s="83">
        <f t="shared" si="104"/>
        <v>85.978814300957808</v>
      </c>
      <c r="F3302" s="80"/>
      <c r="I3302" s="81"/>
      <c r="J3302" s="80"/>
      <c r="K3302" s="80"/>
      <c r="L3302" s="80"/>
      <c r="M3302" s="80"/>
    </row>
    <row r="3303" spans="1:13">
      <c r="A3303" s="82">
        <v>0.82199999999999995</v>
      </c>
      <c r="B3303" s="130">
        <v>15</v>
      </c>
      <c r="C3303" s="127">
        <v>118.41356367173869</v>
      </c>
      <c r="D3303" s="82">
        <f t="shared" si="103"/>
        <v>0</v>
      </c>
      <c r="E3303" s="83" t="str">
        <f t="shared" si="104"/>
        <v>..</v>
      </c>
      <c r="F3303" s="80"/>
      <c r="I3303" s="81"/>
      <c r="J3303" s="80"/>
      <c r="K3303" s="80"/>
      <c r="L3303" s="80"/>
      <c r="M3303" s="80"/>
    </row>
    <row r="3304" spans="1:13">
      <c r="A3304" s="82">
        <v>0.82225000000000004</v>
      </c>
      <c r="B3304" s="130">
        <v>15</v>
      </c>
      <c r="C3304" s="127">
        <v>123.93157417906416</v>
      </c>
      <c r="D3304" s="82">
        <f t="shared" si="103"/>
        <v>0</v>
      </c>
      <c r="E3304" s="83" t="str">
        <f t="shared" si="104"/>
        <v>..</v>
      </c>
      <c r="F3304" s="80"/>
      <c r="I3304" s="81"/>
      <c r="J3304" s="80"/>
      <c r="K3304" s="80"/>
      <c r="L3304" s="80"/>
      <c r="M3304" s="80"/>
    </row>
    <row r="3305" spans="1:13">
      <c r="A3305" s="82">
        <v>0.82250000000000001</v>
      </c>
      <c r="B3305" s="130">
        <v>15</v>
      </c>
      <c r="C3305" s="127">
        <v>97.63483058893506</v>
      </c>
      <c r="D3305" s="82">
        <f t="shared" si="103"/>
        <v>0</v>
      </c>
      <c r="E3305" s="83" t="str">
        <f t="shared" si="104"/>
        <v>..</v>
      </c>
      <c r="F3305" s="80"/>
      <c r="I3305" s="81"/>
      <c r="J3305" s="80"/>
      <c r="K3305" s="80"/>
      <c r="L3305" s="80"/>
      <c r="M3305" s="80"/>
    </row>
    <row r="3306" spans="1:13">
      <c r="A3306" s="82">
        <v>0.82274999999999998</v>
      </c>
      <c r="B3306" s="130">
        <v>15</v>
      </c>
      <c r="C3306" s="127">
        <v>103.42182220352774</v>
      </c>
      <c r="D3306" s="82">
        <f t="shared" si="103"/>
        <v>0</v>
      </c>
      <c r="E3306" s="83" t="str">
        <f t="shared" si="104"/>
        <v>..</v>
      </c>
      <c r="F3306" s="80"/>
      <c r="I3306" s="81"/>
      <c r="J3306" s="80"/>
      <c r="K3306" s="80"/>
      <c r="L3306" s="80"/>
      <c r="M3306" s="80"/>
    </row>
    <row r="3307" spans="1:13">
      <c r="A3307" s="82">
        <v>0.82299999999999995</v>
      </c>
      <c r="B3307" s="130">
        <v>15</v>
      </c>
      <c r="C3307" s="127">
        <v>118.27074842522559</v>
      </c>
      <c r="D3307" s="82">
        <f t="shared" si="103"/>
        <v>0</v>
      </c>
      <c r="E3307" s="83" t="str">
        <f t="shared" si="104"/>
        <v>..</v>
      </c>
      <c r="F3307" s="80"/>
      <c r="I3307" s="81"/>
      <c r="J3307" s="80"/>
      <c r="K3307" s="80"/>
      <c r="L3307" s="80"/>
      <c r="M3307" s="80"/>
    </row>
    <row r="3308" spans="1:13">
      <c r="A3308" s="82">
        <v>0.82325000000000004</v>
      </c>
      <c r="B3308" s="130">
        <v>30</v>
      </c>
      <c r="C3308" s="127">
        <v>119.03460718750289</v>
      </c>
      <c r="D3308" s="82">
        <f t="shared" si="103"/>
        <v>1</v>
      </c>
      <c r="E3308" s="83">
        <f t="shared" si="104"/>
        <v>111.00000000000001</v>
      </c>
      <c r="F3308" s="80"/>
      <c r="I3308" s="81"/>
      <c r="J3308" s="80"/>
      <c r="K3308" s="80"/>
      <c r="L3308" s="80"/>
      <c r="M3308" s="80"/>
    </row>
    <row r="3309" spans="1:13">
      <c r="A3309" s="82">
        <v>0.82350000000000001</v>
      </c>
      <c r="B3309" s="130">
        <v>30</v>
      </c>
      <c r="C3309" s="127">
        <v>107.86229155225308</v>
      </c>
      <c r="D3309" s="82">
        <f t="shared" si="103"/>
        <v>1</v>
      </c>
      <c r="E3309" s="83">
        <f t="shared" si="104"/>
        <v>111.00000000000001</v>
      </c>
      <c r="F3309" s="80"/>
      <c r="I3309" s="81"/>
      <c r="J3309" s="80"/>
      <c r="K3309" s="80"/>
      <c r="L3309" s="80"/>
      <c r="M3309" s="80"/>
    </row>
    <row r="3310" spans="1:13">
      <c r="A3310" s="82">
        <v>0.82374999999999998</v>
      </c>
      <c r="B3310" s="130">
        <v>15</v>
      </c>
      <c r="C3310" s="127">
        <v>122.56174206490144</v>
      </c>
      <c r="D3310" s="82">
        <f t="shared" si="103"/>
        <v>0</v>
      </c>
      <c r="E3310" s="83" t="str">
        <f t="shared" si="104"/>
        <v>..</v>
      </c>
      <c r="F3310" s="80"/>
      <c r="I3310" s="81"/>
      <c r="J3310" s="80"/>
      <c r="K3310" s="80"/>
      <c r="L3310" s="80"/>
      <c r="M3310" s="80"/>
    </row>
    <row r="3311" spans="1:13">
      <c r="A3311" s="82">
        <v>0.82399999999999995</v>
      </c>
      <c r="B3311" s="130">
        <v>15</v>
      </c>
      <c r="C3311" s="127">
        <v>96.563236094395307</v>
      </c>
      <c r="D3311" s="82">
        <f t="shared" si="103"/>
        <v>0</v>
      </c>
      <c r="E3311" s="83" t="str">
        <f t="shared" si="104"/>
        <v>..</v>
      </c>
      <c r="F3311" s="80"/>
      <c r="I3311" s="81"/>
      <c r="J3311" s="80"/>
      <c r="K3311" s="80"/>
      <c r="L3311" s="80"/>
      <c r="M3311" s="80"/>
    </row>
    <row r="3312" spans="1:13">
      <c r="A3312" s="82">
        <v>0.82425000000000004</v>
      </c>
      <c r="B3312" s="130">
        <v>15</v>
      </c>
      <c r="C3312" s="127">
        <v>105.05506661583097</v>
      </c>
      <c r="D3312" s="82">
        <f t="shared" si="103"/>
        <v>0</v>
      </c>
      <c r="E3312" s="83" t="str">
        <f t="shared" si="104"/>
        <v>..</v>
      </c>
      <c r="F3312" s="80"/>
      <c r="I3312" s="81"/>
      <c r="J3312" s="80"/>
      <c r="K3312" s="80"/>
      <c r="L3312" s="80"/>
      <c r="M3312" s="80"/>
    </row>
    <row r="3313" spans="1:13">
      <c r="A3313" s="82">
        <v>0.82450000000000001</v>
      </c>
      <c r="B3313" s="130">
        <v>15</v>
      </c>
      <c r="C3313" s="127">
        <v>99.171309622529748</v>
      </c>
      <c r="D3313" s="82">
        <f t="shared" si="103"/>
        <v>0</v>
      </c>
      <c r="E3313" s="83" t="str">
        <f t="shared" si="104"/>
        <v>..</v>
      </c>
      <c r="F3313" s="80"/>
      <c r="I3313" s="81"/>
      <c r="J3313" s="80"/>
      <c r="K3313" s="80"/>
      <c r="L3313" s="80"/>
      <c r="M3313" s="80"/>
    </row>
    <row r="3314" spans="1:13">
      <c r="A3314" s="82">
        <v>0.82474999999999998</v>
      </c>
      <c r="B3314" s="130">
        <v>30</v>
      </c>
      <c r="C3314" s="127">
        <v>101.23697226665746</v>
      </c>
      <c r="D3314" s="82">
        <f t="shared" si="103"/>
        <v>1</v>
      </c>
      <c r="E3314" s="83">
        <f t="shared" si="104"/>
        <v>111.00000000000001</v>
      </c>
      <c r="F3314" s="80"/>
      <c r="I3314" s="81"/>
      <c r="J3314" s="80"/>
      <c r="K3314" s="80"/>
      <c r="L3314" s="80"/>
      <c r="M3314" s="80"/>
    </row>
    <row r="3315" spans="1:13">
      <c r="A3315" s="82">
        <v>0.82499999999999996</v>
      </c>
      <c r="B3315" s="130">
        <v>15</v>
      </c>
      <c r="C3315" s="127">
        <v>96.33522998059162</v>
      </c>
      <c r="D3315" s="82">
        <f t="shared" si="103"/>
        <v>0</v>
      </c>
      <c r="E3315" s="83" t="str">
        <f t="shared" si="104"/>
        <v>..</v>
      </c>
      <c r="F3315" s="80"/>
      <c r="I3315" s="81"/>
      <c r="J3315" s="80"/>
      <c r="K3315" s="80"/>
      <c r="L3315" s="80"/>
      <c r="M3315" s="80"/>
    </row>
    <row r="3316" spans="1:13">
      <c r="A3316" s="82">
        <v>0.82525000000000004</v>
      </c>
      <c r="B3316" s="130">
        <v>30</v>
      </c>
      <c r="C3316" s="127">
        <v>80.883693928134107</v>
      </c>
      <c r="D3316" s="82">
        <f t="shared" si="103"/>
        <v>1</v>
      </c>
      <c r="E3316" s="83">
        <f t="shared" si="104"/>
        <v>79.977650656758016</v>
      </c>
      <c r="F3316" s="80"/>
      <c r="I3316" s="81"/>
      <c r="J3316" s="80"/>
      <c r="K3316" s="80"/>
      <c r="L3316" s="80"/>
      <c r="M3316" s="80"/>
    </row>
    <row r="3317" spans="1:13">
      <c r="A3317" s="82">
        <v>0.82550000000000001</v>
      </c>
      <c r="B3317" s="130">
        <v>15</v>
      </c>
      <c r="C3317" s="127">
        <v>107.98087345388352</v>
      </c>
      <c r="D3317" s="82">
        <f t="shared" si="103"/>
        <v>0</v>
      </c>
      <c r="E3317" s="83" t="str">
        <f t="shared" si="104"/>
        <v>..</v>
      </c>
      <c r="F3317" s="80"/>
      <c r="I3317" s="81"/>
      <c r="J3317" s="80"/>
      <c r="K3317" s="80"/>
      <c r="L3317" s="80"/>
      <c r="M3317" s="80"/>
    </row>
    <row r="3318" spans="1:13">
      <c r="A3318" s="82">
        <v>0.82574999999999998</v>
      </c>
      <c r="B3318" s="130">
        <v>15</v>
      </c>
      <c r="C3318" s="127">
        <v>97.013420025487932</v>
      </c>
      <c r="D3318" s="82">
        <f t="shared" si="103"/>
        <v>0</v>
      </c>
      <c r="E3318" s="83" t="str">
        <f t="shared" si="104"/>
        <v>..</v>
      </c>
      <c r="F3318" s="80"/>
      <c r="I3318" s="81"/>
      <c r="J3318" s="80"/>
      <c r="K3318" s="80"/>
      <c r="L3318" s="80"/>
      <c r="M3318" s="80"/>
    </row>
    <row r="3319" spans="1:13">
      <c r="A3319" s="82">
        <v>0.82599999999999996</v>
      </c>
      <c r="B3319" s="130">
        <v>15</v>
      </c>
      <c r="C3319" s="127">
        <v>95.037707227801064</v>
      </c>
      <c r="D3319" s="82">
        <f t="shared" si="103"/>
        <v>0</v>
      </c>
      <c r="E3319" s="83" t="str">
        <f t="shared" si="104"/>
        <v>..</v>
      </c>
      <c r="F3319" s="80"/>
      <c r="I3319" s="81"/>
      <c r="J3319" s="80"/>
      <c r="K3319" s="80"/>
      <c r="L3319" s="80"/>
      <c r="M3319" s="80"/>
    </row>
    <row r="3320" spans="1:13">
      <c r="A3320" s="82">
        <v>0.82625000000000004</v>
      </c>
      <c r="B3320" s="130">
        <v>15</v>
      </c>
      <c r="C3320" s="127">
        <v>115.59433733681371</v>
      </c>
      <c r="D3320" s="82">
        <f t="shared" si="103"/>
        <v>0</v>
      </c>
      <c r="E3320" s="83" t="str">
        <f t="shared" si="104"/>
        <v>..</v>
      </c>
      <c r="F3320" s="80"/>
      <c r="I3320" s="81"/>
      <c r="J3320" s="80"/>
      <c r="K3320" s="80"/>
      <c r="L3320" s="80"/>
      <c r="M3320" s="80"/>
    </row>
    <row r="3321" spans="1:13">
      <c r="A3321" s="82">
        <v>0.82650000000000001</v>
      </c>
      <c r="B3321" s="130">
        <v>15</v>
      </c>
      <c r="C3321" s="127">
        <v>121.77821502710674</v>
      </c>
      <c r="D3321" s="82">
        <f t="shared" si="103"/>
        <v>0</v>
      </c>
      <c r="E3321" s="83" t="str">
        <f t="shared" si="104"/>
        <v>..</v>
      </c>
      <c r="F3321" s="80"/>
      <c r="I3321" s="81"/>
      <c r="J3321" s="80"/>
      <c r="K3321" s="80"/>
      <c r="L3321" s="80"/>
      <c r="M3321" s="80"/>
    </row>
    <row r="3322" spans="1:13">
      <c r="A3322" s="82">
        <v>0.82674999999999998</v>
      </c>
      <c r="B3322" s="130">
        <v>15</v>
      </c>
      <c r="C3322" s="127">
        <v>107.52003272027332</v>
      </c>
      <c r="D3322" s="82">
        <f t="shared" si="103"/>
        <v>0</v>
      </c>
      <c r="E3322" s="83" t="str">
        <f t="shared" si="104"/>
        <v>..</v>
      </c>
      <c r="F3322" s="80"/>
      <c r="I3322" s="81"/>
      <c r="J3322" s="80"/>
      <c r="K3322" s="80"/>
      <c r="L3322" s="80"/>
      <c r="M3322" s="80"/>
    </row>
    <row r="3323" spans="1:13">
      <c r="A3323" s="82">
        <v>0.82699999999999996</v>
      </c>
      <c r="B3323" s="130">
        <v>15</v>
      </c>
      <c r="C3323" s="127">
        <v>109.51742980977788</v>
      </c>
      <c r="D3323" s="82">
        <f t="shared" si="103"/>
        <v>0</v>
      </c>
      <c r="E3323" s="83" t="str">
        <f t="shared" si="104"/>
        <v>..</v>
      </c>
      <c r="F3323" s="80"/>
      <c r="I3323" s="81"/>
      <c r="J3323" s="80"/>
      <c r="K3323" s="80"/>
      <c r="L3323" s="80"/>
      <c r="M3323" s="80"/>
    </row>
    <row r="3324" spans="1:13">
      <c r="A3324" s="82">
        <v>0.82725000000000004</v>
      </c>
      <c r="B3324" s="130">
        <v>30</v>
      </c>
      <c r="C3324" s="127">
        <v>93.532718046131464</v>
      </c>
      <c r="D3324" s="82">
        <f t="shared" si="103"/>
        <v>1</v>
      </c>
      <c r="E3324" s="83">
        <f t="shared" si="104"/>
        <v>91.108791880595689</v>
      </c>
      <c r="F3324" s="80"/>
      <c r="I3324" s="81"/>
      <c r="J3324" s="80"/>
      <c r="K3324" s="80"/>
      <c r="L3324" s="80"/>
      <c r="M3324" s="80"/>
    </row>
    <row r="3325" spans="1:13">
      <c r="A3325" s="82">
        <v>0.82750000000000001</v>
      </c>
      <c r="B3325" s="130">
        <v>15</v>
      </c>
      <c r="C3325" s="127">
        <v>117.51974393759517</v>
      </c>
      <c r="D3325" s="82">
        <f t="shared" si="103"/>
        <v>0</v>
      </c>
      <c r="E3325" s="83" t="str">
        <f t="shared" si="104"/>
        <v>..</v>
      </c>
      <c r="F3325" s="80"/>
      <c r="I3325" s="81"/>
      <c r="J3325" s="80"/>
      <c r="K3325" s="80"/>
      <c r="L3325" s="80"/>
      <c r="M3325" s="80"/>
    </row>
    <row r="3326" spans="1:13">
      <c r="A3326" s="82">
        <v>0.82774999999999999</v>
      </c>
      <c r="B3326" s="130">
        <v>30</v>
      </c>
      <c r="C3326" s="127">
        <v>123.94127895930758</v>
      </c>
      <c r="D3326" s="82">
        <f t="shared" si="103"/>
        <v>1</v>
      </c>
      <c r="E3326" s="83">
        <f t="shared" si="104"/>
        <v>111.00000000000001</v>
      </c>
      <c r="F3326" s="80"/>
      <c r="I3326" s="81"/>
      <c r="J3326" s="80"/>
      <c r="K3326" s="80"/>
      <c r="L3326" s="80"/>
      <c r="M3326" s="80"/>
    </row>
    <row r="3327" spans="1:13">
      <c r="A3327" s="82">
        <v>0.82799999999999996</v>
      </c>
      <c r="B3327" s="130">
        <v>15</v>
      </c>
      <c r="C3327" s="127">
        <v>98.142616275149578</v>
      </c>
      <c r="D3327" s="82">
        <f t="shared" si="103"/>
        <v>0</v>
      </c>
      <c r="E3327" s="83" t="str">
        <f t="shared" si="104"/>
        <v>..</v>
      </c>
      <c r="F3327" s="80"/>
      <c r="I3327" s="81"/>
      <c r="J3327" s="80"/>
      <c r="K3327" s="80"/>
      <c r="L3327" s="80"/>
      <c r="M3327" s="80"/>
    </row>
    <row r="3328" spans="1:13">
      <c r="A3328" s="82">
        <v>0.82825000000000004</v>
      </c>
      <c r="B3328" s="130">
        <v>15</v>
      </c>
      <c r="C3328" s="127">
        <v>124.86169297035403</v>
      </c>
      <c r="D3328" s="82">
        <f t="shared" si="103"/>
        <v>0</v>
      </c>
      <c r="E3328" s="83" t="str">
        <f t="shared" si="104"/>
        <v>..</v>
      </c>
      <c r="F3328" s="80"/>
      <c r="I3328" s="81"/>
      <c r="J3328" s="80"/>
      <c r="K3328" s="80"/>
      <c r="L3328" s="80"/>
      <c r="M3328" s="80"/>
    </row>
    <row r="3329" spans="1:13">
      <c r="A3329" s="82">
        <v>0.82850000000000001</v>
      </c>
      <c r="B3329" s="130">
        <v>15</v>
      </c>
      <c r="C3329" s="127">
        <v>109.06780449623089</v>
      </c>
      <c r="D3329" s="82">
        <f t="shared" si="103"/>
        <v>0</v>
      </c>
      <c r="E3329" s="83" t="str">
        <f t="shared" si="104"/>
        <v>..</v>
      </c>
      <c r="F3329" s="80"/>
      <c r="I3329" s="81"/>
      <c r="J3329" s="80"/>
      <c r="K3329" s="80"/>
      <c r="L3329" s="80"/>
      <c r="M3329" s="80"/>
    </row>
    <row r="3330" spans="1:13">
      <c r="A3330" s="82">
        <v>0.82874999999999999</v>
      </c>
      <c r="B3330" s="130">
        <v>30</v>
      </c>
      <c r="C3330" s="127">
        <v>83.275805541661597</v>
      </c>
      <c r="D3330" s="82">
        <f t="shared" si="103"/>
        <v>1</v>
      </c>
      <c r="E3330" s="83">
        <f t="shared" si="104"/>
        <v>82.08270887666221</v>
      </c>
      <c r="F3330" s="80"/>
      <c r="I3330" s="81"/>
      <c r="J3330" s="80"/>
      <c r="K3330" s="80"/>
      <c r="L3330" s="80"/>
      <c r="M3330" s="80"/>
    </row>
    <row r="3331" spans="1:13">
      <c r="A3331" s="82">
        <v>0.82899999999999996</v>
      </c>
      <c r="B3331" s="130">
        <v>15</v>
      </c>
      <c r="C3331" s="127">
        <v>96.290549109443006</v>
      </c>
      <c r="D3331" s="82">
        <f t="shared" si="103"/>
        <v>0</v>
      </c>
      <c r="E3331" s="83" t="str">
        <f t="shared" si="104"/>
        <v>..</v>
      </c>
      <c r="F3331" s="80"/>
      <c r="I3331" s="81"/>
      <c r="J3331" s="80"/>
      <c r="K3331" s="80"/>
      <c r="L3331" s="80"/>
      <c r="M3331" s="80"/>
    </row>
    <row r="3332" spans="1:13">
      <c r="A3332" s="82">
        <v>0.82925000000000004</v>
      </c>
      <c r="B3332" s="130">
        <v>30</v>
      </c>
      <c r="C3332" s="127">
        <v>110.68899085617652</v>
      </c>
      <c r="D3332" s="82">
        <f t="shared" si="103"/>
        <v>1</v>
      </c>
      <c r="E3332" s="83">
        <f t="shared" si="104"/>
        <v>111.00000000000001</v>
      </c>
      <c r="F3332" s="80"/>
      <c r="I3332" s="81"/>
      <c r="J3332" s="80"/>
      <c r="K3332" s="80"/>
      <c r="L3332" s="80"/>
      <c r="M3332" s="80"/>
    </row>
    <row r="3333" spans="1:13">
      <c r="A3333" s="82">
        <v>0.82950000000000002</v>
      </c>
      <c r="B3333" s="130">
        <v>15</v>
      </c>
      <c r="C3333" s="127">
        <v>108.36296623591116</v>
      </c>
      <c r="D3333" s="82">
        <f t="shared" si="103"/>
        <v>0</v>
      </c>
      <c r="E3333" s="83" t="str">
        <f t="shared" si="104"/>
        <v>..</v>
      </c>
      <c r="F3333" s="80"/>
      <c r="I3333" s="81"/>
      <c r="J3333" s="80"/>
      <c r="K3333" s="80"/>
      <c r="L3333" s="80"/>
      <c r="M3333" s="80"/>
    </row>
    <row r="3334" spans="1:13">
      <c r="A3334" s="82">
        <v>0.82974999999999999</v>
      </c>
      <c r="B3334" s="130">
        <v>30</v>
      </c>
      <c r="C3334" s="127">
        <v>103.9922331109468</v>
      </c>
      <c r="D3334" s="82">
        <f t="shared" si="103"/>
        <v>1</v>
      </c>
      <c r="E3334" s="83">
        <f t="shared" si="104"/>
        <v>111.00000000000001</v>
      </c>
      <c r="F3334" s="80"/>
      <c r="I3334" s="81"/>
      <c r="J3334" s="80"/>
      <c r="K3334" s="80"/>
      <c r="L3334" s="80"/>
      <c r="M3334" s="80"/>
    </row>
    <row r="3335" spans="1:13">
      <c r="A3335" s="82">
        <v>0.83</v>
      </c>
      <c r="B3335" s="130">
        <v>15</v>
      </c>
      <c r="C3335" s="127">
        <v>112.67259486483674</v>
      </c>
      <c r="D3335" s="82">
        <f t="shared" si="103"/>
        <v>0</v>
      </c>
      <c r="E3335" s="83" t="str">
        <f t="shared" si="104"/>
        <v>..</v>
      </c>
      <c r="F3335" s="80"/>
      <c r="I3335" s="81"/>
      <c r="J3335" s="80"/>
      <c r="K3335" s="80"/>
      <c r="L3335" s="80"/>
      <c r="M3335" s="80"/>
    </row>
    <row r="3336" spans="1:13">
      <c r="A3336" s="82">
        <v>0.83025000000000004</v>
      </c>
      <c r="B3336" s="130">
        <v>15</v>
      </c>
      <c r="C3336" s="127">
        <v>123.72537323593316</v>
      </c>
      <c r="D3336" s="82">
        <f t="shared" si="103"/>
        <v>0</v>
      </c>
      <c r="E3336" s="83" t="str">
        <f t="shared" si="104"/>
        <v>..</v>
      </c>
      <c r="F3336" s="80"/>
      <c r="I3336" s="81"/>
      <c r="J3336" s="80"/>
      <c r="K3336" s="80"/>
      <c r="L3336" s="80"/>
      <c r="M3336" s="80"/>
    </row>
    <row r="3337" spans="1:13">
      <c r="A3337" s="82">
        <v>0.83050000000000002</v>
      </c>
      <c r="B3337" s="130">
        <v>15</v>
      </c>
      <c r="C3337" s="127">
        <v>120.35245119211386</v>
      </c>
      <c r="D3337" s="82">
        <f t="shared" si="103"/>
        <v>0</v>
      </c>
      <c r="E3337" s="83" t="str">
        <f t="shared" si="104"/>
        <v>..</v>
      </c>
      <c r="F3337" s="80"/>
      <c r="I3337" s="81"/>
      <c r="J3337" s="80"/>
      <c r="K3337" s="80"/>
      <c r="L3337" s="80"/>
      <c r="M3337" s="80"/>
    </row>
    <row r="3338" spans="1:13">
      <c r="A3338" s="82">
        <v>0.83074999999999999</v>
      </c>
      <c r="B3338" s="130">
        <v>15</v>
      </c>
      <c r="C3338" s="127">
        <v>100.50659719272747</v>
      </c>
      <c r="D3338" s="82">
        <f t="shared" si="103"/>
        <v>0</v>
      </c>
      <c r="E3338" s="83" t="str">
        <f t="shared" si="104"/>
        <v>..</v>
      </c>
      <c r="F3338" s="80"/>
      <c r="I3338" s="81"/>
      <c r="J3338" s="80"/>
      <c r="K3338" s="80"/>
      <c r="L3338" s="80"/>
      <c r="M3338" s="80"/>
    </row>
    <row r="3339" spans="1:13">
      <c r="A3339" s="82">
        <v>0.83099999999999996</v>
      </c>
      <c r="B3339" s="130">
        <v>30</v>
      </c>
      <c r="C3339" s="127">
        <v>107.99110278344841</v>
      </c>
      <c r="D3339" s="82">
        <f t="shared" si="103"/>
        <v>1</v>
      </c>
      <c r="E3339" s="83">
        <f t="shared" si="104"/>
        <v>111.00000000000001</v>
      </c>
      <c r="F3339" s="80"/>
      <c r="I3339" s="81"/>
      <c r="J3339" s="80"/>
      <c r="K3339" s="80"/>
      <c r="L3339" s="80"/>
      <c r="M3339" s="80"/>
    </row>
    <row r="3340" spans="1:13">
      <c r="A3340" s="82">
        <v>0.83125000000000004</v>
      </c>
      <c r="B3340" s="130">
        <v>15</v>
      </c>
      <c r="C3340" s="127">
        <v>106.41040814463744</v>
      </c>
      <c r="D3340" s="82">
        <f t="shared" si="103"/>
        <v>0</v>
      </c>
      <c r="E3340" s="83" t="str">
        <f t="shared" si="104"/>
        <v>..</v>
      </c>
      <c r="F3340" s="80"/>
      <c r="I3340" s="81"/>
      <c r="J3340" s="80"/>
      <c r="K3340" s="80"/>
      <c r="L3340" s="80"/>
      <c r="M3340" s="80"/>
    </row>
    <row r="3341" spans="1:13">
      <c r="A3341" s="82">
        <v>0.83150000000000002</v>
      </c>
      <c r="B3341" s="130">
        <v>15</v>
      </c>
      <c r="C3341" s="127">
        <v>103.96811882285472</v>
      </c>
      <c r="D3341" s="82">
        <f t="shared" si="103"/>
        <v>0</v>
      </c>
      <c r="E3341" s="83" t="str">
        <f t="shared" si="104"/>
        <v>..</v>
      </c>
      <c r="F3341" s="80"/>
      <c r="I3341" s="81"/>
      <c r="J3341" s="80"/>
      <c r="K3341" s="80"/>
      <c r="L3341" s="80"/>
      <c r="M3341" s="80"/>
    </row>
    <row r="3342" spans="1:13">
      <c r="A3342" s="82">
        <v>0.83174999999999999</v>
      </c>
      <c r="B3342" s="130">
        <v>15</v>
      </c>
      <c r="C3342" s="127">
        <v>123.30643480211826</v>
      </c>
      <c r="D3342" s="82">
        <f t="shared" si="103"/>
        <v>0</v>
      </c>
      <c r="E3342" s="83" t="str">
        <f t="shared" si="104"/>
        <v>..</v>
      </c>
      <c r="F3342" s="80"/>
      <c r="I3342" s="81"/>
      <c r="J3342" s="80"/>
      <c r="K3342" s="80"/>
      <c r="L3342" s="80"/>
      <c r="M3342" s="80"/>
    </row>
    <row r="3343" spans="1:13">
      <c r="A3343" s="82">
        <v>0.83199999999999996</v>
      </c>
      <c r="B3343" s="130">
        <v>15</v>
      </c>
      <c r="C3343" s="127">
        <v>123.47566794303276</v>
      </c>
      <c r="D3343" s="82">
        <f t="shared" si="103"/>
        <v>0</v>
      </c>
      <c r="E3343" s="83" t="str">
        <f t="shared" si="104"/>
        <v>..</v>
      </c>
      <c r="F3343" s="80"/>
      <c r="I3343" s="81"/>
      <c r="J3343" s="80"/>
      <c r="K3343" s="80"/>
      <c r="L3343" s="80"/>
      <c r="M3343" s="80"/>
    </row>
    <row r="3344" spans="1:13">
      <c r="A3344" s="82">
        <v>0.83225000000000005</v>
      </c>
      <c r="B3344" s="130">
        <v>30</v>
      </c>
      <c r="C3344" s="127">
        <v>132.79925793438699</v>
      </c>
      <c r="D3344" s="82">
        <f t="shared" ref="D3344:D3407" si="105">IF(VLOOKUP(B3344,$B$10:$G$11,6)&gt;=0,1,0)</f>
        <v>1</v>
      </c>
      <c r="E3344" s="83">
        <f t="shared" ref="E3344:E3407" si="106">IF(D3344=0,"..", IF(C3344+$C$6&gt;=$G$2,$G$2,(C3344+$C$6)*(1-$C$4)))</f>
        <v>111.00000000000001</v>
      </c>
      <c r="F3344" s="80"/>
      <c r="I3344" s="81"/>
      <c r="J3344" s="80"/>
      <c r="K3344" s="80"/>
      <c r="L3344" s="80"/>
      <c r="M3344" s="80"/>
    </row>
    <row r="3345" spans="1:13">
      <c r="A3345" s="82">
        <v>0.83250000000000002</v>
      </c>
      <c r="B3345" s="130">
        <v>15</v>
      </c>
      <c r="C3345" s="127">
        <v>104.29300629672046</v>
      </c>
      <c r="D3345" s="82">
        <f t="shared" si="105"/>
        <v>0</v>
      </c>
      <c r="E3345" s="83" t="str">
        <f t="shared" si="106"/>
        <v>..</v>
      </c>
      <c r="F3345" s="80"/>
      <c r="I3345" s="81"/>
      <c r="J3345" s="80"/>
      <c r="K3345" s="80"/>
      <c r="L3345" s="80"/>
      <c r="M3345" s="80"/>
    </row>
    <row r="3346" spans="1:13">
      <c r="A3346" s="82">
        <v>0.83274999999999999</v>
      </c>
      <c r="B3346" s="130">
        <v>15</v>
      </c>
      <c r="C3346" s="127">
        <v>98.946486120097148</v>
      </c>
      <c r="D3346" s="82">
        <f t="shared" si="105"/>
        <v>0</v>
      </c>
      <c r="E3346" s="83" t="str">
        <f t="shared" si="106"/>
        <v>..</v>
      </c>
      <c r="F3346" s="80"/>
      <c r="I3346" s="81"/>
      <c r="J3346" s="80"/>
      <c r="K3346" s="80"/>
      <c r="L3346" s="80"/>
      <c r="M3346" s="80"/>
    </row>
    <row r="3347" spans="1:13">
      <c r="A3347" s="82">
        <v>0.83299999999999996</v>
      </c>
      <c r="B3347" s="130">
        <v>30</v>
      </c>
      <c r="C3347" s="127">
        <v>110.22902884481321</v>
      </c>
      <c r="D3347" s="82">
        <f t="shared" si="105"/>
        <v>1</v>
      </c>
      <c r="E3347" s="83">
        <f t="shared" si="106"/>
        <v>111.00000000000001</v>
      </c>
      <c r="F3347" s="80"/>
      <c r="I3347" s="81"/>
      <c r="J3347" s="80"/>
      <c r="K3347" s="80"/>
      <c r="L3347" s="80"/>
      <c r="M3347" s="80"/>
    </row>
    <row r="3348" spans="1:13">
      <c r="A3348" s="82">
        <v>0.83325000000000005</v>
      </c>
      <c r="B3348" s="130">
        <v>15</v>
      </c>
      <c r="C3348" s="127">
        <v>96.445555855012429</v>
      </c>
      <c r="D3348" s="82">
        <f t="shared" si="105"/>
        <v>0</v>
      </c>
      <c r="E3348" s="83" t="str">
        <f t="shared" si="106"/>
        <v>..</v>
      </c>
      <c r="F3348" s="80"/>
      <c r="I3348" s="81"/>
      <c r="J3348" s="80"/>
      <c r="K3348" s="80"/>
      <c r="L3348" s="80"/>
      <c r="M3348" s="80"/>
    </row>
    <row r="3349" spans="1:13">
      <c r="A3349" s="82">
        <v>0.83350000000000002</v>
      </c>
      <c r="B3349" s="130">
        <v>15</v>
      </c>
      <c r="C3349" s="127">
        <v>95.731201726762833</v>
      </c>
      <c r="D3349" s="82">
        <f t="shared" si="105"/>
        <v>0</v>
      </c>
      <c r="E3349" s="83" t="str">
        <f t="shared" si="106"/>
        <v>..</v>
      </c>
      <c r="F3349" s="80"/>
      <c r="I3349" s="81"/>
      <c r="J3349" s="80"/>
      <c r="K3349" s="80"/>
      <c r="L3349" s="80"/>
      <c r="M3349" s="80"/>
    </row>
    <row r="3350" spans="1:13">
      <c r="A3350" s="82">
        <v>0.83374999999999999</v>
      </c>
      <c r="B3350" s="130">
        <v>15</v>
      </c>
      <c r="C3350" s="127">
        <v>105.523734840983</v>
      </c>
      <c r="D3350" s="82">
        <f t="shared" si="105"/>
        <v>0</v>
      </c>
      <c r="E3350" s="83" t="str">
        <f t="shared" si="106"/>
        <v>..</v>
      </c>
      <c r="F3350" s="80"/>
      <c r="I3350" s="81"/>
      <c r="J3350" s="80"/>
      <c r="K3350" s="80"/>
      <c r="L3350" s="80"/>
      <c r="M3350" s="80"/>
    </row>
    <row r="3351" spans="1:13">
      <c r="A3351" s="82">
        <v>0.83399999999999996</v>
      </c>
      <c r="B3351" s="130">
        <v>30</v>
      </c>
      <c r="C3351" s="127">
        <v>138.27710498013846</v>
      </c>
      <c r="D3351" s="82">
        <f t="shared" si="105"/>
        <v>1</v>
      </c>
      <c r="E3351" s="83">
        <f t="shared" si="106"/>
        <v>111.00000000000001</v>
      </c>
      <c r="F3351" s="80"/>
      <c r="I3351" s="81"/>
      <c r="J3351" s="80"/>
      <c r="K3351" s="80"/>
      <c r="L3351" s="80"/>
      <c r="M3351" s="80"/>
    </row>
    <row r="3352" spans="1:13">
      <c r="A3352" s="82">
        <v>0.83425000000000005</v>
      </c>
      <c r="B3352" s="130">
        <v>15</v>
      </c>
      <c r="C3352" s="127">
        <v>106.14960852125159</v>
      </c>
      <c r="D3352" s="82">
        <f t="shared" si="105"/>
        <v>0</v>
      </c>
      <c r="E3352" s="83" t="str">
        <f t="shared" si="106"/>
        <v>..</v>
      </c>
      <c r="F3352" s="80"/>
      <c r="I3352" s="81"/>
      <c r="J3352" s="80"/>
      <c r="K3352" s="80"/>
      <c r="L3352" s="80"/>
      <c r="M3352" s="80"/>
    </row>
    <row r="3353" spans="1:13">
      <c r="A3353" s="82">
        <v>0.83450000000000002</v>
      </c>
      <c r="B3353" s="130">
        <v>15</v>
      </c>
      <c r="C3353" s="127">
        <v>115.62468310591368</v>
      </c>
      <c r="D3353" s="82">
        <f t="shared" si="105"/>
        <v>0</v>
      </c>
      <c r="E3353" s="83" t="str">
        <f t="shared" si="106"/>
        <v>..</v>
      </c>
      <c r="F3353" s="80"/>
      <c r="I3353" s="81"/>
      <c r="J3353" s="80"/>
      <c r="K3353" s="80"/>
      <c r="L3353" s="80"/>
      <c r="M3353" s="80"/>
    </row>
    <row r="3354" spans="1:13">
      <c r="A3354" s="82">
        <v>0.83474999999999999</v>
      </c>
      <c r="B3354" s="130">
        <v>30</v>
      </c>
      <c r="C3354" s="127">
        <v>126.21955053393637</v>
      </c>
      <c r="D3354" s="82">
        <f t="shared" si="105"/>
        <v>1</v>
      </c>
      <c r="E3354" s="83">
        <f t="shared" si="106"/>
        <v>111.00000000000001</v>
      </c>
      <c r="F3354" s="80"/>
      <c r="I3354" s="81"/>
      <c r="J3354" s="80"/>
      <c r="K3354" s="80"/>
      <c r="L3354" s="80"/>
      <c r="M3354" s="80"/>
    </row>
    <row r="3355" spans="1:13">
      <c r="A3355" s="82">
        <v>0.83499999999999996</v>
      </c>
      <c r="B3355" s="130">
        <v>30</v>
      </c>
      <c r="C3355" s="127">
        <v>116.92345194779696</v>
      </c>
      <c r="D3355" s="82">
        <f t="shared" si="105"/>
        <v>1</v>
      </c>
      <c r="E3355" s="83">
        <f t="shared" si="106"/>
        <v>111.00000000000001</v>
      </c>
      <c r="F3355" s="80"/>
      <c r="I3355" s="81"/>
      <c r="J3355" s="80"/>
      <c r="K3355" s="80"/>
      <c r="L3355" s="80"/>
      <c r="M3355" s="80"/>
    </row>
    <row r="3356" spans="1:13">
      <c r="A3356" s="82">
        <v>0.83525000000000005</v>
      </c>
      <c r="B3356" s="130">
        <v>30</v>
      </c>
      <c r="C3356" s="127">
        <v>121.68884206622872</v>
      </c>
      <c r="D3356" s="82">
        <f t="shared" si="105"/>
        <v>1</v>
      </c>
      <c r="E3356" s="83">
        <f t="shared" si="106"/>
        <v>111.00000000000001</v>
      </c>
      <c r="F3356" s="80"/>
      <c r="I3356" s="81"/>
      <c r="J3356" s="80"/>
      <c r="K3356" s="80"/>
      <c r="L3356" s="80"/>
      <c r="M3356" s="80"/>
    </row>
    <row r="3357" spans="1:13">
      <c r="A3357" s="82">
        <v>0.83550000000000002</v>
      </c>
      <c r="B3357" s="130">
        <v>15</v>
      </c>
      <c r="C3357" s="127">
        <v>123.88266549373513</v>
      </c>
      <c r="D3357" s="82">
        <f t="shared" si="105"/>
        <v>0</v>
      </c>
      <c r="E3357" s="83" t="str">
        <f t="shared" si="106"/>
        <v>..</v>
      </c>
      <c r="F3357" s="80"/>
      <c r="I3357" s="81"/>
      <c r="J3357" s="80"/>
      <c r="K3357" s="80"/>
      <c r="L3357" s="80"/>
      <c r="M3357" s="80"/>
    </row>
    <row r="3358" spans="1:13">
      <c r="A3358" s="82">
        <v>0.83574999999999999</v>
      </c>
      <c r="B3358" s="130">
        <v>30</v>
      </c>
      <c r="C3358" s="127">
        <v>106.28619010718715</v>
      </c>
      <c r="D3358" s="82">
        <f t="shared" si="105"/>
        <v>1</v>
      </c>
      <c r="E3358" s="83">
        <f t="shared" si="106"/>
        <v>111.00000000000001</v>
      </c>
      <c r="F3358" s="80"/>
      <c r="I3358" s="81"/>
      <c r="J3358" s="80"/>
      <c r="K3358" s="80"/>
      <c r="L3358" s="80"/>
      <c r="M3358" s="80"/>
    </row>
    <row r="3359" spans="1:13">
      <c r="A3359" s="82">
        <v>0.83599999999999997</v>
      </c>
      <c r="B3359" s="130">
        <v>30</v>
      </c>
      <c r="C3359" s="127">
        <v>91.865681972465126</v>
      </c>
      <c r="D3359" s="82">
        <f t="shared" si="105"/>
        <v>1</v>
      </c>
      <c r="E3359" s="83">
        <f t="shared" si="106"/>
        <v>89.641800135769316</v>
      </c>
      <c r="F3359" s="80"/>
      <c r="I3359" s="81"/>
      <c r="J3359" s="80"/>
      <c r="K3359" s="80"/>
      <c r="L3359" s="80"/>
      <c r="M3359" s="80"/>
    </row>
    <row r="3360" spans="1:13">
      <c r="A3360" s="82">
        <v>0.83625000000000005</v>
      </c>
      <c r="B3360" s="130">
        <v>15</v>
      </c>
      <c r="C3360" s="127">
        <v>97.973303104704954</v>
      </c>
      <c r="D3360" s="82">
        <f t="shared" si="105"/>
        <v>0</v>
      </c>
      <c r="E3360" s="83" t="str">
        <f t="shared" si="106"/>
        <v>..</v>
      </c>
      <c r="F3360" s="80"/>
      <c r="I3360" s="81"/>
      <c r="J3360" s="80"/>
      <c r="K3360" s="80"/>
      <c r="L3360" s="80"/>
      <c r="M3360" s="80"/>
    </row>
    <row r="3361" spans="1:13">
      <c r="A3361" s="82">
        <v>0.83650000000000002</v>
      </c>
      <c r="B3361" s="130">
        <v>30</v>
      </c>
      <c r="C3361" s="127">
        <v>128.79868502223994</v>
      </c>
      <c r="D3361" s="82">
        <f t="shared" si="105"/>
        <v>1</v>
      </c>
      <c r="E3361" s="83">
        <f t="shared" si="106"/>
        <v>111.00000000000001</v>
      </c>
      <c r="F3361" s="80"/>
      <c r="I3361" s="81"/>
      <c r="J3361" s="80"/>
      <c r="K3361" s="80"/>
      <c r="L3361" s="80"/>
      <c r="M3361" s="80"/>
    </row>
    <row r="3362" spans="1:13">
      <c r="A3362" s="82">
        <v>0.83674999999999999</v>
      </c>
      <c r="B3362" s="130">
        <v>15</v>
      </c>
      <c r="C3362" s="127">
        <v>122.9235643217323</v>
      </c>
      <c r="D3362" s="82">
        <f t="shared" si="105"/>
        <v>0</v>
      </c>
      <c r="E3362" s="83" t="str">
        <f t="shared" si="106"/>
        <v>..</v>
      </c>
      <c r="F3362" s="80"/>
      <c r="I3362" s="81"/>
      <c r="J3362" s="80"/>
      <c r="K3362" s="80"/>
      <c r="L3362" s="80"/>
      <c r="M3362" s="80"/>
    </row>
    <row r="3363" spans="1:13">
      <c r="A3363" s="82">
        <v>0.83699999999999997</v>
      </c>
      <c r="B3363" s="130">
        <v>15</v>
      </c>
      <c r="C3363" s="127">
        <v>118.82188600664976</v>
      </c>
      <c r="D3363" s="82">
        <f t="shared" si="105"/>
        <v>0</v>
      </c>
      <c r="E3363" s="83" t="str">
        <f t="shared" si="106"/>
        <v>..</v>
      </c>
      <c r="F3363" s="80"/>
      <c r="I3363" s="81"/>
      <c r="J3363" s="80"/>
      <c r="K3363" s="80"/>
      <c r="L3363" s="80"/>
      <c r="M3363" s="80"/>
    </row>
    <row r="3364" spans="1:13">
      <c r="A3364" s="82">
        <v>0.83725000000000005</v>
      </c>
      <c r="B3364" s="130">
        <v>15</v>
      </c>
      <c r="C3364" s="127">
        <v>121.83695243882994</v>
      </c>
      <c r="D3364" s="82">
        <f t="shared" si="105"/>
        <v>0</v>
      </c>
      <c r="E3364" s="83" t="str">
        <f t="shared" si="106"/>
        <v>..</v>
      </c>
      <c r="F3364" s="80"/>
      <c r="I3364" s="81"/>
      <c r="J3364" s="80"/>
      <c r="K3364" s="80"/>
      <c r="L3364" s="80"/>
      <c r="M3364" s="80"/>
    </row>
    <row r="3365" spans="1:13">
      <c r="A3365" s="82">
        <v>0.83750000000000002</v>
      </c>
      <c r="B3365" s="130">
        <v>15</v>
      </c>
      <c r="C3365" s="127">
        <v>104.70541919676711</v>
      </c>
      <c r="D3365" s="82">
        <f t="shared" si="105"/>
        <v>0</v>
      </c>
      <c r="E3365" s="83" t="str">
        <f t="shared" si="106"/>
        <v>..</v>
      </c>
      <c r="F3365" s="80"/>
      <c r="I3365" s="81"/>
      <c r="J3365" s="80"/>
      <c r="K3365" s="80"/>
      <c r="L3365" s="80"/>
      <c r="M3365" s="80"/>
    </row>
    <row r="3366" spans="1:13">
      <c r="A3366" s="82">
        <v>0.83774999999999999</v>
      </c>
      <c r="B3366" s="130">
        <v>30</v>
      </c>
      <c r="C3366" s="127">
        <v>85.457402037346611</v>
      </c>
      <c r="D3366" s="82">
        <f t="shared" si="105"/>
        <v>1</v>
      </c>
      <c r="E3366" s="83">
        <f t="shared" si="106"/>
        <v>84.002513792865017</v>
      </c>
      <c r="F3366" s="80"/>
      <c r="I3366" s="81"/>
      <c r="J3366" s="80"/>
      <c r="K3366" s="80"/>
      <c r="L3366" s="80"/>
      <c r="M3366" s="80"/>
    </row>
    <row r="3367" spans="1:13">
      <c r="A3367" s="82">
        <v>0.83799999999999997</v>
      </c>
      <c r="B3367" s="130">
        <v>15</v>
      </c>
      <c r="C3367" s="127">
        <v>118.339043257613</v>
      </c>
      <c r="D3367" s="82">
        <f t="shared" si="105"/>
        <v>0</v>
      </c>
      <c r="E3367" s="83" t="str">
        <f t="shared" si="106"/>
        <v>..</v>
      </c>
      <c r="F3367" s="80"/>
      <c r="I3367" s="81"/>
      <c r="J3367" s="80"/>
      <c r="K3367" s="80"/>
      <c r="L3367" s="80"/>
      <c r="M3367" s="80"/>
    </row>
    <row r="3368" spans="1:13">
      <c r="A3368" s="82">
        <v>0.83825000000000005</v>
      </c>
      <c r="B3368" s="130">
        <v>15</v>
      </c>
      <c r="C3368" s="127">
        <v>105.79579041968185</v>
      </c>
      <c r="D3368" s="82">
        <f t="shared" si="105"/>
        <v>0</v>
      </c>
      <c r="E3368" s="83" t="str">
        <f t="shared" si="106"/>
        <v>..</v>
      </c>
      <c r="F3368" s="80"/>
      <c r="I3368" s="81"/>
      <c r="J3368" s="80"/>
      <c r="K3368" s="80"/>
      <c r="L3368" s="80"/>
      <c r="M3368" s="80"/>
    </row>
    <row r="3369" spans="1:13">
      <c r="A3369" s="82">
        <v>0.83850000000000002</v>
      </c>
      <c r="B3369" s="130">
        <v>15</v>
      </c>
      <c r="C3369" s="127">
        <v>120.39681064205848</v>
      </c>
      <c r="D3369" s="82">
        <f t="shared" si="105"/>
        <v>0</v>
      </c>
      <c r="E3369" s="83" t="str">
        <f t="shared" si="106"/>
        <v>..</v>
      </c>
      <c r="F3369" s="80"/>
      <c r="I3369" s="81"/>
      <c r="J3369" s="80"/>
      <c r="K3369" s="80"/>
      <c r="L3369" s="80"/>
      <c r="M3369" s="80"/>
    </row>
    <row r="3370" spans="1:13">
      <c r="A3370" s="82">
        <v>0.83875</v>
      </c>
      <c r="B3370" s="130">
        <v>15</v>
      </c>
      <c r="C3370" s="127">
        <v>99.020562815459883</v>
      </c>
      <c r="D3370" s="82">
        <f t="shared" si="105"/>
        <v>0</v>
      </c>
      <c r="E3370" s="83" t="str">
        <f t="shared" si="106"/>
        <v>..</v>
      </c>
      <c r="F3370" s="80"/>
      <c r="I3370" s="81"/>
      <c r="J3370" s="80"/>
      <c r="K3370" s="80"/>
      <c r="L3370" s="80"/>
      <c r="M3370" s="80"/>
    </row>
    <row r="3371" spans="1:13">
      <c r="A3371" s="82">
        <v>0.83899999999999997</v>
      </c>
      <c r="B3371" s="130">
        <v>15</v>
      </c>
      <c r="C3371" s="127">
        <v>123.7923382819621</v>
      </c>
      <c r="D3371" s="82">
        <f t="shared" si="105"/>
        <v>0</v>
      </c>
      <c r="E3371" s="83" t="str">
        <f t="shared" si="106"/>
        <v>..</v>
      </c>
      <c r="F3371" s="80"/>
      <c r="I3371" s="81"/>
      <c r="J3371" s="80"/>
      <c r="K3371" s="80"/>
      <c r="L3371" s="80"/>
      <c r="M3371" s="80"/>
    </row>
    <row r="3372" spans="1:13">
      <c r="A3372" s="82">
        <v>0.83925000000000005</v>
      </c>
      <c r="B3372" s="130">
        <v>15</v>
      </c>
      <c r="C3372" s="127">
        <v>109.9457096900323</v>
      </c>
      <c r="D3372" s="82">
        <f t="shared" si="105"/>
        <v>0</v>
      </c>
      <c r="E3372" s="83" t="str">
        <f t="shared" si="106"/>
        <v>..</v>
      </c>
      <c r="F3372" s="80"/>
      <c r="I3372" s="81"/>
      <c r="J3372" s="80"/>
      <c r="K3372" s="80"/>
      <c r="L3372" s="80"/>
      <c r="M3372" s="80"/>
    </row>
    <row r="3373" spans="1:13">
      <c r="A3373" s="82">
        <v>0.83950000000000002</v>
      </c>
      <c r="B3373" s="130">
        <v>15</v>
      </c>
      <c r="C3373" s="127">
        <v>102.85865694863969</v>
      </c>
      <c r="D3373" s="82">
        <f t="shared" si="105"/>
        <v>0</v>
      </c>
      <c r="E3373" s="83" t="str">
        <f t="shared" si="106"/>
        <v>..</v>
      </c>
      <c r="F3373" s="80"/>
      <c r="I3373" s="81"/>
      <c r="J3373" s="80"/>
      <c r="K3373" s="80"/>
      <c r="L3373" s="80"/>
      <c r="M3373" s="80"/>
    </row>
    <row r="3374" spans="1:13">
      <c r="A3374" s="82">
        <v>0.83975</v>
      </c>
      <c r="B3374" s="130">
        <v>30</v>
      </c>
      <c r="C3374" s="127">
        <v>139.12523885787476</v>
      </c>
      <c r="D3374" s="82">
        <f t="shared" si="105"/>
        <v>1</v>
      </c>
      <c r="E3374" s="83">
        <f t="shared" si="106"/>
        <v>111.00000000000001</v>
      </c>
      <c r="F3374" s="80"/>
      <c r="I3374" s="81"/>
      <c r="J3374" s="80"/>
      <c r="K3374" s="80"/>
      <c r="L3374" s="80"/>
      <c r="M3374" s="80"/>
    </row>
    <row r="3375" spans="1:13">
      <c r="A3375" s="82">
        <v>0.84</v>
      </c>
      <c r="B3375" s="130">
        <v>15</v>
      </c>
      <c r="C3375" s="127">
        <v>110.72184748434454</v>
      </c>
      <c r="D3375" s="82">
        <f t="shared" si="105"/>
        <v>0</v>
      </c>
      <c r="E3375" s="83" t="str">
        <f t="shared" si="106"/>
        <v>..</v>
      </c>
      <c r="F3375" s="80"/>
      <c r="I3375" s="81"/>
      <c r="J3375" s="80"/>
      <c r="K3375" s="80"/>
      <c r="L3375" s="80"/>
      <c r="M3375" s="80"/>
    </row>
    <row r="3376" spans="1:13">
      <c r="A3376" s="82">
        <v>0.84025000000000005</v>
      </c>
      <c r="B3376" s="130">
        <v>30</v>
      </c>
      <c r="C3376" s="127">
        <v>98.205001270207319</v>
      </c>
      <c r="D3376" s="82">
        <f t="shared" si="105"/>
        <v>1</v>
      </c>
      <c r="E3376" s="83">
        <f t="shared" si="106"/>
        <v>95.220401117782444</v>
      </c>
      <c r="F3376" s="80"/>
      <c r="I3376" s="81"/>
      <c r="J3376" s="80"/>
      <c r="K3376" s="80"/>
      <c r="L3376" s="80"/>
      <c r="M3376" s="80"/>
    </row>
    <row r="3377" spans="1:13">
      <c r="A3377" s="82">
        <v>0.84050000000000002</v>
      </c>
      <c r="B3377" s="130">
        <v>30</v>
      </c>
      <c r="C3377" s="127">
        <v>108.82952697527045</v>
      </c>
      <c r="D3377" s="82">
        <f t="shared" si="105"/>
        <v>1</v>
      </c>
      <c r="E3377" s="83">
        <f t="shared" si="106"/>
        <v>111.00000000000001</v>
      </c>
      <c r="F3377" s="80"/>
      <c r="I3377" s="81"/>
      <c r="J3377" s="80"/>
      <c r="K3377" s="80"/>
      <c r="L3377" s="80"/>
      <c r="M3377" s="80"/>
    </row>
    <row r="3378" spans="1:13">
      <c r="A3378" s="82">
        <v>0.84075</v>
      </c>
      <c r="B3378" s="130">
        <v>15</v>
      </c>
      <c r="C3378" s="127">
        <v>108.43611981016144</v>
      </c>
      <c r="D3378" s="82">
        <f t="shared" si="105"/>
        <v>0</v>
      </c>
      <c r="E3378" s="83" t="str">
        <f t="shared" si="106"/>
        <v>..</v>
      </c>
      <c r="F3378" s="80"/>
      <c r="I3378" s="81"/>
      <c r="J3378" s="80"/>
      <c r="K3378" s="80"/>
      <c r="L3378" s="80"/>
      <c r="M3378" s="80"/>
    </row>
    <row r="3379" spans="1:13">
      <c r="A3379" s="82">
        <v>0.84099999999999997</v>
      </c>
      <c r="B3379" s="130">
        <v>30</v>
      </c>
      <c r="C3379" s="127">
        <v>109.36525086554425</v>
      </c>
      <c r="D3379" s="82">
        <f t="shared" si="105"/>
        <v>1</v>
      </c>
      <c r="E3379" s="83">
        <f t="shared" si="106"/>
        <v>111.00000000000001</v>
      </c>
      <c r="F3379" s="80"/>
      <c r="I3379" s="81"/>
      <c r="J3379" s="80"/>
      <c r="K3379" s="80"/>
      <c r="L3379" s="80"/>
      <c r="M3379" s="80"/>
    </row>
    <row r="3380" spans="1:13">
      <c r="A3380" s="82">
        <v>0.84125000000000005</v>
      </c>
      <c r="B3380" s="130">
        <v>15</v>
      </c>
      <c r="C3380" s="127">
        <v>122.37676196409735</v>
      </c>
      <c r="D3380" s="82">
        <f t="shared" si="105"/>
        <v>0</v>
      </c>
      <c r="E3380" s="83" t="str">
        <f t="shared" si="106"/>
        <v>..</v>
      </c>
      <c r="F3380" s="80"/>
      <c r="I3380" s="81"/>
      <c r="J3380" s="80"/>
      <c r="K3380" s="80"/>
      <c r="L3380" s="80"/>
      <c r="M3380" s="80"/>
    </row>
    <row r="3381" spans="1:13">
      <c r="A3381" s="82">
        <v>0.84150000000000003</v>
      </c>
      <c r="B3381" s="130">
        <v>15</v>
      </c>
      <c r="C3381" s="127">
        <v>104.61219570770228</v>
      </c>
      <c r="D3381" s="82">
        <f t="shared" si="105"/>
        <v>0</v>
      </c>
      <c r="E3381" s="83" t="str">
        <f t="shared" si="106"/>
        <v>..</v>
      </c>
      <c r="F3381" s="80"/>
      <c r="I3381" s="81"/>
      <c r="J3381" s="80"/>
      <c r="K3381" s="80"/>
      <c r="L3381" s="80"/>
      <c r="M3381" s="80"/>
    </row>
    <row r="3382" spans="1:13">
      <c r="A3382" s="82">
        <v>0.84175</v>
      </c>
      <c r="B3382" s="130">
        <v>15</v>
      </c>
      <c r="C3382" s="127">
        <v>122.76619256338807</v>
      </c>
      <c r="D3382" s="82">
        <f t="shared" si="105"/>
        <v>0</v>
      </c>
      <c r="E3382" s="83" t="str">
        <f t="shared" si="106"/>
        <v>..</v>
      </c>
      <c r="F3382" s="80"/>
      <c r="I3382" s="81"/>
      <c r="J3382" s="80"/>
      <c r="K3382" s="80"/>
      <c r="L3382" s="80"/>
      <c r="M3382" s="80"/>
    </row>
    <row r="3383" spans="1:13">
      <c r="A3383" s="82">
        <v>0.84199999999999997</v>
      </c>
      <c r="B3383" s="130">
        <v>15</v>
      </c>
      <c r="C3383" s="127">
        <v>108.94014122434223</v>
      </c>
      <c r="D3383" s="82">
        <f t="shared" si="105"/>
        <v>0</v>
      </c>
      <c r="E3383" s="83" t="str">
        <f t="shared" si="106"/>
        <v>..</v>
      </c>
      <c r="F3383" s="80"/>
      <c r="I3383" s="81"/>
      <c r="J3383" s="80"/>
      <c r="K3383" s="80"/>
      <c r="L3383" s="80"/>
      <c r="M3383" s="80"/>
    </row>
    <row r="3384" spans="1:13">
      <c r="A3384" s="82">
        <v>0.84225000000000005</v>
      </c>
      <c r="B3384" s="130">
        <v>15</v>
      </c>
      <c r="C3384" s="127">
        <v>124.05012417490603</v>
      </c>
      <c r="D3384" s="82">
        <f t="shared" si="105"/>
        <v>0</v>
      </c>
      <c r="E3384" s="83" t="str">
        <f t="shared" si="106"/>
        <v>..</v>
      </c>
      <c r="F3384" s="80"/>
      <c r="I3384" s="81"/>
      <c r="J3384" s="80"/>
      <c r="K3384" s="80"/>
      <c r="L3384" s="80"/>
      <c r="M3384" s="80"/>
    </row>
    <row r="3385" spans="1:13">
      <c r="A3385" s="82">
        <v>0.84250000000000003</v>
      </c>
      <c r="B3385" s="130">
        <v>30</v>
      </c>
      <c r="C3385" s="127">
        <v>137.73312046586454</v>
      </c>
      <c r="D3385" s="82">
        <f t="shared" si="105"/>
        <v>1</v>
      </c>
      <c r="E3385" s="83">
        <f t="shared" si="106"/>
        <v>111.00000000000001</v>
      </c>
      <c r="F3385" s="80"/>
      <c r="I3385" s="81"/>
      <c r="J3385" s="80"/>
      <c r="K3385" s="80"/>
      <c r="L3385" s="80"/>
      <c r="M3385" s="80"/>
    </row>
    <row r="3386" spans="1:13">
      <c r="A3386" s="82">
        <v>0.84275</v>
      </c>
      <c r="B3386" s="130">
        <v>30</v>
      </c>
      <c r="C3386" s="127">
        <v>85.957721688349039</v>
      </c>
      <c r="D3386" s="82">
        <f t="shared" si="105"/>
        <v>1</v>
      </c>
      <c r="E3386" s="83">
        <f t="shared" si="106"/>
        <v>84.44279508574715</v>
      </c>
      <c r="F3386" s="80"/>
      <c r="I3386" s="81"/>
      <c r="J3386" s="80"/>
      <c r="K3386" s="80"/>
      <c r="L3386" s="80"/>
      <c r="M3386" s="80"/>
    </row>
    <row r="3387" spans="1:13">
      <c r="A3387" s="82">
        <v>0.84299999999999997</v>
      </c>
      <c r="B3387" s="130">
        <v>30</v>
      </c>
      <c r="C3387" s="127">
        <v>92.62125277311327</v>
      </c>
      <c r="D3387" s="82">
        <f t="shared" si="105"/>
        <v>1</v>
      </c>
      <c r="E3387" s="83">
        <f t="shared" si="106"/>
        <v>90.306702440339677</v>
      </c>
      <c r="F3387" s="80"/>
      <c r="I3387" s="81"/>
      <c r="J3387" s="80"/>
      <c r="K3387" s="80"/>
      <c r="L3387" s="80"/>
      <c r="M3387" s="80"/>
    </row>
    <row r="3388" spans="1:13">
      <c r="A3388" s="82">
        <v>0.84325000000000006</v>
      </c>
      <c r="B3388" s="130">
        <v>30</v>
      </c>
      <c r="C3388" s="127">
        <v>136.70280506999586</v>
      </c>
      <c r="D3388" s="82">
        <f t="shared" si="105"/>
        <v>1</v>
      </c>
      <c r="E3388" s="83">
        <f t="shared" si="106"/>
        <v>111.00000000000001</v>
      </c>
      <c r="F3388" s="80"/>
      <c r="I3388" s="81"/>
      <c r="J3388" s="80"/>
      <c r="K3388" s="80"/>
      <c r="L3388" s="80"/>
      <c r="M3388" s="80"/>
    </row>
    <row r="3389" spans="1:13">
      <c r="A3389" s="82">
        <v>0.84350000000000003</v>
      </c>
      <c r="B3389" s="130">
        <v>15</v>
      </c>
      <c r="C3389" s="127">
        <v>112.21516442593648</v>
      </c>
      <c r="D3389" s="82">
        <f t="shared" si="105"/>
        <v>0</v>
      </c>
      <c r="E3389" s="83" t="str">
        <f t="shared" si="106"/>
        <v>..</v>
      </c>
      <c r="F3389" s="80"/>
      <c r="I3389" s="81"/>
      <c r="J3389" s="80"/>
      <c r="K3389" s="80"/>
      <c r="L3389" s="80"/>
      <c r="M3389" s="80"/>
    </row>
    <row r="3390" spans="1:13">
      <c r="A3390" s="82">
        <v>0.84375</v>
      </c>
      <c r="B3390" s="130">
        <v>15</v>
      </c>
      <c r="C3390" s="127">
        <v>118.557493425863</v>
      </c>
      <c r="D3390" s="82">
        <f t="shared" si="105"/>
        <v>0</v>
      </c>
      <c r="E3390" s="83" t="str">
        <f t="shared" si="106"/>
        <v>..</v>
      </c>
      <c r="F3390" s="80"/>
      <c r="I3390" s="81"/>
      <c r="J3390" s="80"/>
      <c r="K3390" s="80"/>
      <c r="L3390" s="80"/>
      <c r="M3390" s="80"/>
    </row>
    <row r="3391" spans="1:13">
      <c r="A3391" s="82">
        <v>0.84399999999999997</v>
      </c>
      <c r="B3391" s="130">
        <v>15</v>
      </c>
      <c r="C3391" s="127">
        <v>112.50538246712628</v>
      </c>
      <c r="D3391" s="82">
        <f t="shared" si="105"/>
        <v>0</v>
      </c>
      <c r="E3391" s="83" t="str">
        <f t="shared" si="106"/>
        <v>..</v>
      </c>
      <c r="F3391" s="80"/>
      <c r="I3391" s="81"/>
      <c r="J3391" s="80"/>
      <c r="K3391" s="80"/>
      <c r="L3391" s="80"/>
      <c r="M3391" s="80"/>
    </row>
    <row r="3392" spans="1:13">
      <c r="A3392" s="82">
        <v>0.84424999999999994</v>
      </c>
      <c r="B3392" s="130">
        <v>15</v>
      </c>
      <c r="C3392" s="127">
        <v>109.10733288787287</v>
      </c>
      <c r="D3392" s="82">
        <f t="shared" si="105"/>
        <v>0</v>
      </c>
      <c r="E3392" s="83" t="str">
        <f t="shared" si="106"/>
        <v>..</v>
      </c>
      <c r="F3392" s="80"/>
      <c r="I3392" s="81"/>
      <c r="J3392" s="80"/>
      <c r="K3392" s="80"/>
      <c r="L3392" s="80"/>
      <c r="M3392" s="80"/>
    </row>
    <row r="3393" spans="1:13">
      <c r="A3393" s="82">
        <v>0.84450000000000003</v>
      </c>
      <c r="B3393" s="130">
        <v>15</v>
      </c>
      <c r="C3393" s="127">
        <v>119.64180939345981</v>
      </c>
      <c r="D3393" s="82">
        <f t="shared" si="105"/>
        <v>0</v>
      </c>
      <c r="E3393" s="83" t="str">
        <f t="shared" si="106"/>
        <v>..</v>
      </c>
      <c r="F3393" s="80"/>
      <c r="I3393" s="81"/>
      <c r="J3393" s="80"/>
      <c r="K3393" s="80"/>
      <c r="L3393" s="80"/>
      <c r="M3393" s="80"/>
    </row>
    <row r="3394" spans="1:13">
      <c r="A3394" s="82">
        <v>0.84475</v>
      </c>
      <c r="B3394" s="130">
        <v>30</v>
      </c>
      <c r="C3394" s="127">
        <v>81.36263232857209</v>
      </c>
      <c r="D3394" s="82">
        <f t="shared" si="105"/>
        <v>1</v>
      </c>
      <c r="E3394" s="83">
        <f t="shared" si="106"/>
        <v>80.399116449143435</v>
      </c>
      <c r="F3394" s="80"/>
      <c r="I3394" s="81"/>
      <c r="J3394" s="80"/>
      <c r="K3394" s="80"/>
      <c r="L3394" s="80"/>
      <c r="M3394" s="80"/>
    </row>
    <row r="3395" spans="1:13">
      <c r="A3395" s="82">
        <v>0.84499999999999997</v>
      </c>
      <c r="B3395" s="130">
        <v>15</v>
      </c>
      <c r="C3395" s="127">
        <v>107.05825811096749</v>
      </c>
      <c r="D3395" s="82">
        <f t="shared" si="105"/>
        <v>0</v>
      </c>
      <c r="E3395" s="83" t="str">
        <f t="shared" si="106"/>
        <v>..</v>
      </c>
      <c r="F3395" s="80"/>
      <c r="I3395" s="81"/>
      <c r="J3395" s="80"/>
      <c r="K3395" s="80"/>
      <c r="L3395" s="80"/>
      <c r="M3395" s="80"/>
    </row>
    <row r="3396" spans="1:13">
      <c r="A3396" s="82">
        <v>0.84524999999999995</v>
      </c>
      <c r="B3396" s="130">
        <v>15</v>
      </c>
      <c r="C3396" s="127">
        <v>117.20965248098689</v>
      </c>
      <c r="D3396" s="82">
        <f t="shared" si="105"/>
        <v>0</v>
      </c>
      <c r="E3396" s="83" t="str">
        <f t="shared" si="106"/>
        <v>..</v>
      </c>
      <c r="F3396" s="80"/>
      <c r="I3396" s="81"/>
      <c r="J3396" s="80"/>
      <c r="K3396" s="80"/>
      <c r="L3396" s="80"/>
      <c r="M3396" s="80"/>
    </row>
    <row r="3397" spans="1:13">
      <c r="A3397" s="82">
        <v>0.84550000000000003</v>
      </c>
      <c r="B3397" s="130">
        <v>15</v>
      </c>
      <c r="C3397" s="127">
        <v>114.79306493838726</v>
      </c>
      <c r="D3397" s="82">
        <f t="shared" si="105"/>
        <v>0</v>
      </c>
      <c r="E3397" s="83" t="str">
        <f t="shared" si="106"/>
        <v>..</v>
      </c>
      <c r="F3397" s="80"/>
      <c r="I3397" s="81"/>
      <c r="J3397" s="80"/>
      <c r="K3397" s="80"/>
      <c r="L3397" s="80"/>
      <c r="M3397" s="80"/>
    </row>
    <row r="3398" spans="1:13">
      <c r="A3398" s="82">
        <v>0.84575</v>
      </c>
      <c r="B3398" s="130">
        <v>15</v>
      </c>
      <c r="C3398" s="127">
        <v>114.08659252342605</v>
      </c>
      <c r="D3398" s="82">
        <f t="shared" si="105"/>
        <v>0</v>
      </c>
      <c r="E3398" s="83" t="str">
        <f t="shared" si="106"/>
        <v>..</v>
      </c>
      <c r="F3398" s="80"/>
      <c r="I3398" s="81"/>
      <c r="J3398" s="80"/>
      <c r="K3398" s="80"/>
      <c r="L3398" s="80"/>
      <c r="M3398" s="80"/>
    </row>
    <row r="3399" spans="1:13">
      <c r="A3399" s="82">
        <v>0.84599999999999997</v>
      </c>
      <c r="B3399" s="130">
        <v>30</v>
      </c>
      <c r="C3399" s="127">
        <v>106.72696652892991</v>
      </c>
      <c r="D3399" s="82">
        <f t="shared" si="105"/>
        <v>1</v>
      </c>
      <c r="E3399" s="83">
        <f t="shared" si="106"/>
        <v>111.00000000000001</v>
      </c>
      <c r="F3399" s="80"/>
      <c r="I3399" s="81"/>
      <c r="J3399" s="80"/>
      <c r="K3399" s="80"/>
      <c r="L3399" s="80"/>
      <c r="M3399" s="80"/>
    </row>
    <row r="3400" spans="1:13">
      <c r="A3400" s="82">
        <v>0.84624999999999995</v>
      </c>
      <c r="B3400" s="130">
        <v>15</v>
      </c>
      <c r="C3400" s="127">
        <v>114.91103312921422</v>
      </c>
      <c r="D3400" s="82">
        <f t="shared" si="105"/>
        <v>0</v>
      </c>
      <c r="E3400" s="83" t="str">
        <f t="shared" si="106"/>
        <v>..</v>
      </c>
      <c r="F3400" s="80"/>
      <c r="I3400" s="81"/>
      <c r="J3400" s="80"/>
      <c r="K3400" s="80"/>
      <c r="L3400" s="80"/>
      <c r="M3400" s="80"/>
    </row>
    <row r="3401" spans="1:13">
      <c r="A3401" s="82">
        <v>0.84650000000000003</v>
      </c>
      <c r="B3401" s="130">
        <v>30</v>
      </c>
      <c r="C3401" s="127">
        <v>116.16440421593755</v>
      </c>
      <c r="D3401" s="82">
        <f t="shared" si="105"/>
        <v>1</v>
      </c>
      <c r="E3401" s="83">
        <f t="shared" si="106"/>
        <v>111.00000000000001</v>
      </c>
      <c r="F3401" s="80"/>
      <c r="I3401" s="81"/>
      <c r="J3401" s="80"/>
      <c r="K3401" s="80"/>
      <c r="L3401" s="80"/>
      <c r="M3401" s="80"/>
    </row>
    <row r="3402" spans="1:13">
      <c r="A3402" s="82">
        <v>0.84675</v>
      </c>
      <c r="B3402" s="130">
        <v>15</v>
      </c>
      <c r="C3402" s="127">
        <v>109.52097855687703</v>
      </c>
      <c r="D3402" s="82">
        <f t="shared" si="105"/>
        <v>0</v>
      </c>
      <c r="E3402" s="83" t="str">
        <f t="shared" si="106"/>
        <v>..</v>
      </c>
      <c r="F3402" s="80"/>
      <c r="I3402" s="81"/>
      <c r="J3402" s="80"/>
      <c r="K3402" s="80"/>
      <c r="L3402" s="80"/>
      <c r="M3402" s="80"/>
    </row>
    <row r="3403" spans="1:13">
      <c r="A3403" s="82">
        <v>0.84699999999999998</v>
      </c>
      <c r="B3403" s="130">
        <v>15</v>
      </c>
      <c r="C3403" s="127">
        <v>109.52017717232965</v>
      </c>
      <c r="D3403" s="82">
        <f t="shared" si="105"/>
        <v>0</v>
      </c>
      <c r="E3403" s="83" t="str">
        <f t="shared" si="106"/>
        <v>..</v>
      </c>
      <c r="F3403" s="80"/>
      <c r="I3403" s="81"/>
      <c r="J3403" s="80"/>
      <c r="K3403" s="80"/>
      <c r="L3403" s="80"/>
      <c r="M3403" s="80"/>
    </row>
    <row r="3404" spans="1:13">
      <c r="A3404" s="82">
        <v>0.84724999999999995</v>
      </c>
      <c r="B3404" s="130">
        <v>15</v>
      </c>
      <c r="C3404" s="127">
        <v>116.40260009143486</v>
      </c>
      <c r="D3404" s="82">
        <f t="shared" si="105"/>
        <v>0</v>
      </c>
      <c r="E3404" s="83" t="str">
        <f t="shared" si="106"/>
        <v>..</v>
      </c>
      <c r="F3404" s="80"/>
      <c r="I3404" s="81"/>
      <c r="J3404" s="80"/>
      <c r="K3404" s="80"/>
      <c r="L3404" s="80"/>
      <c r="M3404" s="80"/>
    </row>
    <row r="3405" spans="1:13">
      <c r="A3405" s="82">
        <v>0.84750000000000003</v>
      </c>
      <c r="B3405" s="130">
        <v>15</v>
      </c>
      <c r="C3405" s="127">
        <v>103.55726080431739</v>
      </c>
      <c r="D3405" s="82">
        <f t="shared" si="105"/>
        <v>0</v>
      </c>
      <c r="E3405" s="83" t="str">
        <f t="shared" si="106"/>
        <v>..</v>
      </c>
      <c r="F3405" s="80"/>
      <c r="I3405" s="81"/>
      <c r="J3405" s="80"/>
      <c r="K3405" s="80"/>
      <c r="L3405" s="80"/>
      <c r="M3405" s="80"/>
    </row>
    <row r="3406" spans="1:13">
      <c r="A3406" s="82">
        <v>0.84775</v>
      </c>
      <c r="B3406" s="130">
        <v>15</v>
      </c>
      <c r="C3406" s="127">
        <v>120.9254400268556</v>
      </c>
      <c r="D3406" s="82">
        <f t="shared" si="105"/>
        <v>0</v>
      </c>
      <c r="E3406" s="83" t="str">
        <f t="shared" si="106"/>
        <v>..</v>
      </c>
      <c r="F3406" s="80"/>
      <c r="I3406" s="81"/>
      <c r="J3406" s="80"/>
      <c r="K3406" s="80"/>
      <c r="L3406" s="80"/>
      <c r="M3406" s="80"/>
    </row>
    <row r="3407" spans="1:13">
      <c r="A3407" s="82">
        <v>0.84799999999999998</v>
      </c>
      <c r="B3407" s="130">
        <v>15</v>
      </c>
      <c r="C3407" s="127">
        <v>105.45504106367892</v>
      </c>
      <c r="D3407" s="82">
        <f t="shared" si="105"/>
        <v>0</v>
      </c>
      <c r="E3407" s="83" t="str">
        <f t="shared" si="106"/>
        <v>..</v>
      </c>
      <c r="F3407" s="80"/>
      <c r="I3407" s="81"/>
      <c r="J3407" s="80"/>
      <c r="K3407" s="80"/>
      <c r="L3407" s="80"/>
      <c r="M3407" s="80"/>
    </row>
    <row r="3408" spans="1:13">
      <c r="A3408" s="82">
        <v>0.84824999999999995</v>
      </c>
      <c r="B3408" s="130">
        <v>15</v>
      </c>
      <c r="C3408" s="127">
        <v>107.25061949489613</v>
      </c>
      <c r="D3408" s="82">
        <f t="shared" ref="D3408:D3471" si="107">IF(VLOOKUP(B3408,$B$10:$G$11,6)&gt;=0,1,0)</f>
        <v>0</v>
      </c>
      <c r="E3408" s="83" t="str">
        <f t="shared" ref="E3408:E3471" si="108">IF(D3408=0,"..", IF(C3408+$C$6&gt;=$G$2,$G$2,(C3408+$C$6)*(1-$C$4)))</f>
        <v>..</v>
      </c>
      <c r="F3408" s="80"/>
      <c r="I3408" s="81"/>
      <c r="J3408" s="80"/>
      <c r="K3408" s="80"/>
      <c r="L3408" s="80"/>
      <c r="M3408" s="80"/>
    </row>
    <row r="3409" spans="1:13">
      <c r="A3409" s="82">
        <v>0.84850000000000003</v>
      </c>
      <c r="B3409" s="130">
        <v>30</v>
      </c>
      <c r="C3409" s="127">
        <v>87.68097710374127</v>
      </c>
      <c r="D3409" s="82">
        <f t="shared" si="107"/>
        <v>1</v>
      </c>
      <c r="E3409" s="83">
        <f t="shared" si="108"/>
        <v>85.959259851292316</v>
      </c>
      <c r="F3409" s="80"/>
      <c r="I3409" s="81"/>
      <c r="J3409" s="80"/>
      <c r="K3409" s="80"/>
      <c r="L3409" s="80"/>
      <c r="M3409" s="80"/>
    </row>
    <row r="3410" spans="1:13">
      <c r="A3410" s="82">
        <v>0.84875</v>
      </c>
      <c r="B3410" s="130">
        <v>15</v>
      </c>
      <c r="C3410" s="127">
        <v>122.87385460426333</v>
      </c>
      <c r="D3410" s="82">
        <f t="shared" si="107"/>
        <v>0</v>
      </c>
      <c r="E3410" s="83" t="str">
        <f t="shared" si="108"/>
        <v>..</v>
      </c>
      <c r="F3410" s="80"/>
      <c r="I3410" s="81"/>
      <c r="J3410" s="80"/>
      <c r="K3410" s="80"/>
      <c r="L3410" s="80"/>
      <c r="M3410" s="80"/>
    </row>
    <row r="3411" spans="1:13">
      <c r="A3411" s="82">
        <v>0.84899999999999998</v>
      </c>
      <c r="B3411" s="130">
        <v>30</v>
      </c>
      <c r="C3411" s="127">
        <v>95.072263526721386</v>
      </c>
      <c r="D3411" s="82">
        <f t="shared" si="107"/>
        <v>1</v>
      </c>
      <c r="E3411" s="83">
        <f t="shared" si="108"/>
        <v>92.463591903514825</v>
      </c>
      <c r="F3411" s="80"/>
      <c r="I3411" s="81"/>
      <c r="J3411" s="80"/>
      <c r="K3411" s="80"/>
      <c r="L3411" s="80"/>
      <c r="M3411" s="80"/>
    </row>
    <row r="3412" spans="1:13">
      <c r="A3412" s="82">
        <v>0.84924999999999995</v>
      </c>
      <c r="B3412" s="130">
        <v>30</v>
      </c>
      <c r="C3412" s="127">
        <v>119.87084546486854</v>
      </c>
      <c r="D3412" s="82">
        <f t="shared" si="107"/>
        <v>1</v>
      </c>
      <c r="E3412" s="83">
        <f t="shared" si="108"/>
        <v>111.00000000000001</v>
      </c>
      <c r="F3412" s="80"/>
      <c r="I3412" s="81"/>
      <c r="J3412" s="80"/>
      <c r="K3412" s="80"/>
      <c r="L3412" s="80"/>
      <c r="M3412" s="80"/>
    </row>
    <row r="3413" spans="1:13">
      <c r="A3413" s="82">
        <v>0.84950000000000003</v>
      </c>
      <c r="B3413" s="130">
        <v>15</v>
      </c>
      <c r="C3413" s="127">
        <v>119.28908950476374</v>
      </c>
      <c r="D3413" s="82">
        <f t="shared" si="107"/>
        <v>0</v>
      </c>
      <c r="E3413" s="83" t="str">
        <f t="shared" si="108"/>
        <v>..</v>
      </c>
      <c r="F3413" s="80"/>
      <c r="I3413" s="81"/>
      <c r="J3413" s="80"/>
      <c r="K3413" s="80"/>
      <c r="L3413" s="80"/>
      <c r="M3413" s="80"/>
    </row>
    <row r="3414" spans="1:13">
      <c r="A3414" s="82">
        <v>0.84975000000000001</v>
      </c>
      <c r="B3414" s="130">
        <v>30</v>
      </c>
      <c r="C3414" s="127">
        <v>89.558794839066749</v>
      </c>
      <c r="D3414" s="82">
        <f t="shared" si="107"/>
        <v>1</v>
      </c>
      <c r="E3414" s="83">
        <f t="shared" si="108"/>
        <v>87.611739458378736</v>
      </c>
      <c r="F3414" s="80"/>
      <c r="I3414" s="81"/>
      <c r="J3414" s="80"/>
      <c r="K3414" s="80"/>
      <c r="L3414" s="80"/>
      <c r="M3414" s="80"/>
    </row>
    <row r="3415" spans="1:13">
      <c r="A3415" s="82">
        <v>0.85</v>
      </c>
      <c r="B3415" s="130">
        <v>15</v>
      </c>
      <c r="C3415" s="127">
        <v>110.00943698741797</v>
      </c>
      <c r="D3415" s="82">
        <f t="shared" si="107"/>
        <v>0</v>
      </c>
      <c r="E3415" s="83" t="str">
        <f t="shared" si="108"/>
        <v>..</v>
      </c>
      <c r="F3415" s="80"/>
      <c r="I3415" s="81"/>
      <c r="J3415" s="80"/>
      <c r="K3415" s="80"/>
      <c r="L3415" s="80"/>
      <c r="M3415" s="80"/>
    </row>
    <row r="3416" spans="1:13">
      <c r="A3416" s="82">
        <v>0.85024999999999995</v>
      </c>
      <c r="B3416" s="130">
        <v>15</v>
      </c>
      <c r="C3416" s="127">
        <v>122.33117245474854</v>
      </c>
      <c r="D3416" s="82">
        <f t="shared" si="107"/>
        <v>0</v>
      </c>
      <c r="E3416" s="83" t="str">
        <f t="shared" si="108"/>
        <v>..</v>
      </c>
      <c r="F3416" s="80"/>
      <c r="I3416" s="81"/>
      <c r="J3416" s="80"/>
      <c r="K3416" s="80"/>
      <c r="L3416" s="80"/>
      <c r="M3416" s="80"/>
    </row>
    <row r="3417" spans="1:13">
      <c r="A3417" s="82">
        <v>0.85050000000000003</v>
      </c>
      <c r="B3417" s="130">
        <v>15</v>
      </c>
      <c r="C3417" s="127">
        <v>95.314030884121536</v>
      </c>
      <c r="D3417" s="82">
        <f t="shared" si="107"/>
        <v>0</v>
      </c>
      <c r="E3417" s="83" t="str">
        <f t="shared" si="108"/>
        <v>..</v>
      </c>
      <c r="F3417" s="80"/>
      <c r="I3417" s="81"/>
      <c r="J3417" s="80"/>
      <c r="K3417" s="80"/>
      <c r="L3417" s="80"/>
      <c r="M3417" s="80"/>
    </row>
    <row r="3418" spans="1:13">
      <c r="A3418" s="82">
        <v>0.85075000000000001</v>
      </c>
      <c r="B3418" s="130">
        <v>15</v>
      </c>
      <c r="C3418" s="127">
        <v>102.71404713158637</v>
      </c>
      <c r="D3418" s="82">
        <f t="shared" si="107"/>
        <v>0</v>
      </c>
      <c r="E3418" s="83" t="str">
        <f t="shared" si="108"/>
        <v>..</v>
      </c>
      <c r="F3418" s="80"/>
      <c r="I3418" s="81"/>
      <c r="J3418" s="80"/>
      <c r="K3418" s="80"/>
      <c r="L3418" s="80"/>
      <c r="M3418" s="80"/>
    </row>
    <row r="3419" spans="1:13">
      <c r="A3419" s="82">
        <v>0.85099999999999998</v>
      </c>
      <c r="B3419" s="130">
        <v>15</v>
      </c>
      <c r="C3419" s="127">
        <v>110.25054658053455</v>
      </c>
      <c r="D3419" s="82">
        <f t="shared" si="107"/>
        <v>0</v>
      </c>
      <c r="E3419" s="83" t="str">
        <f t="shared" si="108"/>
        <v>..</v>
      </c>
      <c r="F3419" s="80"/>
      <c r="I3419" s="81"/>
      <c r="J3419" s="80"/>
      <c r="K3419" s="80"/>
      <c r="L3419" s="80"/>
      <c r="M3419" s="80"/>
    </row>
    <row r="3420" spans="1:13">
      <c r="A3420" s="82">
        <v>0.85124999999999995</v>
      </c>
      <c r="B3420" s="130">
        <v>15</v>
      </c>
      <c r="C3420" s="127">
        <v>108.00899983797437</v>
      </c>
      <c r="D3420" s="82">
        <f t="shared" si="107"/>
        <v>0</v>
      </c>
      <c r="E3420" s="83" t="str">
        <f t="shared" si="108"/>
        <v>..</v>
      </c>
      <c r="F3420" s="80"/>
      <c r="I3420" s="81"/>
      <c r="J3420" s="80"/>
      <c r="K3420" s="80"/>
      <c r="L3420" s="80"/>
      <c r="M3420" s="80"/>
    </row>
    <row r="3421" spans="1:13">
      <c r="A3421" s="82">
        <v>0.85150000000000003</v>
      </c>
      <c r="B3421" s="130">
        <v>30</v>
      </c>
      <c r="C3421" s="127">
        <v>117.51138836160023</v>
      </c>
      <c r="D3421" s="82">
        <f t="shared" si="107"/>
        <v>1</v>
      </c>
      <c r="E3421" s="83">
        <f t="shared" si="108"/>
        <v>111.00000000000001</v>
      </c>
      <c r="F3421" s="80"/>
      <c r="I3421" s="81"/>
      <c r="J3421" s="80"/>
      <c r="K3421" s="80"/>
      <c r="L3421" s="80"/>
      <c r="M3421" s="80"/>
    </row>
    <row r="3422" spans="1:13">
      <c r="A3422" s="82">
        <v>0.85175000000000001</v>
      </c>
      <c r="B3422" s="130">
        <v>30</v>
      </c>
      <c r="C3422" s="127">
        <v>90.739961048507993</v>
      </c>
      <c r="D3422" s="82">
        <f t="shared" si="107"/>
        <v>1</v>
      </c>
      <c r="E3422" s="83">
        <f t="shared" si="108"/>
        <v>88.65116572268704</v>
      </c>
      <c r="F3422" s="80"/>
      <c r="I3422" s="81"/>
      <c r="J3422" s="80"/>
      <c r="K3422" s="80"/>
      <c r="L3422" s="80"/>
      <c r="M3422" s="80"/>
    </row>
    <row r="3423" spans="1:13">
      <c r="A3423" s="82">
        <v>0.85199999999999998</v>
      </c>
      <c r="B3423" s="130">
        <v>15</v>
      </c>
      <c r="C3423" s="127">
        <v>105.71630169917037</v>
      </c>
      <c r="D3423" s="82">
        <f t="shared" si="107"/>
        <v>0</v>
      </c>
      <c r="E3423" s="83" t="str">
        <f t="shared" si="108"/>
        <v>..</v>
      </c>
      <c r="F3423" s="80"/>
      <c r="I3423" s="81"/>
      <c r="J3423" s="80"/>
      <c r="K3423" s="80"/>
      <c r="L3423" s="80"/>
      <c r="M3423" s="80"/>
    </row>
    <row r="3424" spans="1:13">
      <c r="A3424" s="82">
        <v>0.85224999999999995</v>
      </c>
      <c r="B3424" s="130">
        <v>15</v>
      </c>
      <c r="C3424" s="127">
        <v>105.55885874710532</v>
      </c>
      <c r="D3424" s="82">
        <f t="shared" si="107"/>
        <v>0</v>
      </c>
      <c r="E3424" s="83" t="str">
        <f t="shared" si="108"/>
        <v>..</v>
      </c>
      <c r="F3424" s="80"/>
      <c r="I3424" s="81"/>
      <c r="J3424" s="80"/>
      <c r="K3424" s="80"/>
      <c r="L3424" s="80"/>
      <c r="M3424" s="80"/>
    </row>
    <row r="3425" spans="1:13">
      <c r="A3425" s="82">
        <v>0.85250000000000004</v>
      </c>
      <c r="B3425" s="130">
        <v>30</v>
      </c>
      <c r="C3425" s="127">
        <v>122.22367331412156</v>
      </c>
      <c r="D3425" s="82">
        <f t="shared" si="107"/>
        <v>1</v>
      </c>
      <c r="E3425" s="83">
        <f t="shared" si="108"/>
        <v>111.00000000000001</v>
      </c>
      <c r="F3425" s="80"/>
      <c r="I3425" s="81"/>
      <c r="J3425" s="80"/>
      <c r="K3425" s="80"/>
      <c r="L3425" s="80"/>
      <c r="M3425" s="80"/>
    </row>
    <row r="3426" spans="1:13">
      <c r="A3426" s="82">
        <v>0.85275000000000001</v>
      </c>
      <c r="B3426" s="130">
        <v>15</v>
      </c>
      <c r="C3426" s="127">
        <v>97.551212937028822</v>
      </c>
      <c r="D3426" s="82">
        <f t="shared" si="107"/>
        <v>0</v>
      </c>
      <c r="E3426" s="83" t="str">
        <f t="shared" si="108"/>
        <v>..</v>
      </c>
      <c r="F3426" s="80"/>
      <c r="I3426" s="81"/>
      <c r="J3426" s="80"/>
      <c r="K3426" s="80"/>
      <c r="L3426" s="80"/>
      <c r="M3426" s="80"/>
    </row>
    <row r="3427" spans="1:13">
      <c r="A3427" s="82">
        <v>0.85299999999999998</v>
      </c>
      <c r="B3427" s="130">
        <v>15</v>
      </c>
      <c r="C3427" s="127">
        <v>99.709334272548418</v>
      </c>
      <c r="D3427" s="82">
        <f t="shared" si="107"/>
        <v>0</v>
      </c>
      <c r="E3427" s="83" t="str">
        <f t="shared" si="108"/>
        <v>..</v>
      </c>
      <c r="F3427" s="80"/>
      <c r="I3427" s="81"/>
      <c r="J3427" s="80"/>
      <c r="K3427" s="80"/>
      <c r="L3427" s="80"/>
      <c r="M3427" s="80"/>
    </row>
    <row r="3428" spans="1:13">
      <c r="A3428" s="82">
        <v>0.85324999999999995</v>
      </c>
      <c r="B3428" s="130">
        <v>15</v>
      </c>
      <c r="C3428" s="127">
        <v>106.50474638807125</v>
      </c>
      <c r="D3428" s="82">
        <f t="shared" si="107"/>
        <v>0</v>
      </c>
      <c r="E3428" s="83" t="str">
        <f t="shared" si="108"/>
        <v>..</v>
      </c>
      <c r="F3428" s="80"/>
      <c r="I3428" s="81"/>
      <c r="J3428" s="80"/>
      <c r="K3428" s="80"/>
      <c r="L3428" s="80"/>
      <c r="M3428" s="80"/>
    </row>
    <row r="3429" spans="1:13">
      <c r="A3429" s="82">
        <v>0.85350000000000004</v>
      </c>
      <c r="B3429" s="130">
        <v>15</v>
      </c>
      <c r="C3429" s="127">
        <v>120.90000608802075</v>
      </c>
      <c r="D3429" s="82">
        <f t="shared" si="107"/>
        <v>0</v>
      </c>
      <c r="E3429" s="83" t="str">
        <f t="shared" si="108"/>
        <v>..</v>
      </c>
      <c r="F3429" s="80"/>
      <c r="I3429" s="81"/>
      <c r="J3429" s="80"/>
      <c r="K3429" s="80"/>
      <c r="L3429" s="80"/>
      <c r="M3429" s="80"/>
    </row>
    <row r="3430" spans="1:13">
      <c r="A3430" s="82">
        <v>0.85375000000000001</v>
      </c>
      <c r="B3430" s="130">
        <v>15</v>
      </c>
      <c r="C3430" s="127">
        <v>105.95404227460008</v>
      </c>
      <c r="D3430" s="82">
        <f t="shared" si="107"/>
        <v>0</v>
      </c>
      <c r="E3430" s="83" t="str">
        <f t="shared" si="108"/>
        <v>..</v>
      </c>
      <c r="F3430" s="80"/>
      <c r="I3430" s="81"/>
      <c r="J3430" s="80"/>
      <c r="K3430" s="80"/>
      <c r="L3430" s="80"/>
      <c r="M3430" s="80"/>
    </row>
    <row r="3431" spans="1:13">
      <c r="A3431" s="82">
        <v>0.85399999999999998</v>
      </c>
      <c r="B3431" s="130">
        <v>15</v>
      </c>
      <c r="C3431" s="127">
        <v>96.973685387353939</v>
      </c>
      <c r="D3431" s="82">
        <f t="shared" si="107"/>
        <v>0</v>
      </c>
      <c r="E3431" s="83" t="str">
        <f t="shared" si="108"/>
        <v>..</v>
      </c>
      <c r="F3431" s="80"/>
      <c r="I3431" s="81"/>
      <c r="J3431" s="80"/>
      <c r="K3431" s="80"/>
      <c r="L3431" s="80"/>
      <c r="M3431" s="80"/>
    </row>
    <row r="3432" spans="1:13">
      <c r="A3432" s="82">
        <v>0.85424999999999995</v>
      </c>
      <c r="B3432" s="130">
        <v>15</v>
      </c>
      <c r="C3432" s="127">
        <v>122.52079466796972</v>
      </c>
      <c r="D3432" s="82">
        <f t="shared" si="107"/>
        <v>0</v>
      </c>
      <c r="E3432" s="83" t="str">
        <f t="shared" si="108"/>
        <v>..</v>
      </c>
      <c r="F3432" s="80"/>
      <c r="I3432" s="81"/>
      <c r="J3432" s="80"/>
      <c r="K3432" s="80"/>
      <c r="L3432" s="80"/>
      <c r="M3432" s="80"/>
    </row>
    <row r="3433" spans="1:13">
      <c r="A3433" s="82">
        <v>0.85450000000000004</v>
      </c>
      <c r="B3433" s="130">
        <v>15</v>
      </c>
      <c r="C3433" s="127">
        <v>105.69178118274276</v>
      </c>
      <c r="D3433" s="82">
        <f t="shared" si="107"/>
        <v>0</v>
      </c>
      <c r="E3433" s="83" t="str">
        <f t="shared" si="108"/>
        <v>..</v>
      </c>
      <c r="F3433" s="80"/>
      <c r="I3433" s="81"/>
      <c r="J3433" s="80"/>
      <c r="K3433" s="80"/>
      <c r="L3433" s="80"/>
      <c r="M3433" s="80"/>
    </row>
    <row r="3434" spans="1:13">
      <c r="A3434" s="82">
        <v>0.85475000000000001</v>
      </c>
      <c r="B3434" s="130">
        <v>30</v>
      </c>
      <c r="C3434" s="127">
        <v>136.38138491378885</v>
      </c>
      <c r="D3434" s="82">
        <f t="shared" si="107"/>
        <v>1</v>
      </c>
      <c r="E3434" s="83">
        <f t="shared" si="108"/>
        <v>111.00000000000001</v>
      </c>
      <c r="F3434" s="80"/>
      <c r="I3434" s="81"/>
      <c r="J3434" s="80"/>
      <c r="K3434" s="80"/>
      <c r="L3434" s="80"/>
      <c r="M3434" s="80"/>
    </row>
    <row r="3435" spans="1:13">
      <c r="A3435" s="82">
        <v>0.85499999999999998</v>
      </c>
      <c r="B3435" s="130">
        <v>30</v>
      </c>
      <c r="C3435" s="127">
        <v>136.68846490344148</v>
      </c>
      <c r="D3435" s="82">
        <f t="shared" si="107"/>
        <v>1</v>
      </c>
      <c r="E3435" s="83">
        <f t="shared" si="108"/>
        <v>111.00000000000001</v>
      </c>
      <c r="F3435" s="80"/>
      <c r="I3435" s="81"/>
      <c r="J3435" s="80"/>
      <c r="K3435" s="80"/>
      <c r="L3435" s="80"/>
      <c r="M3435" s="80"/>
    </row>
    <row r="3436" spans="1:13">
      <c r="A3436" s="82">
        <v>0.85524999999999995</v>
      </c>
      <c r="B3436" s="130">
        <v>15</v>
      </c>
      <c r="C3436" s="127">
        <v>101.7804290260008</v>
      </c>
      <c r="D3436" s="82">
        <f t="shared" si="107"/>
        <v>0</v>
      </c>
      <c r="E3436" s="83" t="str">
        <f t="shared" si="108"/>
        <v>..</v>
      </c>
      <c r="F3436" s="80"/>
      <c r="I3436" s="81"/>
      <c r="J3436" s="80"/>
      <c r="K3436" s="80"/>
      <c r="L3436" s="80"/>
      <c r="M3436" s="80"/>
    </row>
    <row r="3437" spans="1:13">
      <c r="A3437" s="82">
        <v>0.85550000000000004</v>
      </c>
      <c r="B3437" s="130">
        <v>15</v>
      </c>
      <c r="C3437" s="127">
        <v>112.34715639505262</v>
      </c>
      <c r="D3437" s="82">
        <f t="shared" si="107"/>
        <v>0</v>
      </c>
      <c r="E3437" s="83" t="str">
        <f t="shared" si="108"/>
        <v>..</v>
      </c>
      <c r="F3437" s="80"/>
      <c r="I3437" s="81"/>
      <c r="J3437" s="80"/>
      <c r="K3437" s="80"/>
      <c r="L3437" s="80"/>
      <c r="M3437" s="80"/>
    </row>
    <row r="3438" spans="1:13">
      <c r="A3438" s="82">
        <v>0.85575000000000001</v>
      </c>
      <c r="B3438" s="130">
        <v>30</v>
      </c>
      <c r="C3438" s="127">
        <v>126.09781826892261</v>
      </c>
      <c r="D3438" s="82">
        <f t="shared" si="107"/>
        <v>1</v>
      </c>
      <c r="E3438" s="83">
        <f t="shared" si="108"/>
        <v>111.00000000000001</v>
      </c>
      <c r="F3438" s="80"/>
      <c r="I3438" s="81"/>
      <c r="J3438" s="80"/>
      <c r="K3438" s="80"/>
      <c r="L3438" s="80"/>
      <c r="M3438" s="80"/>
    </row>
    <row r="3439" spans="1:13">
      <c r="A3439" s="82">
        <v>0.85599999999999998</v>
      </c>
      <c r="B3439" s="130">
        <v>15</v>
      </c>
      <c r="C3439" s="127">
        <v>110.18059333579757</v>
      </c>
      <c r="D3439" s="82">
        <f t="shared" si="107"/>
        <v>0</v>
      </c>
      <c r="E3439" s="83" t="str">
        <f t="shared" si="108"/>
        <v>..</v>
      </c>
      <c r="F3439" s="80"/>
      <c r="I3439" s="81"/>
      <c r="J3439" s="80"/>
      <c r="K3439" s="80"/>
      <c r="L3439" s="80"/>
      <c r="M3439" s="80"/>
    </row>
    <row r="3440" spans="1:13">
      <c r="A3440" s="82">
        <v>0.85624999999999996</v>
      </c>
      <c r="B3440" s="130">
        <v>30</v>
      </c>
      <c r="C3440" s="127">
        <v>118.50323123832086</v>
      </c>
      <c r="D3440" s="82">
        <f t="shared" si="107"/>
        <v>1</v>
      </c>
      <c r="E3440" s="83">
        <f t="shared" si="108"/>
        <v>111.00000000000001</v>
      </c>
      <c r="F3440" s="80"/>
      <c r="I3440" s="81"/>
      <c r="J3440" s="80"/>
      <c r="K3440" s="80"/>
      <c r="L3440" s="80"/>
      <c r="M3440" s="80"/>
    </row>
    <row r="3441" spans="1:13">
      <c r="A3441" s="82">
        <v>0.85650000000000004</v>
      </c>
      <c r="B3441" s="130">
        <v>15</v>
      </c>
      <c r="C3441" s="127">
        <v>105.99000534963196</v>
      </c>
      <c r="D3441" s="82">
        <f t="shared" si="107"/>
        <v>0</v>
      </c>
      <c r="E3441" s="83" t="str">
        <f t="shared" si="108"/>
        <v>..</v>
      </c>
      <c r="F3441" s="80"/>
      <c r="I3441" s="81"/>
      <c r="J3441" s="80"/>
      <c r="K3441" s="80"/>
      <c r="L3441" s="80"/>
      <c r="M3441" s="80"/>
    </row>
    <row r="3442" spans="1:13">
      <c r="A3442" s="82">
        <v>0.85675000000000001</v>
      </c>
      <c r="B3442" s="130">
        <v>30</v>
      </c>
      <c r="C3442" s="127">
        <v>95.069731627812061</v>
      </c>
      <c r="D3442" s="82">
        <f t="shared" si="107"/>
        <v>1</v>
      </c>
      <c r="E3442" s="83">
        <f t="shared" si="108"/>
        <v>92.461363832474618</v>
      </c>
      <c r="F3442" s="80"/>
      <c r="I3442" s="81"/>
      <c r="J3442" s="80"/>
      <c r="K3442" s="80"/>
      <c r="L3442" s="80"/>
      <c r="M3442" s="80"/>
    </row>
    <row r="3443" spans="1:13">
      <c r="A3443" s="82">
        <v>0.85699999999999998</v>
      </c>
      <c r="B3443" s="130">
        <v>30</v>
      </c>
      <c r="C3443" s="127">
        <v>97.110810119628937</v>
      </c>
      <c r="D3443" s="82">
        <f t="shared" si="107"/>
        <v>1</v>
      </c>
      <c r="E3443" s="83">
        <f t="shared" si="108"/>
        <v>94.257512905273458</v>
      </c>
      <c r="F3443" s="80"/>
      <c r="I3443" s="81"/>
      <c r="J3443" s="80"/>
      <c r="K3443" s="80"/>
      <c r="L3443" s="80"/>
      <c r="M3443" s="80"/>
    </row>
    <row r="3444" spans="1:13">
      <c r="A3444" s="82">
        <v>0.85724999999999996</v>
      </c>
      <c r="B3444" s="130">
        <v>15</v>
      </c>
      <c r="C3444" s="127">
        <v>113.97926349535325</v>
      </c>
      <c r="D3444" s="82">
        <f t="shared" si="107"/>
        <v>0</v>
      </c>
      <c r="E3444" s="83" t="str">
        <f t="shared" si="108"/>
        <v>..</v>
      </c>
      <c r="F3444" s="80"/>
      <c r="I3444" s="81"/>
      <c r="J3444" s="80"/>
      <c r="K3444" s="80"/>
      <c r="L3444" s="80"/>
      <c r="M3444" s="80"/>
    </row>
    <row r="3445" spans="1:13">
      <c r="A3445" s="82">
        <v>0.85750000000000004</v>
      </c>
      <c r="B3445" s="130">
        <v>15</v>
      </c>
      <c r="C3445" s="127">
        <v>113.97033127309189</v>
      </c>
      <c r="D3445" s="82">
        <f t="shared" si="107"/>
        <v>0</v>
      </c>
      <c r="E3445" s="83" t="str">
        <f t="shared" si="108"/>
        <v>..</v>
      </c>
      <c r="F3445" s="80"/>
      <c r="I3445" s="81"/>
      <c r="J3445" s="80"/>
      <c r="K3445" s="80"/>
      <c r="L3445" s="80"/>
      <c r="M3445" s="80"/>
    </row>
    <row r="3446" spans="1:13">
      <c r="A3446" s="82">
        <v>0.85775000000000001</v>
      </c>
      <c r="B3446" s="130">
        <v>15</v>
      </c>
      <c r="C3446" s="127">
        <v>102.14524378287913</v>
      </c>
      <c r="D3446" s="82">
        <f t="shared" si="107"/>
        <v>0</v>
      </c>
      <c r="E3446" s="83" t="str">
        <f t="shared" si="108"/>
        <v>..</v>
      </c>
      <c r="F3446" s="80"/>
      <c r="I3446" s="81"/>
      <c r="J3446" s="80"/>
      <c r="K3446" s="80"/>
      <c r="L3446" s="80"/>
      <c r="M3446" s="80"/>
    </row>
    <row r="3447" spans="1:13">
      <c r="A3447" s="82">
        <v>0.85799999999999998</v>
      </c>
      <c r="B3447" s="130">
        <v>15</v>
      </c>
      <c r="C3447" s="127">
        <v>117.94896199275161</v>
      </c>
      <c r="D3447" s="82">
        <f t="shared" si="107"/>
        <v>0</v>
      </c>
      <c r="E3447" s="83" t="str">
        <f t="shared" si="108"/>
        <v>..</v>
      </c>
      <c r="F3447" s="80"/>
      <c r="I3447" s="81"/>
      <c r="J3447" s="80"/>
      <c r="K3447" s="80"/>
      <c r="L3447" s="80"/>
      <c r="M3447" s="80"/>
    </row>
    <row r="3448" spans="1:13">
      <c r="A3448" s="82">
        <v>0.85824999999999996</v>
      </c>
      <c r="B3448" s="130">
        <v>15</v>
      </c>
      <c r="C3448" s="127">
        <v>118.2319796871962</v>
      </c>
      <c r="D3448" s="82">
        <f t="shared" si="107"/>
        <v>0</v>
      </c>
      <c r="E3448" s="83" t="str">
        <f t="shared" si="108"/>
        <v>..</v>
      </c>
      <c r="F3448" s="80"/>
      <c r="I3448" s="81"/>
      <c r="J3448" s="80"/>
      <c r="K3448" s="80"/>
      <c r="L3448" s="80"/>
      <c r="M3448" s="80"/>
    </row>
    <row r="3449" spans="1:13">
      <c r="A3449" s="82">
        <v>0.85850000000000004</v>
      </c>
      <c r="B3449" s="130">
        <v>15</v>
      </c>
      <c r="C3449" s="127">
        <v>110.36874165999656</v>
      </c>
      <c r="D3449" s="82">
        <f t="shared" si="107"/>
        <v>0</v>
      </c>
      <c r="E3449" s="83" t="str">
        <f t="shared" si="108"/>
        <v>..</v>
      </c>
      <c r="F3449" s="80"/>
      <c r="I3449" s="81"/>
      <c r="J3449" s="80"/>
      <c r="K3449" s="80"/>
      <c r="L3449" s="80"/>
      <c r="M3449" s="80"/>
    </row>
    <row r="3450" spans="1:13">
      <c r="A3450" s="82">
        <v>0.85875000000000001</v>
      </c>
      <c r="B3450" s="130">
        <v>15</v>
      </c>
      <c r="C3450" s="127">
        <v>95.54689362528633</v>
      </c>
      <c r="D3450" s="82">
        <f t="shared" si="107"/>
        <v>0</v>
      </c>
      <c r="E3450" s="83" t="str">
        <f t="shared" si="108"/>
        <v>..</v>
      </c>
      <c r="F3450" s="80"/>
      <c r="I3450" s="81"/>
      <c r="J3450" s="80"/>
      <c r="K3450" s="80"/>
      <c r="L3450" s="80"/>
      <c r="M3450" s="80"/>
    </row>
    <row r="3451" spans="1:13">
      <c r="A3451" s="82">
        <v>0.85899999999999999</v>
      </c>
      <c r="B3451" s="130">
        <v>30</v>
      </c>
      <c r="C3451" s="127">
        <v>136.58706332023749</v>
      </c>
      <c r="D3451" s="82">
        <f t="shared" si="107"/>
        <v>1</v>
      </c>
      <c r="E3451" s="83">
        <f t="shared" si="108"/>
        <v>111.00000000000001</v>
      </c>
      <c r="F3451" s="80"/>
      <c r="I3451" s="81"/>
      <c r="J3451" s="80"/>
      <c r="K3451" s="80"/>
      <c r="L3451" s="80"/>
      <c r="M3451" s="80"/>
    </row>
    <row r="3452" spans="1:13">
      <c r="A3452" s="82">
        <v>0.85924999999999996</v>
      </c>
      <c r="B3452" s="130">
        <v>30</v>
      </c>
      <c r="C3452" s="127">
        <v>90.883551803457607</v>
      </c>
      <c r="D3452" s="82">
        <f t="shared" si="107"/>
        <v>1</v>
      </c>
      <c r="E3452" s="83">
        <f t="shared" si="108"/>
        <v>88.777525587042689</v>
      </c>
      <c r="F3452" s="80"/>
      <c r="I3452" s="81"/>
      <c r="J3452" s="80"/>
      <c r="K3452" s="80"/>
      <c r="L3452" s="80"/>
      <c r="M3452" s="80"/>
    </row>
    <row r="3453" spans="1:13">
      <c r="A3453" s="82">
        <v>0.85950000000000004</v>
      </c>
      <c r="B3453" s="130">
        <v>30</v>
      </c>
      <c r="C3453" s="127">
        <v>101.16898977421984</v>
      </c>
      <c r="D3453" s="82">
        <f t="shared" si="107"/>
        <v>1</v>
      </c>
      <c r="E3453" s="83">
        <f t="shared" si="108"/>
        <v>111.00000000000001</v>
      </c>
      <c r="F3453" s="80"/>
      <c r="I3453" s="81"/>
      <c r="J3453" s="80"/>
      <c r="K3453" s="80"/>
      <c r="L3453" s="80"/>
      <c r="M3453" s="80"/>
    </row>
    <row r="3454" spans="1:13">
      <c r="A3454" s="82">
        <v>0.85975000000000001</v>
      </c>
      <c r="B3454" s="130">
        <v>15</v>
      </c>
      <c r="C3454" s="127">
        <v>95.359082974212441</v>
      </c>
      <c r="D3454" s="82">
        <f t="shared" si="107"/>
        <v>0</v>
      </c>
      <c r="E3454" s="83" t="str">
        <f t="shared" si="108"/>
        <v>..</v>
      </c>
      <c r="F3454" s="80"/>
      <c r="I3454" s="81"/>
      <c r="J3454" s="80"/>
      <c r="K3454" s="80"/>
      <c r="L3454" s="80"/>
      <c r="M3454" s="80"/>
    </row>
    <row r="3455" spans="1:13">
      <c r="A3455" s="82">
        <v>0.86</v>
      </c>
      <c r="B3455" s="130">
        <v>15</v>
      </c>
      <c r="C3455" s="127">
        <v>102.41757300753228</v>
      </c>
      <c r="D3455" s="82">
        <f t="shared" si="107"/>
        <v>0</v>
      </c>
      <c r="E3455" s="83" t="str">
        <f t="shared" si="108"/>
        <v>..</v>
      </c>
      <c r="F3455" s="80"/>
      <c r="I3455" s="81"/>
      <c r="J3455" s="80"/>
      <c r="K3455" s="80"/>
      <c r="L3455" s="80"/>
      <c r="M3455" s="80"/>
    </row>
    <row r="3456" spans="1:13">
      <c r="A3456" s="82">
        <v>0.86024999999999996</v>
      </c>
      <c r="B3456" s="130">
        <v>15</v>
      </c>
      <c r="C3456" s="127">
        <v>118.94818162719284</v>
      </c>
      <c r="D3456" s="82">
        <f t="shared" si="107"/>
        <v>0</v>
      </c>
      <c r="E3456" s="83" t="str">
        <f t="shared" si="108"/>
        <v>..</v>
      </c>
      <c r="F3456" s="80"/>
      <c r="I3456" s="81"/>
      <c r="J3456" s="80"/>
      <c r="K3456" s="80"/>
      <c r="L3456" s="80"/>
      <c r="M3456" s="80"/>
    </row>
    <row r="3457" spans="1:13">
      <c r="A3457" s="82">
        <v>0.86050000000000004</v>
      </c>
      <c r="B3457" s="130">
        <v>15</v>
      </c>
      <c r="C3457" s="127">
        <v>100.83069270475616</v>
      </c>
      <c r="D3457" s="82">
        <f t="shared" si="107"/>
        <v>0</v>
      </c>
      <c r="E3457" s="83" t="str">
        <f t="shared" si="108"/>
        <v>..</v>
      </c>
      <c r="F3457" s="80"/>
      <c r="I3457" s="81"/>
      <c r="J3457" s="80"/>
      <c r="K3457" s="80"/>
      <c r="L3457" s="80"/>
      <c r="M3457" s="80"/>
    </row>
    <row r="3458" spans="1:13">
      <c r="A3458" s="82">
        <v>0.86075000000000002</v>
      </c>
      <c r="B3458" s="130">
        <v>15</v>
      </c>
      <c r="C3458" s="127">
        <v>117.13959836847398</v>
      </c>
      <c r="D3458" s="82">
        <f t="shared" si="107"/>
        <v>0</v>
      </c>
      <c r="E3458" s="83" t="str">
        <f t="shared" si="108"/>
        <v>..</v>
      </c>
      <c r="F3458" s="80"/>
      <c r="I3458" s="81"/>
      <c r="J3458" s="80"/>
      <c r="K3458" s="80"/>
      <c r="L3458" s="80"/>
      <c r="M3458" s="80"/>
    </row>
    <row r="3459" spans="1:13">
      <c r="A3459" s="82">
        <v>0.86099999999999999</v>
      </c>
      <c r="B3459" s="130">
        <v>30</v>
      </c>
      <c r="C3459" s="127">
        <v>134.48653378994715</v>
      </c>
      <c r="D3459" s="82">
        <f t="shared" si="107"/>
        <v>1</v>
      </c>
      <c r="E3459" s="83">
        <f t="shared" si="108"/>
        <v>111.00000000000001</v>
      </c>
      <c r="F3459" s="80"/>
      <c r="I3459" s="81"/>
      <c r="J3459" s="80"/>
      <c r="K3459" s="80"/>
      <c r="L3459" s="80"/>
      <c r="M3459" s="80"/>
    </row>
    <row r="3460" spans="1:13">
      <c r="A3460" s="82">
        <v>0.86124999999999996</v>
      </c>
      <c r="B3460" s="130">
        <v>30</v>
      </c>
      <c r="C3460" s="127">
        <v>94.49554832848591</v>
      </c>
      <c r="D3460" s="82">
        <f t="shared" si="107"/>
        <v>1</v>
      </c>
      <c r="E3460" s="83">
        <f t="shared" si="108"/>
        <v>91.956082529067601</v>
      </c>
      <c r="F3460" s="80"/>
      <c r="I3460" s="81"/>
      <c r="J3460" s="80"/>
      <c r="K3460" s="80"/>
      <c r="L3460" s="80"/>
      <c r="M3460" s="80"/>
    </row>
    <row r="3461" spans="1:13">
      <c r="A3461" s="82">
        <v>0.86150000000000004</v>
      </c>
      <c r="B3461" s="130">
        <v>15</v>
      </c>
      <c r="C3461" s="127">
        <v>124.58235689575494</v>
      </c>
      <c r="D3461" s="82">
        <f t="shared" si="107"/>
        <v>0</v>
      </c>
      <c r="E3461" s="83" t="str">
        <f t="shared" si="108"/>
        <v>..</v>
      </c>
      <c r="F3461" s="80"/>
      <c r="I3461" s="81"/>
      <c r="J3461" s="80"/>
      <c r="K3461" s="80"/>
      <c r="L3461" s="80"/>
      <c r="M3461" s="80"/>
    </row>
    <row r="3462" spans="1:13">
      <c r="A3462" s="82">
        <v>0.86175000000000002</v>
      </c>
      <c r="B3462" s="130">
        <v>15</v>
      </c>
      <c r="C3462" s="127">
        <v>102.41222247774007</v>
      </c>
      <c r="D3462" s="82">
        <f t="shared" si="107"/>
        <v>0</v>
      </c>
      <c r="E3462" s="83" t="str">
        <f t="shared" si="108"/>
        <v>..</v>
      </c>
      <c r="F3462" s="80"/>
      <c r="I3462" s="81"/>
      <c r="J3462" s="80"/>
      <c r="K3462" s="80"/>
      <c r="L3462" s="80"/>
      <c r="M3462" s="80"/>
    </row>
    <row r="3463" spans="1:13">
      <c r="A3463" s="82">
        <v>0.86199999999999999</v>
      </c>
      <c r="B3463" s="130">
        <v>30</v>
      </c>
      <c r="C3463" s="127">
        <v>102.46199139977756</v>
      </c>
      <c r="D3463" s="82">
        <f t="shared" si="107"/>
        <v>1</v>
      </c>
      <c r="E3463" s="83">
        <f t="shared" si="108"/>
        <v>111.00000000000001</v>
      </c>
      <c r="F3463" s="80"/>
      <c r="I3463" s="81"/>
      <c r="J3463" s="80"/>
      <c r="K3463" s="80"/>
      <c r="L3463" s="80"/>
      <c r="M3463" s="80"/>
    </row>
    <row r="3464" spans="1:13">
      <c r="A3464" s="82">
        <v>0.86224999999999996</v>
      </c>
      <c r="B3464" s="130">
        <v>15</v>
      </c>
      <c r="C3464" s="127">
        <v>106.99092536675006</v>
      </c>
      <c r="D3464" s="82">
        <f t="shared" si="107"/>
        <v>0</v>
      </c>
      <c r="E3464" s="83" t="str">
        <f t="shared" si="108"/>
        <v>..</v>
      </c>
      <c r="F3464" s="80"/>
      <c r="I3464" s="81"/>
      <c r="J3464" s="80"/>
      <c r="K3464" s="80"/>
      <c r="L3464" s="80"/>
      <c r="M3464" s="80"/>
    </row>
    <row r="3465" spans="1:13">
      <c r="A3465" s="82">
        <v>0.86250000000000004</v>
      </c>
      <c r="B3465" s="130">
        <v>15</v>
      </c>
      <c r="C3465" s="127">
        <v>105.01855823009731</v>
      </c>
      <c r="D3465" s="82">
        <f t="shared" si="107"/>
        <v>0</v>
      </c>
      <c r="E3465" s="83" t="str">
        <f t="shared" si="108"/>
        <v>..</v>
      </c>
      <c r="F3465" s="80"/>
      <c r="I3465" s="81"/>
      <c r="J3465" s="80"/>
      <c r="K3465" s="80"/>
      <c r="L3465" s="80"/>
      <c r="M3465" s="80"/>
    </row>
    <row r="3466" spans="1:13">
      <c r="A3466" s="82">
        <v>0.86275000000000002</v>
      </c>
      <c r="B3466" s="130">
        <v>15</v>
      </c>
      <c r="C3466" s="127">
        <v>108.6884952951127</v>
      </c>
      <c r="D3466" s="82">
        <f t="shared" si="107"/>
        <v>0</v>
      </c>
      <c r="E3466" s="83" t="str">
        <f t="shared" si="108"/>
        <v>..</v>
      </c>
      <c r="F3466" s="80"/>
      <c r="I3466" s="81"/>
      <c r="J3466" s="80"/>
      <c r="K3466" s="80"/>
      <c r="L3466" s="80"/>
      <c r="M3466" s="80"/>
    </row>
    <row r="3467" spans="1:13">
      <c r="A3467" s="82">
        <v>0.86299999999999999</v>
      </c>
      <c r="B3467" s="130">
        <v>30</v>
      </c>
      <c r="C3467" s="127">
        <v>133.78923195763844</v>
      </c>
      <c r="D3467" s="82">
        <f t="shared" si="107"/>
        <v>1</v>
      </c>
      <c r="E3467" s="83">
        <f t="shared" si="108"/>
        <v>111.00000000000001</v>
      </c>
      <c r="F3467" s="80"/>
      <c r="I3467" s="81"/>
      <c r="J3467" s="80"/>
      <c r="K3467" s="80"/>
      <c r="L3467" s="80"/>
      <c r="M3467" s="80"/>
    </row>
    <row r="3468" spans="1:13">
      <c r="A3468" s="82">
        <v>0.86324999999999996</v>
      </c>
      <c r="B3468" s="130">
        <v>15</v>
      </c>
      <c r="C3468" s="127">
        <v>101.95580171880266</v>
      </c>
      <c r="D3468" s="82">
        <f t="shared" si="107"/>
        <v>0</v>
      </c>
      <c r="E3468" s="83" t="str">
        <f t="shared" si="108"/>
        <v>..</v>
      </c>
      <c r="F3468" s="80"/>
      <c r="I3468" s="81"/>
      <c r="J3468" s="80"/>
      <c r="K3468" s="80"/>
      <c r="L3468" s="80"/>
      <c r="M3468" s="80"/>
    </row>
    <row r="3469" spans="1:13">
      <c r="A3469" s="82">
        <v>0.86350000000000005</v>
      </c>
      <c r="B3469" s="130">
        <v>30</v>
      </c>
      <c r="C3469" s="127">
        <v>92.785017225738088</v>
      </c>
      <c r="D3469" s="82">
        <f t="shared" si="107"/>
        <v>1</v>
      </c>
      <c r="E3469" s="83">
        <f t="shared" si="108"/>
        <v>90.450815158649519</v>
      </c>
      <c r="F3469" s="80"/>
      <c r="I3469" s="81"/>
      <c r="J3469" s="80"/>
      <c r="K3469" s="80"/>
      <c r="L3469" s="80"/>
      <c r="M3469" s="80"/>
    </row>
    <row r="3470" spans="1:13">
      <c r="A3470" s="82">
        <v>0.86375000000000002</v>
      </c>
      <c r="B3470" s="130">
        <v>15</v>
      </c>
      <c r="C3470" s="127">
        <v>105.79221597099367</v>
      </c>
      <c r="D3470" s="82">
        <f t="shared" si="107"/>
        <v>0</v>
      </c>
      <c r="E3470" s="83" t="str">
        <f t="shared" si="108"/>
        <v>..</v>
      </c>
      <c r="F3470" s="80"/>
      <c r="I3470" s="81"/>
      <c r="J3470" s="80"/>
      <c r="K3470" s="80"/>
      <c r="L3470" s="80"/>
      <c r="M3470" s="80"/>
    </row>
    <row r="3471" spans="1:13">
      <c r="A3471" s="82">
        <v>0.86399999999999999</v>
      </c>
      <c r="B3471" s="130">
        <v>15</v>
      </c>
      <c r="C3471" s="127">
        <v>96.623684813488154</v>
      </c>
      <c r="D3471" s="82">
        <f t="shared" si="107"/>
        <v>0</v>
      </c>
      <c r="E3471" s="83" t="str">
        <f t="shared" si="108"/>
        <v>..</v>
      </c>
      <c r="F3471" s="80"/>
      <c r="I3471" s="81"/>
      <c r="J3471" s="80"/>
      <c r="K3471" s="80"/>
      <c r="L3471" s="80"/>
      <c r="M3471" s="80"/>
    </row>
    <row r="3472" spans="1:13">
      <c r="A3472" s="82">
        <v>0.86424999999999996</v>
      </c>
      <c r="B3472" s="130">
        <v>30</v>
      </c>
      <c r="C3472" s="127">
        <v>99.627587503490744</v>
      </c>
      <c r="D3472" s="82">
        <f t="shared" ref="D3472:D3535" si="109">IF(VLOOKUP(B3472,$B$10:$G$11,6)&gt;=0,1,0)</f>
        <v>1</v>
      </c>
      <c r="E3472" s="83">
        <f t="shared" ref="E3472:E3535" si="110">IF(D3472=0,"..", IF(C3472+$C$6&gt;=$G$2,$G$2,(C3472+$C$6)*(1-$C$4)))</f>
        <v>96.472277003071852</v>
      </c>
      <c r="F3472" s="80"/>
      <c r="I3472" s="81"/>
      <c r="J3472" s="80"/>
      <c r="K3472" s="80"/>
      <c r="L3472" s="80"/>
      <c r="M3472" s="80"/>
    </row>
    <row r="3473" spans="1:13">
      <c r="A3473" s="82">
        <v>0.86450000000000005</v>
      </c>
      <c r="B3473" s="130">
        <v>30</v>
      </c>
      <c r="C3473" s="127">
        <v>85.605509728373178</v>
      </c>
      <c r="D3473" s="82">
        <f t="shared" si="109"/>
        <v>1</v>
      </c>
      <c r="E3473" s="83">
        <f t="shared" si="110"/>
        <v>84.132848560968398</v>
      </c>
      <c r="F3473" s="80"/>
      <c r="I3473" s="81"/>
      <c r="J3473" s="80"/>
      <c r="K3473" s="80"/>
      <c r="L3473" s="80"/>
      <c r="M3473" s="80"/>
    </row>
    <row r="3474" spans="1:13">
      <c r="A3474" s="82">
        <v>0.86475000000000002</v>
      </c>
      <c r="B3474" s="130">
        <v>30</v>
      </c>
      <c r="C3474" s="127">
        <v>105.13358726426227</v>
      </c>
      <c r="D3474" s="82">
        <f t="shared" si="109"/>
        <v>1</v>
      </c>
      <c r="E3474" s="83">
        <f t="shared" si="110"/>
        <v>111.00000000000001</v>
      </c>
      <c r="F3474" s="80"/>
      <c r="I3474" s="81"/>
      <c r="J3474" s="80"/>
      <c r="K3474" s="80"/>
      <c r="L3474" s="80"/>
      <c r="M3474" s="80"/>
    </row>
    <row r="3475" spans="1:13">
      <c r="A3475" s="82">
        <v>0.86499999999999999</v>
      </c>
      <c r="B3475" s="130">
        <v>30</v>
      </c>
      <c r="C3475" s="127">
        <v>117.58534804316139</v>
      </c>
      <c r="D3475" s="82">
        <f t="shared" si="109"/>
        <v>1</v>
      </c>
      <c r="E3475" s="83">
        <f t="shared" si="110"/>
        <v>111.00000000000001</v>
      </c>
      <c r="F3475" s="80"/>
      <c r="I3475" s="81"/>
      <c r="J3475" s="80"/>
      <c r="K3475" s="80"/>
      <c r="L3475" s="80"/>
      <c r="M3475" s="80"/>
    </row>
    <row r="3476" spans="1:13">
      <c r="A3476" s="82">
        <v>0.86524999999999996</v>
      </c>
      <c r="B3476" s="130">
        <v>15</v>
      </c>
      <c r="C3476" s="127">
        <v>111.85666595627612</v>
      </c>
      <c r="D3476" s="82">
        <f t="shared" si="109"/>
        <v>0</v>
      </c>
      <c r="E3476" s="83" t="str">
        <f t="shared" si="110"/>
        <v>..</v>
      </c>
      <c r="F3476" s="80"/>
      <c r="I3476" s="81"/>
      <c r="J3476" s="80"/>
      <c r="K3476" s="80"/>
      <c r="L3476" s="80"/>
      <c r="M3476" s="80"/>
    </row>
    <row r="3477" spans="1:13">
      <c r="A3477" s="82">
        <v>0.86550000000000005</v>
      </c>
      <c r="B3477" s="130">
        <v>30</v>
      </c>
      <c r="C3477" s="127">
        <v>108.78541391133865</v>
      </c>
      <c r="D3477" s="82">
        <f t="shared" si="109"/>
        <v>1</v>
      </c>
      <c r="E3477" s="83">
        <f t="shared" si="110"/>
        <v>111.00000000000001</v>
      </c>
      <c r="F3477" s="80"/>
      <c r="I3477" s="81"/>
      <c r="J3477" s="80"/>
      <c r="K3477" s="80"/>
      <c r="L3477" s="80"/>
      <c r="M3477" s="80"/>
    </row>
    <row r="3478" spans="1:13">
      <c r="A3478" s="82">
        <v>0.86575000000000002</v>
      </c>
      <c r="B3478" s="130">
        <v>15</v>
      </c>
      <c r="C3478" s="127">
        <v>111.18514054880322</v>
      </c>
      <c r="D3478" s="82">
        <f t="shared" si="109"/>
        <v>0</v>
      </c>
      <c r="E3478" s="83" t="str">
        <f t="shared" si="110"/>
        <v>..</v>
      </c>
      <c r="F3478" s="80"/>
      <c r="I3478" s="81"/>
      <c r="J3478" s="80"/>
      <c r="K3478" s="80"/>
      <c r="L3478" s="80"/>
      <c r="M3478" s="80"/>
    </row>
    <row r="3479" spans="1:13">
      <c r="A3479" s="82">
        <v>0.86599999999999999</v>
      </c>
      <c r="B3479" s="130">
        <v>15</v>
      </c>
      <c r="C3479" s="127">
        <v>115.02928716140151</v>
      </c>
      <c r="D3479" s="82">
        <f t="shared" si="109"/>
        <v>0</v>
      </c>
      <c r="E3479" s="83" t="str">
        <f t="shared" si="110"/>
        <v>..</v>
      </c>
      <c r="F3479" s="80"/>
      <c r="I3479" s="81"/>
      <c r="J3479" s="80"/>
      <c r="K3479" s="80"/>
      <c r="L3479" s="80"/>
      <c r="M3479" s="80"/>
    </row>
    <row r="3480" spans="1:13">
      <c r="A3480" s="82">
        <v>0.86624999999999996</v>
      </c>
      <c r="B3480" s="130">
        <v>30</v>
      </c>
      <c r="C3480" s="127">
        <v>104.95006642203762</v>
      </c>
      <c r="D3480" s="82">
        <f t="shared" si="109"/>
        <v>1</v>
      </c>
      <c r="E3480" s="83">
        <f t="shared" si="110"/>
        <v>111.00000000000001</v>
      </c>
      <c r="F3480" s="80"/>
      <c r="I3480" s="81"/>
      <c r="J3480" s="80"/>
      <c r="K3480" s="80"/>
      <c r="L3480" s="80"/>
      <c r="M3480" s="80"/>
    </row>
    <row r="3481" spans="1:13">
      <c r="A3481" s="82">
        <v>0.86650000000000005</v>
      </c>
      <c r="B3481" s="130">
        <v>15</v>
      </c>
      <c r="C3481" s="127">
        <v>120.0419600636156</v>
      </c>
      <c r="D3481" s="82">
        <f t="shared" si="109"/>
        <v>0</v>
      </c>
      <c r="E3481" s="83" t="str">
        <f t="shared" si="110"/>
        <v>..</v>
      </c>
      <c r="F3481" s="80"/>
      <c r="I3481" s="81"/>
      <c r="J3481" s="80"/>
      <c r="K3481" s="80"/>
      <c r="L3481" s="80"/>
      <c r="M3481" s="80"/>
    </row>
    <row r="3482" spans="1:13">
      <c r="A3482" s="82">
        <v>0.86675000000000002</v>
      </c>
      <c r="B3482" s="130">
        <v>30</v>
      </c>
      <c r="C3482" s="127">
        <v>81.510113749603661</v>
      </c>
      <c r="D3482" s="82">
        <f t="shared" si="109"/>
        <v>1</v>
      </c>
      <c r="E3482" s="83">
        <f t="shared" si="110"/>
        <v>80.528900099651224</v>
      </c>
      <c r="F3482" s="80"/>
      <c r="I3482" s="81"/>
      <c r="J3482" s="80"/>
      <c r="K3482" s="80"/>
      <c r="L3482" s="80"/>
      <c r="M3482" s="80"/>
    </row>
    <row r="3483" spans="1:13">
      <c r="A3483" s="82">
        <v>0.86699999999999999</v>
      </c>
      <c r="B3483" s="130">
        <v>15</v>
      </c>
      <c r="C3483" s="127">
        <v>100.62158900831888</v>
      </c>
      <c r="D3483" s="82">
        <f t="shared" si="109"/>
        <v>0</v>
      </c>
      <c r="E3483" s="83" t="str">
        <f t="shared" si="110"/>
        <v>..</v>
      </c>
      <c r="F3483" s="80"/>
      <c r="I3483" s="81"/>
      <c r="J3483" s="80"/>
      <c r="K3483" s="80"/>
      <c r="L3483" s="80"/>
      <c r="M3483" s="80"/>
    </row>
    <row r="3484" spans="1:13">
      <c r="A3484" s="82">
        <v>0.86724999999999997</v>
      </c>
      <c r="B3484" s="130">
        <v>15</v>
      </c>
      <c r="C3484" s="127">
        <v>110.95988997346726</v>
      </c>
      <c r="D3484" s="82">
        <f t="shared" si="109"/>
        <v>0</v>
      </c>
      <c r="E3484" s="83" t="str">
        <f t="shared" si="110"/>
        <v>..</v>
      </c>
      <c r="F3484" s="80"/>
      <c r="I3484" s="81"/>
      <c r="J3484" s="80"/>
      <c r="K3484" s="80"/>
      <c r="L3484" s="80"/>
      <c r="M3484" s="80"/>
    </row>
    <row r="3485" spans="1:13">
      <c r="A3485" s="82">
        <v>0.86750000000000005</v>
      </c>
      <c r="B3485" s="130">
        <v>15</v>
      </c>
      <c r="C3485" s="127">
        <v>124.41654698628631</v>
      </c>
      <c r="D3485" s="82">
        <f t="shared" si="109"/>
        <v>0</v>
      </c>
      <c r="E3485" s="83" t="str">
        <f t="shared" si="110"/>
        <v>..</v>
      </c>
      <c r="F3485" s="80"/>
      <c r="I3485" s="81"/>
      <c r="J3485" s="80"/>
      <c r="K3485" s="80"/>
      <c r="L3485" s="80"/>
      <c r="M3485" s="80"/>
    </row>
    <row r="3486" spans="1:13">
      <c r="A3486" s="82">
        <v>0.86775000000000002</v>
      </c>
      <c r="B3486" s="130">
        <v>30</v>
      </c>
      <c r="C3486" s="127">
        <v>120.00444625023312</v>
      </c>
      <c r="D3486" s="82">
        <f t="shared" si="109"/>
        <v>1</v>
      </c>
      <c r="E3486" s="83">
        <f t="shared" si="110"/>
        <v>111.00000000000001</v>
      </c>
      <c r="F3486" s="80"/>
      <c r="I3486" s="81"/>
      <c r="J3486" s="80"/>
      <c r="K3486" s="80"/>
      <c r="L3486" s="80"/>
      <c r="M3486" s="80"/>
    </row>
    <row r="3487" spans="1:13">
      <c r="A3487" s="82">
        <v>0.86799999999999999</v>
      </c>
      <c r="B3487" s="130">
        <v>15</v>
      </c>
      <c r="C3487" s="127">
        <v>124.24763380217576</v>
      </c>
      <c r="D3487" s="82">
        <f t="shared" si="109"/>
        <v>0</v>
      </c>
      <c r="E3487" s="83" t="str">
        <f t="shared" si="110"/>
        <v>..</v>
      </c>
      <c r="F3487" s="80"/>
      <c r="I3487" s="81"/>
      <c r="J3487" s="80"/>
      <c r="K3487" s="80"/>
      <c r="L3487" s="80"/>
      <c r="M3487" s="80"/>
    </row>
    <row r="3488" spans="1:13">
      <c r="A3488" s="82">
        <v>0.86824999999999997</v>
      </c>
      <c r="B3488" s="130">
        <v>15</v>
      </c>
      <c r="C3488" s="127">
        <v>115.13653996992973</v>
      </c>
      <c r="D3488" s="82">
        <f t="shared" si="109"/>
        <v>0</v>
      </c>
      <c r="E3488" s="83" t="str">
        <f t="shared" si="110"/>
        <v>..</v>
      </c>
      <c r="F3488" s="80"/>
      <c r="I3488" s="81"/>
      <c r="J3488" s="80"/>
      <c r="K3488" s="80"/>
      <c r="L3488" s="80"/>
      <c r="M3488" s="80"/>
    </row>
    <row r="3489" spans="1:13">
      <c r="A3489" s="82">
        <v>0.86850000000000005</v>
      </c>
      <c r="B3489" s="130">
        <v>15</v>
      </c>
      <c r="C3489" s="127">
        <v>120.03015167855771</v>
      </c>
      <c r="D3489" s="82">
        <f t="shared" si="109"/>
        <v>0</v>
      </c>
      <c r="E3489" s="83" t="str">
        <f t="shared" si="110"/>
        <v>..</v>
      </c>
      <c r="F3489" s="80"/>
      <c r="I3489" s="81"/>
      <c r="J3489" s="80"/>
      <c r="K3489" s="80"/>
      <c r="L3489" s="80"/>
      <c r="M3489" s="80"/>
    </row>
    <row r="3490" spans="1:13">
      <c r="A3490" s="82">
        <v>0.86875000000000002</v>
      </c>
      <c r="B3490" s="130">
        <v>30</v>
      </c>
      <c r="C3490" s="127">
        <v>118.82566186446384</v>
      </c>
      <c r="D3490" s="82">
        <f t="shared" si="109"/>
        <v>1</v>
      </c>
      <c r="E3490" s="83">
        <f t="shared" si="110"/>
        <v>111.00000000000001</v>
      </c>
      <c r="F3490" s="80"/>
      <c r="I3490" s="81"/>
      <c r="J3490" s="80"/>
      <c r="K3490" s="80"/>
      <c r="L3490" s="80"/>
      <c r="M3490" s="80"/>
    </row>
    <row r="3491" spans="1:13">
      <c r="A3491" s="82">
        <v>0.86899999999999999</v>
      </c>
      <c r="B3491" s="130">
        <v>30</v>
      </c>
      <c r="C3491" s="127">
        <v>128.02986690179034</v>
      </c>
      <c r="D3491" s="82">
        <f t="shared" si="109"/>
        <v>1</v>
      </c>
      <c r="E3491" s="83">
        <f t="shared" si="110"/>
        <v>111.00000000000001</v>
      </c>
      <c r="F3491" s="80"/>
      <c r="I3491" s="81"/>
      <c r="J3491" s="80"/>
      <c r="K3491" s="80"/>
      <c r="L3491" s="80"/>
      <c r="M3491" s="80"/>
    </row>
    <row r="3492" spans="1:13">
      <c r="A3492" s="82">
        <v>0.86924999999999997</v>
      </c>
      <c r="B3492" s="130">
        <v>30</v>
      </c>
      <c r="C3492" s="127">
        <v>115.52329373708332</v>
      </c>
      <c r="D3492" s="82">
        <f t="shared" si="109"/>
        <v>1</v>
      </c>
      <c r="E3492" s="83">
        <f t="shared" si="110"/>
        <v>111.00000000000001</v>
      </c>
      <c r="F3492" s="80"/>
      <c r="I3492" s="81"/>
      <c r="J3492" s="80"/>
      <c r="K3492" s="80"/>
      <c r="L3492" s="80"/>
      <c r="M3492" s="80"/>
    </row>
    <row r="3493" spans="1:13">
      <c r="A3493" s="82">
        <v>0.86950000000000005</v>
      </c>
      <c r="B3493" s="130">
        <v>30</v>
      </c>
      <c r="C3493" s="127">
        <v>106.02566894460062</v>
      </c>
      <c r="D3493" s="82">
        <f t="shared" si="109"/>
        <v>1</v>
      </c>
      <c r="E3493" s="83">
        <f t="shared" si="110"/>
        <v>111.00000000000001</v>
      </c>
      <c r="F3493" s="80"/>
      <c r="I3493" s="81"/>
      <c r="J3493" s="80"/>
      <c r="K3493" s="80"/>
      <c r="L3493" s="80"/>
      <c r="M3493" s="80"/>
    </row>
    <row r="3494" spans="1:13">
      <c r="A3494" s="82">
        <v>0.86975000000000002</v>
      </c>
      <c r="B3494" s="130">
        <v>15</v>
      </c>
      <c r="C3494" s="127">
        <v>103.3856945361139</v>
      </c>
      <c r="D3494" s="82">
        <f t="shared" si="109"/>
        <v>0</v>
      </c>
      <c r="E3494" s="83" t="str">
        <f t="shared" si="110"/>
        <v>..</v>
      </c>
      <c r="F3494" s="80"/>
      <c r="I3494" s="81"/>
      <c r="J3494" s="80"/>
      <c r="K3494" s="80"/>
      <c r="L3494" s="80"/>
      <c r="M3494" s="80"/>
    </row>
    <row r="3495" spans="1:13">
      <c r="A3495" s="82">
        <v>0.87</v>
      </c>
      <c r="B3495" s="130">
        <v>15</v>
      </c>
      <c r="C3495" s="127">
        <v>102.07724265729225</v>
      </c>
      <c r="D3495" s="82">
        <f t="shared" si="109"/>
        <v>0</v>
      </c>
      <c r="E3495" s="83" t="str">
        <f t="shared" si="110"/>
        <v>..</v>
      </c>
      <c r="F3495" s="80"/>
      <c r="I3495" s="81"/>
      <c r="J3495" s="80"/>
      <c r="K3495" s="80"/>
      <c r="L3495" s="80"/>
      <c r="M3495" s="80"/>
    </row>
    <row r="3496" spans="1:13">
      <c r="A3496" s="82">
        <v>0.87024999999999997</v>
      </c>
      <c r="B3496" s="130">
        <v>15</v>
      </c>
      <c r="C3496" s="127">
        <v>110.46271809187655</v>
      </c>
      <c r="D3496" s="82">
        <f t="shared" si="109"/>
        <v>0</v>
      </c>
      <c r="E3496" s="83" t="str">
        <f t="shared" si="110"/>
        <v>..</v>
      </c>
      <c r="F3496" s="80"/>
      <c r="I3496" s="81"/>
      <c r="J3496" s="80"/>
      <c r="K3496" s="80"/>
      <c r="L3496" s="80"/>
      <c r="M3496" s="80"/>
    </row>
    <row r="3497" spans="1:13">
      <c r="A3497" s="82">
        <v>0.87050000000000005</v>
      </c>
      <c r="B3497" s="130">
        <v>30</v>
      </c>
      <c r="C3497" s="127">
        <v>89.129524786413839</v>
      </c>
      <c r="D3497" s="82">
        <f t="shared" si="109"/>
        <v>1</v>
      </c>
      <c r="E3497" s="83">
        <f t="shared" si="110"/>
        <v>87.233981812044178</v>
      </c>
      <c r="F3497" s="80"/>
      <c r="I3497" s="81"/>
      <c r="J3497" s="80"/>
      <c r="K3497" s="80"/>
      <c r="L3497" s="80"/>
      <c r="M3497" s="80"/>
    </row>
    <row r="3498" spans="1:13">
      <c r="A3498" s="82">
        <v>0.87075000000000002</v>
      </c>
      <c r="B3498" s="130">
        <v>30</v>
      </c>
      <c r="C3498" s="127">
        <v>130.99486719894298</v>
      </c>
      <c r="D3498" s="82">
        <f t="shared" si="109"/>
        <v>1</v>
      </c>
      <c r="E3498" s="83">
        <f t="shared" si="110"/>
        <v>111.00000000000001</v>
      </c>
      <c r="F3498" s="80"/>
      <c r="I3498" s="81"/>
      <c r="J3498" s="80"/>
      <c r="K3498" s="80"/>
      <c r="L3498" s="80"/>
      <c r="M3498" s="80"/>
    </row>
    <row r="3499" spans="1:13">
      <c r="A3499" s="82">
        <v>0.871</v>
      </c>
      <c r="B3499" s="130">
        <v>30</v>
      </c>
      <c r="C3499" s="127">
        <v>122.53838053898554</v>
      </c>
      <c r="D3499" s="82">
        <f t="shared" si="109"/>
        <v>1</v>
      </c>
      <c r="E3499" s="83">
        <f t="shared" si="110"/>
        <v>111.00000000000001</v>
      </c>
      <c r="F3499" s="80"/>
      <c r="I3499" s="81"/>
      <c r="J3499" s="80"/>
      <c r="K3499" s="80"/>
      <c r="L3499" s="80"/>
      <c r="M3499" s="80"/>
    </row>
    <row r="3500" spans="1:13">
      <c r="A3500" s="82">
        <v>0.87124999999999997</v>
      </c>
      <c r="B3500" s="130">
        <v>15</v>
      </c>
      <c r="C3500" s="127">
        <v>107.53247158682071</v>
      </c>
      <c r="D3500" s="82">
        <f t="shared" si="109"/>
        <v>0</v>
      </c>
      <c r="E3500" s="83" t="str">
        <f t="shared" si="110"/>
        <v>..</v>
      </c>
      <c r="F3500" s="80"/>
      <c r="I3500" s="81"/>
      <c r="J3500" s="80"/>
      <c r="K3500" s="80"/>
      <c r="L3500" s="80"/>
      <c r="M3500" s="80"/>
    </row>
    <row r="3501" spans="1:13">
      <c r="A3501" s="82">
        <v>0.87150000000000005</v>
      </c>
      <c r="B3501" s="130">
        <v>15</v>
      </c>
      <c r="C3501" s="127">
        <v>110.46845541214758</v>
      </c>
      <c r="D3501" s="82">
        <f t="shared" si="109"/>
        <v>0</v>
      </c>
      <c r="E3501" s="83" t="str">
        <f t="shared" si="110"/>
        <v>..</v>
      </c>
      <c r="F3501" s="80"/>
      <c r="I3501" s="81"/>
      <c r="J3501" s="80"/>
      <c r="K3501" s="80"/>
      <c r="L3501" s="80"/>
      <c r="M3501" s="80"/>
    </row>
    <row r="3502" spans="1:13">
      <c r="A3502" s="82">
        <v>0.87175000000000002</v>
      </c>
      <c r="B3502" s="130">
        <v>15</v>
      </c>
      <c r="C3502" s="127">
        <v>112.78391552700555</v>
      </c>
      <c r="D3502" s="82">
        <f t="shared" si="109"/>
        <v>0</v>
      </c>
      <c r="E3502" s="83" t="str">
        <f t="shared" si="110"/>
        <v>..</v>
      </c>
      <c r="F3502" s="80"/>
      <c r="I3502" s="81"/>
      <c r="J3502" s="80"/>
      <c r="K3502" s="80"/>
      <c r="L3502" s="80"/>
      <c r="M3502" s="80"/>
    </row>
    <row r="3503" spans="1:13">
      <c r="A3503" s="82">
        <v>0.872</v>
      </c>
      <c r="B3503" s="130">
        <v>15</v>
      </c>
      <c r="C3503" s="127">
        <v>101.74942915863144</v>
      </c>
      <c r="D3503" s="82">
        <f t="shared" si="109"/>
        <v>0</v>
      </c>
      <c r="E3503" s="83" t="str">
        <f t="shared" si="110"/>
        <v>..</v>
      </c>
      <c r="F3503" s="80"/>
      <c r="I3503" s="81"/>
      <c r="J3503" s="80"/>
      <c r="K3503" s="80"/>
      <c r="L3503" s="80"/>
      <c r="M3503" s="80"/>
    </row>
    <row r="3504" spans="1:13">
      <c r="A3504" s="82">
        <v>0.87224999999999997</v>
      </c>
      <c r="B3504" s="130">
        <v>15</v>
      </c>
      <c r="C3504" s="127">
        <v>119.4123107740032</v>
      </c>
      <c r="D3504" s="82">
        <f t="shared" si="109"/>
        <v>0</v>
      </c>
      <c r="E3504" s="83" t="str">
        <f t="shared" si="110"/>
        <v>..</v>
      </c>
      <c r="F3504" s="80"/>
      <c r="I3504" s="81"/>
      <c r="J3504" s="80"/>
      <c r="K3504" s="80"/>
      <c r="L3504" s="80"/>
      <c r="M3504" s="80"/>
    </row>
    <row r="3505" spans="1:13">
      <c r="A3505" s="82">
        <v>0.87250000000000005</v>
      </c>
      <c r="B3505" s="130">
        <v>15</v>
      </c>
      <c r="C3505" s="127">
        <v>121.26303003434799</v>
      </c>
      <c r="D3505" s="82">
        <f t="shared" si="109"/>
        <v>0</v>
      </c>
      <c r="E3505" s="83" t="str">
        <f t="shared" si="110"/>
        <v>..</v>
      </c>
      <c r="F3505" s="80"/>
      <c r="I3505" s="81"/>
      <c r="J3505" s="80"/>
      <c r="K3505" s="80"/>
      <c r="L3505" s="80"/>
      <c r="M3505" s="80"/>
    </row>
    <row r="3506" spans="1:13">
      <c r="A3506" s="82">
        <v>0.87275000000000003</v>
      </c>
      <c r="B3506" s="130">
        <v>15</v>
      </c>
      <c r="C3506" s="127">
        <v>102.07478555785016</v>
      </c>
      <c r="D3506" s="82">
        <f t="shared" si="109"/>
        <v>0</v>
      </c>
      <c r="E3506" s="83" t="str">
        <f t="shared" si="110"/>
        <v>..</v>
      </c>
      <c r="F3506" s="80"/>
      <c r="I3506" s="81"/>
      <c r="J3506" s="80"/>
      <c r="K3506" s="80"/>
      <c r="L3506" s="80"/>
      <c r="M3506" s="80"/>
    </row>
    <row r="3507" spans="1:13">
      <c r="A3507" s="82">
        <v>0.873</v>
      </c>
      <c r="B3507" s="130">
        <v>15</v>
      </c>
      <c r="C3507" s="127">
        <v>102.34996399967898</v>
      </c>
      <c r="D3507" s="82">
        <f t="shared" si="109"/>
        <v>0</v>
      </c>
      <c r="E3507" s="83" t="str">
        <f t="shared" si="110"/>
        <v>..</v>
      </c>
      <c r="F3507" s="80"/>
      <c r="I3507" s="81"/>
      <c r="J3507" s="80"/>
      <c r="K3507" s="80"/>
      <c r="L3507" s="80"/>
      <c r="M3507" s="80"/>
    </row>
    <row r="3508" spans="1:13">
      <c r="A3508" s="82">
        <v>0.87324999999999997</v>
      </c>
      <c r="B3508" s="130">
        <v>15</v>
      </c>
      <c r="C3508" s="127">
        <v>102.54056261582757</v>
      </c>
      <c r="D3508" s="82">
        <f t="shared" si="109"/>
        <v>0</v>
      </c>
      <c r="E3508" s="83" t="str">
        <f t="shared" si="110"/>
        <v>..</v>
      </c>
      <c r="F3508" s="80"/>
      <c r="I3508" s="81"/>
      <c r="J3508" s="80"/>
      <c r="K3508" s="80"/>
      <c r="L3508" s="80"/>
      <c r="M3508" s="80"/>
    </row>
    <row r="3509" spans="1:13">
      <c r="A3509" s="82">
        <v>0.87350000000000005</v>
      </c>
      <c r="B3509" s="130">
        <v>30</v>
      </c>
      <c r="C3509" s="127">
        <v>114.78609962564357</v>
      </c>
      <c r="D3509" s="82">
        <f t="shared" si="109"/>
        <v>1</v>
      </c>
      <c r="E3509" s="83">
        <f t="shared" si="110"/>
        <v>111.00000000000001</v>
      </c>
      <c r="F3509" s="80"/>
      <c r="I3509" s="81"/>
      <c r="J3509" s="80"/>
      <c r="K3509" s="80"/>
      <c r="L3509" s="80"/>
      <c r="M3509" s="80"/>
    </row>
    <row r="3510" spans="1:13">
      <c r="A3510" s="82">
        <v>0.87375000000000003</v>
      </c>
      <c r="B3510" s="130">
        <v>15</v>
      </c>
      <c r="C3510" s="127">
        <v>102.00024455148403</v>
      </c>
      <c r="D3510" s="82">
        <f t="shared" si="109"/>
        <v>0</v>
      </c>
      <c r="E3510" s="83" t="str">
        <f t="shared" si="110"/>
        <v>..</v>
      </c>
      <c r="F3510" s="80"/>
      <c r="I3510" s="81"/>
      <c r="J3510" s="80"/>
      <c r="K3510" s="80"/>
      <c r="L3510" s="80"/>
      <c r="M3510" s="80"/>
    </row>
    <row r="3511" spans="1:13">
      <c r="A3511" s="82">
        <v>0.874</v>
      </c>
      <c r="B3511" s="130">
        <v>15</v>
      </c>
      <c r="C3511" s="127">
        <v>97.973373415175175</v>
      </c>
      <c r="D3511" s="82">
        <f t="shared" si="109"/>
        <v>0</v>
      </c>
      <c r="E3511" s="83" t="str">
        <f t="shared" si="110"/>
        <v>..</v>
      </c>
      <c r="F3511" s="80"/>
      <c r="I3511" s="81"/>
      <c r="J3511" s="80"/>
      <c r="K3511" s="80"/>
      <c r="L3511" s="80"/>
      <c r="M3511" s="80"/>
    </row>
    <row r="3512" spans="1:13">
      <c r="A3512" s="82">
        <v>0.87424999999999997</v>
      </c>
      <c r="B3512" s="130">
        <v>30</v>
      </c>
      <c r="C3512" s="127">
        <v>94.638858326206432</v>
      </c>
      <c r="D3512" s="82">
        <f t="shared" si="109"/>
        <v>1</v>
      </c>
      <c r="E3512" s="83">
        <f t="shared" si="110"/>
        <v>92.082195327061655</v>
      </c>
      <c r="F3512" s="80"/>
      <c r="I3512" s="81"/>
      <c r="J3512" s="80"/>
      <c r="K3512" s="80"/>
      <c r="L3512" s="80"/>
      <c r="M3512" s="80"/>
    </row>
    <row r="3513" spans="1:13">
      <c r="A3513" s="82">
        <v>0.87450000000000006</v>
      </c>
      <c r="B3513" s="130">
        <v>30</v>
      </c>
      <c r="C3513" s="127">
        <v>124.23885761058339</v>
      </c>
      <c r="D3513" s="82">
        <f t="shared" si="109"/>
        <v>1</v>
      </c>
      <c r="E3513" s="83">
        <f t="shared" si="110"/>
        <v>111.00000000000001</v>
      </c>
      <c r="F3513" s="80"/>
      <c r="I3513" s="81"/>
      <c r="J3513" s="80"/>
      <c r="K3513" s="80"/>
      <c r="L3513" s="80"/>
      <c r="M3513" s="80"/>
    </row>
    <row r="3514" spans="1:13">
      <c r="A3514" s="82">
        <v>0.87475000000000003</v>
      </c>
      <c r="B3514" s="130">
        <v>30</v>
      </c>
      <c r="C3514" s="127">
        <v>89.761527728604335</v>
      </c>
      <c r="D3514" s="82">
        <f t="shared" si="109"/>
        <v>1</v>
      </c>
      <c r="E3514" s="83">
        <f t="shared" si="110"/>
        <v>87.790144401171816</v>
      </c>
      <c r="F3514" s="80"/>
      <c r="I3514" s="81"/>
      <c r="J3514" s="80"/>
      <c r="K3514" s="80"/>
      <c r="L3514" s="80"/>
      <c r="M3514" s="80"/>
    </row>
    <row r="3515" spans="1:13">
      <c r="A3515" s="82">
        <v>0.875</v>
      </c>
      <c r="B3515" s="130">
        <v>15</v>
      </c>
      <c r="C3515" s="127">
        <v>111.63205295872228</v>
      </c>
      <c r="D3515" s="82">
        <f t="shared" si="109"/>
        <v>0</v>
      </c>
      <c r="E3515" s="83" t="str">
        <f t="shared" si="110"/>
        <v>..</v>
      </c>
      <c r="F3515" s="80"/>
      <c r="I3515" s="81"/>
      <c r="J3515" s="80"/>
      <c r="K3515" s="80"/>
      <c r="L3515" s="80"/>
      <c r="M3515" s="80"/>
    </row>
    <row r="3516" spans="1:13">
      <c r="A3516" s="82">
        <v>0.87524999999999997</v>
      </c>
      <c r="B3516" s="130">
        <v>30</v>
      </c>
      <c r="C3516" s="127">
        <v>136.57233017464381</v>
      </c>
      <c r="D3516" s="82">
        <f t="shared" si="109"/>
        <v>1</v>
      </c>
      <c r="E3516" s="83">
        <f t="shared" si="110"/>
        <v>111.00000000000001</v>
      </c>
      <c r="F3516" s="80"/>
      <c r="I3516" s="81"/>
      <c r="J3516" s="80"/>
      <c r="K3516" s="80"/>
      <c r="L3516" s="80"/>
      <c r="M3516" s="80"/>
    </row>
    <row r="3517" spans="1:13">
      <c r="A3517" s="82">
        <v>0.87549999999999994</v>
      </c>
      <c r="B3517" s="130">
        <v>30</v>
      </c>
      <c r="C3517" s="127">
        <v>85.162084859941885</v>
      </c>
      <c r="D3517" s="82">
        <f t="shared" si="109"/>
        <v>1</v>
      </c>
      <c r="E3517" s="83">
        <f t="shared" si="110"/>
        <v>83.742634676748864</v>
      </c>
      <c r="F3517" s="80"/>
      <c r="I3517" s="81"/>
      <c r="J3517" s="80"/>
      <c r="K3517" s="80"/>
      <c r="L3517" s="80"/>
      <c r="M3517" s="80"/>
    </row>
    <row r="3518" spans="1:13">
      <c r="A3518" s="82">
        <v>0.87575000000000003</v>
      </c>
      <c r="B3518" s="130">
        <v>15</v>
      </c>
      <c r="C3518" s="127">
        <v>104.95495395412036</v>
      </c>
      <c r="D3518" s="82">
        <f t="shared" si="109"/>
        <v>0</v>
      </c>
      <c r="E3518" s="83" t="str">
        <f t="shared" si="110"/>
        <v>..</v>
      </c>
      <c r="F3518" s="80"/>
      <c r="I3518" s="81"/>
      <c r="J3518" s="80"/>
      <c r="K3518" s="80"/>
      <c r="L3518" s="80"/>
      <c r="M3518" s="80"/>
    </row>
    <row r="3519" spans="1:13">
      <c r="A3519" s="82">
        <v>0.876</v>
      </c>
      <c r="B3519" s="130">
        <v>30</v>
      </c>
      <c r="C3519" s="127">
        <v>91.958263374970642</v>
      </c>
      <c r="D3519" s="82">
        <f t="shared" si="109"/>
        <v>1</v>
      </c>
      <c r="E3519" s="83">
        <f t="shared" si="110"/>
        <v>89.723271769974161</v>
      </c>
      <c r="F3519" s="80"/>
      <c r="I3519" s="81"/>
      <c r="J3519" s="80"/>
      <c r="K3519" s="80"/>
      <c r="L3519" s="80"/>
      <c r="M3519" s="80"/>
    </row>
    <row r="3520" spans="1:13">
      <c r="A3520" s="82">
        <v>0.87624999999999997</v>
      </c>
      <c r="B3520" s="130">
        <v>15</v>
      </c>
      <c r="C3520" s="127">
        <v>112.01035867845366</v>
      </c>
      <c r="D3520" s="82">
        <f t="shared" si="109"/>
        <v>0</v>
      </c>
      <c r="E3520" s="83" t="str">
        <f t="shared" si="110"/>
        <v>..</v>
      </c>
      <c r="F3520" s="80"/>
      <c r="I3520" s="81"/>
      <c r="J3520" s="80"/>
      <c r="K3520" s="80"/>
      <c r="L3520" s="80"/>
      <c r="M3520" s="80"/>
    </row>
    <row r="3521" spans="1:13">
      <c r="A3521" s="82">
        <v>0.87649999999999995</v>
      </c>
      <c r="B3521" s="130">
        <v>30</v>
      </c>
      <c r="C3521" s="127">
        <v>116.78756256222707</v>
      </c>
      <c r="D3521" s="82">
        <f t="shared" si="109"/>
        <v>1</v>
      </c>
      <c r="E3521" s="83">
        <f t="shared" si="110"/>
        <v>111.00000000000001</v>
      </c>
      <c r="F3521" s="80"/>
      <c r="I3521" s="81"/>
      <c r="J3521" s="80"/>
      <c r="K3521" s="80"/>
      <c r="L3521" s="80"/>
      <c r="M3521" s="80"/>
    </row>
    <row r="3522" spans="1:13">
      <c r="A3522" s="82">
        <v>0.87675000000000003</v>
      </c>
      <c r="B3522" s="130">
        <v>30</v>
      </c>
      <c r="C3522" s="127">
        <v>116.16028294811858</v>
      </c>
      <c r="D3522" s="82">
        <f t="shared" si="109"/>
        <v>1</v>
      </c>
      <c r="E3522" s="83">
        <f t="shared" si="110"/>
        <v>111.00000000000001</v>
      </c>
      <c r="F3522" s="80"/>
      <c r="I3522" s="81"/>
      <c r="J3522" s="80"/>
      <c r="K3522" s="80"/>
      <c r="L3522" s="80"/>
      <c r="M3522" s="80"/>
    </row>
    <row r="3523" spans="1:13">
      <c r="A3523" s="82">
        <v>0.877</v>
      </c>
      <c r="B3523" s="130">
        <v>15</v>
      </c>
      <c r="C3523" s="127">
        <v>102.16498230439697</v>
      </c>
      <c r="D3523" s="82">
        <f t="shared" si="109"/>
        <v>0</v>
      </c>
      <c r="E3523" s="83" t="str">
        <f t="shared" si="110"/>
        <v>..</v>
      </c>
      <c r="F3523" s="80"/>
      <c r="I3523" s="81"/>
      <c r="J3523" s="80"/>
      <c r="K3523" s="80"/>
      <c r="L3523" s="80"/>
      <c r="M3523" s="80"/>
    </row>
    <row r="3524" spans="1:13">
      <c r="A3524" s="82">
        <v>0.87724999999999997</v>
      </c>
      <c r="B3524" s="130">
        <v>15</v>
      </c>
      <c r="C3524" s="127">
        <v>98.695784055381665</v>
      </c>
      <c r="D3524" s="82">
        <f t="shared" si="109"/>
        <v>0</v>
      </c>
      <c r="E3524" s="83" t="str">
        <f t="shared" si="110"/>
        <v>..</v>
      </c>
      <c r="F3524" s="80"/>
      <c r="I3524" s="81"/>
      <c r="J3524" s="80"/>
      <c r="K3524" s="80"/>
      <c r="L3524" s="80"/>
      <c r="M3524" s="80"/>
    </row>
    <row r="3525" spans="1:13">
      <c r="A3525" s="82">
        <v>0.87749999999999995</v>
      </c>
      <c r="B3525" s="130">
        <v>15</v>
      </c>
      <c r="C3525" s="127">
        <v>121.17567677532685</v>
      </c>
      <c r="D3525" s="82">
        <f t="shared" si="109"/>
        <v>0</v>
      </c>
      <c r="E3525" s="83" t="str">
        <f t="shared" si="110"/>
        <v>..</v>
      </c>
      <c r="F3525" s="80"/>
      <c r="I3525" s="81"/>
      <c r="J3525" s="80"/>
      <c r="K3525" s="80"/>
      <c r="L3525" s="80"/>
      <c r="M3525" s="80"/>
    </row>
    <row r="3526" spans="1:13">
      <c r="A3526" s="82">
        <v>0.87775000000000003</v>
      </c>
      <c r="B3526" s="130">
        <v>15</v>
      </c>
      <c r="C3526" s="127">
        <v>123.29725605583259</v>
      </c>
      <c r="D3526" s="82">
        <f t="shared" si="109"/>
        <v>0</v>
      </c>
      <c r="E3526" s="83" t="str">
        <f t="shared" si="110"/>
        <v>..</v>
      </c>
      <c r="F3526" s="80"/>
      <c r="I3526" s="81"/>
      <c r="J3526" s="80"/>
      <c r="K3526" s="80"/>
      <c r="L3526" s="80"/>
      <c r="M3526" s="80"/>
    </row>
    <row r="3527" spans="1:13">
      <c r="A3527" s="82">
        <v>0.878</v>
      </c>
      <c r="B3527" s="130">
        <v>15</v>
      </c>
      <c r="C3527" s="127">
        <v>124.84557377528216</v>
      </c>
      <c r="D3527" s="82">
        <f t="shared" si="109"/>
        <v>0</v>
      </c>
      <c r="E3527" s="83" t="str">
        <f t="shared" si="110"/>
        <v>..</v>
      </c>
      <c r="F3527" s="80"/>
      <c r="I3527" s="81"/>
      <c r="J3527" s="80"/>
      <c r="K3527" s="80"/>
      <c r="L3527" s="80"/>
      <c r="M3527" s="80"/>
    </row>
    <row r="3528" spans="1:13">
      <c r="A3528" s="82">
        <v>0.87824999999999998</v>
      </c>
      <c r="B3528" s="130">
        <v>30</v>
      </c>
      <c r="C3528" s="127">
        <v>84.759609700198567</v>
      </c>
      <c r="D3528" s="82">
        <f t="shared" si="109"/>
        <v>1</v>
      </c>
      <c r="E3528" s="83">
        <f t="shared" si="110"/>
        <v>83.388456536174743</v>
      </c>
      <c r="F3528" s="80"/>
      <c r="I3528" s="81"/>
      <c r="J3528" s="80"/>
      <c r="K3528" s="80"/>
      <c r="L3528" s="80"/>
      <c r="M3528" s="80"/>
    </row>
    <row r="3529" spans="1:13">
      <c r="A3529" s="82">
        <v>0.87849999999999995</v>
      </c>
      <c r="B3529" s="130">
        <v>30</v>
      </c>
      <c r="C3529" s="127">
        <v>137.68763799048105</v>
      </c>
      <c r="D3529" s="82">
        <f t="shared" si="109"/>
        <v>1</v>
      </c>
      <c r="E3529" s="83">
        <f t="shared" si="110"/>
        <v>111.00000000000001</v>
      </c>
      <c r="F3529" s="80"/>
      <c r="I3529" s="81"/>
      <c r="J3529" s="80"/>
      <c r="K3529" s="80"/>
      <c r="L3529" s="80"/>
      <c r="M3529" s="80"/>
    </row>
    <row r="3530" spans="1:13">
      <c r="A3530" s="82">
        <v>0.87875000000000003</v>
      </c>
      <c r="B3530" s="130">
        <v>30</v>
      </c>
      <c r="C3530" s="127">
        <v>125.53608497256501</v>
      </c>
      <c r="D3530" s="82">
        <f t="shared" si="109"/>
        <v>1</v>
      </c>
      <c r="E3530" s="83">
        <f t="shared" si="110"/>
        <v>111.00000000000001</v>
      </c>
      <c r="F3530" s="80"/>
      <c r="I3530" s="81"/>
      <c r="J3530" s="80"/>
      <c r="K3530" s="80"/>
      <c r="L3530" s="80"/>
      <c r="M3530" s="80"/>
    </row>
    <row r="3531" spans="1:13">
      <c r="A3531" s="82">
        <v>0.879</v>
      </c>
      <c r="B3531" s="130">
        <v>30</v>
      </c>
      <c r="C3531" s="127">
        <v>92.372801026553958</v>
      </c>
      <c r="D3531" s="82">
        <f t="shared" si="109"/>
        <v>1</v>
      </c>
      <c r="E3531" s="83">
        <f t="shared" si="110"/>
        <v>90.088064903367481</v>
      </c>
      <c r="F3531" s="80"/>
      <c r="I3531" s="81"/>
      <c r="J3531" s="80"/>
      <c r="K3531" s="80"/>
      <c r="L3531" s="80"/>
      <c r="M3531" s="80"/>
    </row>
    <row r="3532" spans="1:13">
      <c r="A3532" s="82">
        <v>0.87924999999999998</v>
      </c>
      <c r="B3532" s="130">
        <v>30</v>
      </c>
      <c r="C3532" s="127">
        <v>95.935893431068692</v>
      </c>
      <c r="D3532" s="82">
        <f t="shared" si="109"/>
        <v>1</v>
      </c>
      <c r="E3532" s="83">
        <f t="shared" si="110"/>
        <v>93.223586219340447</v>
      </c>
      <c r="F3532" s="80"/>
      <c r="I3532" s="81"/>
      <c r="J3532" s="80"/>
      <c r="K3532" s="80"/>
      <c r="L3532" s="80"/>
      <c r="M3532" s="80"/>
    </row>
    <row r="3533" spans="1:13">
      <c r="A3533" s="82">
        <v>0.87949999999999995</v>
      </c>
      <c r="B3533" s="130">
        <v>15</v>
      </c>
      <c r="C3533" s="127">
        <v>116.35787028976932</v>
      </c>
      <c r="D3533" s="82">
        <f t="shared" si="109"/>
        <v>0</v>
      </c>
      <c r="E3533" s="83" t="str">
        <f t="shared" si="110"/>
        <v>..</v>
      </c>
      <c r="F3533" s="80"/>
      <c r="I3533" s="81"/>
      <c r="J3533" s="80"/>
      <c r="K3533" s="80"/>
      <c r="L3533" s="80"/>
      <c r="M3533" s="80"/>
    </row>
    <row r="3534" spans="1:13">
      <c r="A3534" s="82">
        <v>0.87975000000000003</v>
      </c>
      <c r="B3534" s="130">
        <v>15</v>
      </c>
      <c r="C3534" s="127">
        <v>119.89219382707191</v>
      </c>
      <c r="D3534" s="82">
        <f t="shared" si="109"/>
        <v>0</v>
      </c>
      <c r="E3534" s="83" t="str">
        <f t="shared" si="110"/>
        <v>..</v>
      </c>
      <c r="F3534" s="80"/>
      <c r="I3534" s="81"/>
      <c r="J3534" s="80"/>
      <c r="K3534" s="80"/>
      <c r="L3534" s="80"/>
      <c r="M3534" s="80"/>
    </row>
    <row r="3535" spans="1:13">
      <c r="A3535" s="82">
        <v>0.88</v>
      </c>
      <c r="B3535" s="130">
        <v>30</v>
      </c>
      <c r="C3535" s="127">
        <v>123.50592710372391</v>
      </c>
      <c r="D3535" s="82">
        <f t="shared" si="109"/>
        <v>1</v>
      </c>
      <c r="E3535" s="83">
        <f t="shared" si="110"/>
        <v>111.00000000000001</v>
      </c>
      <c r="F3535" s="80"/>
      <c r="I3535" s="81"/>
      <c r="J3535" s="80"/>
      <c r="K3535" s="80"/>
      <c r="L3535" s="80"/>
      <c r="M3535" s="80"/>
    </row>
    <row r="3536" spans="1:13">
      <c r="A3536" s="82">
        <v>0.88024999999999998</v>
      </c>
      <c r="B3536" s="130">
        <v>15</v>
      </c>
      <c r="C3536" s="127">
        <v>97.46040575939513</v>
      </c>
      <c r="D3536" s="82">
        <f t="shared" ref="D3536:D3599" si="111">IF(VLOOKUP(B3536,$B$10:$G$11,6)&gt;=0,1,0)</f>
        <v>0</v>
      </c>
      <c r="E3536" s="83" t="str">
        <f t="shared" ref="E3536:E3599" si="112">IF(D3536=0,"..", IF(C3536+$C$6&gt;=$G$2,$G$2,(C3536+$C$6)*(1-$C$4)))</f>
        <v>..</v>
      </c>
      <c r="F3536" s="80"/>
      <c r="I3536" s="81"/>
      <c r="J3536" s="80"/>
      <c r="K3536" s="80"/>
      <c r="L3536" s="80"/>
      <c r="M3536" s="80"/>
    </row>
    <row r="3537" spans="1:13">
      <c r="A3537" s="82">
        <v>0.88049999999999995</v>
      </c>
      <c r="B3537" s="130">
        <v>15</v>
      </c>
      <c r="C3537" s="127">
        <v>107.79194409015211</v>
      </c>
      <c r="D3537" s="82">
        <f t="shared" si="111"/>
        <v>0</v>
      </c>
      <c r="E3537" s="83" t="str">
        <f t="shared" si="112"/>
        <v>..</v>
      </c>
      <c r="F3537" s="80"/>
      <c r="I3537" s="81"/>
      <c r="J3537" s="80"/>
      <c r="K3537" s="80"/>
      <c r="L3537" s="80"/>
      <c r="M3537" s="80"/>
    </row>
    <row r="3538" spans="1:13">
      <c r="A3538" s="82">
        <v>0.88075000000000003</v>
      </c>
      <c r="B3538" s="130">
        <v>15</v>
      </c>
      <c r="C3538" s="127">
        <v>101.01021759033677</v>
      </c>
      <c r="D3538" s="82">
        <f t="shared" si="111"/>
        <v>0</v>
      </c>
      <c r="E3538" s="83" t="str">
        <f t="shared" si="112"/>
        <v>..</v>
      </c>
      <c r="F3538" s="80"/>
      <c r="I3538" s="81"/>
      <c r="J3538" s="80"/>
      <c r="K3538" s="80"/>
      <c r="L3538" s="80"/>
      <c r="M3538" s="80"/>
    </row>
    <row r="3539" spans="1:13">
      <c r="A3539" s="82">
        <v>0.88100000000000001</v>
      </c>
      <c r="B3539" s="130">
        <v>15</v>
      </c>
      <c r="C3539" s="127">
        <v>117.8921900537123</v>
      </c>
      <c r="D3539" s="82">
        <f t="shared" si="111"/>
        <v>0</v>
      </c>
      <c r="E3539" s="83" t="str">
        <f t="shared" si="112"/>
        <v>..</v>
      </c>
      <c r="F3539" s="80"/>
      <c r="I3539" s="81"/>
      <c r="J3539" s="80"/>
      <c r="K3539" s="80"/>
      <c r="L3539" s="80"/>
      <c r="M3539" s="80"/>
    </row>
    <row r="3540" spans="1:13">
      <c r="A3540" s="82">
        <v>0.88124999999999998</v>
      </c>
      <c r="B3540" s="130">
        <v>30</v>
      </c>
      <c r="C3540" s="127">
        <v>96.25146728931449</v>
      </c>
      <c r="D3540" s="82">
        <f t="shared" si="111"/>
        <v>1</v>
      </c>
      <c r="E3540" s="83">
        <f t="shared" si="112"/>
        <v>93.501291214596748</v>
      </c>
      <c r="F3540" s="80"/>
      <c r="I3540" s="81"/>
      <c r="J3540" s="80"/>
      <c r="K3540" s="80"/>
      <c r="L3540" s="80"/>
      <c r="M3540" s="80"/>
    </row>
    <row r="3541" spans="1:13">
      <c r="A3541" s="82">
        <v>0.88149999999999995</v>
      </c>
      <c r="B3541" s="130">
        <v>30</v>
      </c>
      <c r="C3541" s="127">
        <v>119.78318768182419</v>
      </c>
      <c r="D3541" s="82">
        <f t="shared" si="111"/>
        <v>1</v>
      </c>
      <c r="E3541" s="83">
        <f t="shared" si="112"/>
        <v>111.00000000000001</v>
      </c>
      <c r="F3541" s="80"/>
      <c r="I3541" s="81"/>
      <c r="J3541" s="80"/>
      <c r="K3541" s="80"/>
      <c r="L3541" s="80"/>
      <c r="M3541" s="80"/>
    </row>
    <row r="3542" spans="1:13">
      <c r="A3542" s="82">
        <v>0.88175000000000003</v>
      </c>
      <c r="B3542" s="130">
        <v>30</v>
      </c>
      <c r="C3542" s="127">
        <v>98.176567254841785</v>
      </c>
      <c r="D3542" s="82">
        <f t="shared" si="111"/>
        <v>1</v>
      </c>
      <c r="E3542" s="83">
        <f t="shared" si="112"/>
        <v>95.195379184260773</v>
      </c>
      <c r="F3542" s="80"/>
      <c r="I3542" s="81"/>
      <c r="J3542" s="80"/>
      <c r="K3542" s="80"/>
      <c r="L3542" s="80"/>
      <c r="M3542" s="80"/>
    </row>
    <row r="3543" spans="1:13">
      <c r="A3543" s="82">
        <v>0.88200000000000001</v>
      </c>
      <c r="B3543" s="130">
        <v>30</v>
      </c>
      <c r="C3543" s="127">
        <v>91.701939141261292</v>
      </c>
      <c r="D3543" s="82">
        <f t="shared" si="111"/>
        <v>1</v>
      </c>
      <c r="E3543" s="83">
        <f t="shared" si="112"/>
        <v>89.497706444309941</v>
      </c>
      <c r="F3543" s="80"/>
      <c r="I3543" s="81"/>
      <c r="J3543" s="80"/>
      <c r="K3543" s="80"/>
      <c r="L3543" s="80"/>
      <c r="M3543" s="80"/>
    </row>
    <row r="3544" spans="1:13">
      <c r="A3544" s="82">
        <v>0.88224999999999998</v>
      </c>
      <c r="B3544" s="130">
        <v>30</v>
      </c>
      <c r="C3544" s="127">
        <v>103.38601899172198</v>
      </c>
      <c r="D3544" s="82">
        <f t="shared" si="111"/>
        <v>1</v>
      </c>
      <c r="E3544" s="83">
        <f t="shared" si="112"/>
        <v>111.00000000000001</v>
      </c>
      <c r="F3544" s="80"/>
      <c r="I3544" s="81"/>
      <c r="J3544" s="80"/>
      <c r="K3544" s="80"/>
      <c r="L3544" s="80"/>
      <c r="M3544" s="80"/>
    </row>
    <row r="3545" spans="1:13">
      <c r="A3545" s="82">
        <v>0.88249999999999995</v>
      </c>
      <c r="B3545" s="130">
        <v>15</v>
      </c>
      <c r="C3545" s="127">
        <v>118.57605450465162</v>
      </c>
      <c r="D3545" s="82">
        <f t="shared" si="111"/>
        <v>0</v>
      </c>
      <c r="E3545" s="83" t="str">
        <f t="shared" si="112"/>
        <v>..</v>
      </c>
      <c r="F3545" s="80"/>
      <c r="I3545" s="81"/>
      <c r="J3545" s="80"/>
      <c r="K3545" s="80"/>
      <c r="L3545" s="80"/>
      <c r="M3545" s="80"/>
    </row>
    <row r="3546" spans="1:13">
      <c r="A3546" s="82">
        <v>0.88275000000000003</v>
      </c>
      <c r="B3546" s="130">
        <v>15</v>
      </c>
      <c r="C3546" s="127">
        <v>124.84115984573455</v>
      </c>
      <c r="D3546" s="82">
        <f t="shared" si="111"/>
        <v>0</v>
      </c>
      <c r="E3546" s="83" t="str">
        <f t="shared" si="112"/>
        <v>..</v>
      </c>
      <c r="F3546" s="80"/>
      <c r="I3546" s="81"/>
      <c r="J3546" s="80"/>
      <c r="K3546" s="80"/>
      <c r="L3546" s="80"/>
      <c r="M3546" s="80"/>
    </row>
    <row r="3547" spans="1:13">
      <c r="A3547" s="82">
        <v>0.88300000000000001</v>
      </c>
      <c r="B3547" s="130">
        <v>30</v>
      </c>
      <c r="C3547" s="127">
        <v>91.906928773696947</v>
      </c>
      <c r="D3547" s="82">
        <f t="shared" si="111"/>
        <v>1</v>
      </c>
      <c r="E3547" s="83">
        <f t="shared" si="112"/>
        <v>89.678097320853311</v>
      </c>
      <c r="F3547" s="80"/>
      <c r="I3547" s="81"/>
      <c r="J3547" s="80"/>
      <c r="K3547" s="80"/>
      <c r="L3547" s="80"/>
      <c r="M3547" s="80"/>
    </row>
    <row r="3548" spans="1:13">
      <c r="A3548" s="82">
        <v>0.88324999999999998</v>
      </c>
      <c r="B3548" s="130">
        <v>15</v>
      </c>
      <c r="C3548" s="127">
        <v>102.48541120489337</v>
      </c>
      <c r="D3548" s="82">
        <f t="shared" si="111"/>
        <v>0</v>
      </c>
      <c r="E3548" s="83" t="str">
        <f t="shared" si="112"/>
        <v>..</v>
      </c>
      <c r="F3548" s="80"/>
      <c r="I3548" s="81"/>
      <c r="J3548" s="80"/>
      <c r="K3548" s="80"/>
      <c r="L3548" s="80"/>
      <c r="M3548" s="80"/>
    </row>
    <row r="3549" spans="1:13">
      <c r="A3549" s="82">
        <v>0.88349999999999995</v>
      </c>
      <c r="B3549" s="130">
        <v>15</v>
      </c>
      <c r="C3549" s="127">
        <v>98.532806015398322</v>
      </c>
      <c r="D3549" s="82">
        <f t="shared" si="111"/>
        <v>0</v>
      </c>
      <c r="E3549" s="83" t="str">
        <f t="shared" si="112"/>
        <v>..</v>
      </c>
      <c r="F3549" s="80"/>
      <c r="I3549" s="81"/>
      <c r="J3549" s="80"/>
      <c r="K3549" s="80"/>
      <c r="L3549" s="80"/>
      <c r="M3549" s="80"/>
    </row>
    <row r="3550" spans="1:13">
      <c r="A3550" s="82">
        <v>0.88375000000000004</v>
      </c>
      <c r="B3550" s="130">
        <v>15</v>
      </c>
      <c r="C3550" s="127">
        <v>123.07906317593729</v>
      </c>
      <c r="D3550" s="82">
        <f t="shared" si="111"/>
        <v>0</v>
      </c>
      <c r="E3550" s="83" t="str">
        <f t="shared" si="112"/>
        <v>..</v>
      </c>
      <c r="F3550" s="80"/>
      <c r="I3550" s="81"/>
      <c r="J3550" s="80"/>
      <c r="K3550" s="80"/>
      <c r="L3550" s="80"/>
      <c r="M3550" s="80"/>
    </row>
    <row r="3551" spans="1:13">
      <c r="A3551" s="82">
        <v>0.88400000000000001</v>
      </c>
      <c r="B3551" s="130">
        <v>15</v>
      </c>
      <c r="C3551" s="127">
        <v>124.53043064391299</v>
      </c>
      <c r="D3551" s="82">
        <f t="shared" si="111"/>
        <v>0</v>
      </c>
      <c r="E3551" s="83" t="str">
        <f t="shared" si="112"/>
        <v>..</v>
      </c>
      <c r="F3551" s="80"/>
      <c r="I3551" s="81"/>
      <c r="J3551" s="80"/>
      <c r="K3551" s="80"/>
      <c r="L3551" s="80"/>
      <c r="M3551" s="80"/>
    </row>
    <row r="3552" spans="1:13">
      <c r="A3552" s="82">
        <v>0.88424999999999998</v>
      </c>
      <c r="B3552" s="130">
        <v>15</v>
      </c>
      <c r="C3552" s="127">
        <v>107.00804285544544</v>
      </c>
      <c r="D3552" s="82">
        <f t="shared" si="111"/>
        <v>0</v>
      </c>
      <c r="E3552" s="83" t="str">
        <f t="shared" si="112"/>
        <v>..</v>
      </c>
      <c r="F3552" s="80"/>
      <c r="I3552" s="81"/>
      <c r="J3552" s="80"/>
      <c r="K3552" s="80"/>
      <c r="L3552" s="80"/>
      <c r="M3552" s="80"/>
    </row>
    <row r="3553" spans="1:13">
      <c r="A3553" s="82">
        <v>0.88449999999999995</v>
      </c>
      <c r="B3553" s="130">
        <v>15</v>
      </c>
      <c r="C3553" s="127">
        <v>114.45333463799909</v>
      </c>
      <c r="D3553" s="82">
        <f t="shared" si="111"/>
        <v>0</v>
      </c>
      <c r="E3553" s="83" t="str">
        <f t="shared" si="112"/>
        <v>..</v>
      </c>
      <c r="F3553" s="80"/>
      <c r="I3553" s="81"/>
      <c r="J3553" s="80"/>
      <c r="K3553" s="80"/>
      <c r="L3553" s="80"/>
      <c r="M3553" s="80"/>
    </row>
    <row r="3554" spans="1:13">
      <c r="A3554" s="82">
        <v>0.88475000000000004</v>
      </c>
      <c r="B3554" s="130">
        <v>30</v>
      </c>
      <c r="C3554" s="127">
        <v>127.87805631060937</v>
      </c>
      <c r="D3554" s="82">
        <f t="shared" si="111"/>
        <v>1</v>
      </c>
      <c r="E3554" s="83">
        <f t="shared" si="112"/>
        <v>111.00000000000001</v>
      </c>
      <c r="F3554" s="80"/>
      <c r="I3554" s="81"/>
      <c r="J3554" s="80"/>
      <c r="K3554" s="80"/>
      <c r="L3554" s="80"/>
      <c r="M3554" s="80"/>
    </row>
    <row r="3555" spans="1:13">
      <c r="A3555" s="82">
        <v>0.88500000000000001</v>
      </c>
      <c r="B3555" s="130">
        <v>15</v>
      </c>
      <c r="C3555" s="127">
        <v>95.764451272324422</v>
      </c>
      <c r="D3555" s="82">
        <f t="shared" si="111"/>
        <v>0</v>
      </c>
      <c r="E3555" s="83" t="str">
        <f t="shared" si="112"/>
        <v>..</v>
      </c>
      <c r="F3555" s="80"/>
      <c r="I3555" s="81"/>
      <c r="J3555" s="80"/>
      <c r="K3555" s="80"/>
      <c r="L3555" s="80"/>
      <c r="M3555" s="80"/>
    </row>
    <row r="3556" spans="1:13">
      <c r="A3556" s="82">
        <v>0.88524999999999998</v>
      </c>
      <c r="B3556" s="130">
        <v>15</v>
      </c>
      <c r="C3556" s="127">
        <v>109.51939032049447</v>
      </c>
      <c r="D3556" s="82">
        <f t="shared" si="111"/>
        <v>0</v>
      </c>
      <c r="E3556" s="83" t="str">
        <f t="shared" si="112"/>
        <v>..</v>
      </c>
      <c r="F3556" s="80"/>
      <c r="I3556" s="81"/>
      <c r="J3556" s="80"/>
      <c r="K3556" s="80"/>
      <c r="L3556" s="80"/>
      <c r="M3556" s="80"/>
    </row>
    <row r="3557" spans="1:13">
      <c r="A3557" s="82">
        <v>0.88549999999999995</v>
      </c>
      <c r="B3557" s="130">
        <v>30</v>
      </c>
      <c r="C3557" s="127">
        <v>130.43606195118014</v>
      </c>
      <c r="D3557" s="82">
        <f t="shared" si="111"/>
        <v>1</v>
      </c>
      <c r="E3557" s="83">
        <f t="shared" si="112"/>
        <v>111.00000000000001</v>
      </c>
      <c r="F3557" s="80"/>
      <c r="I3557" s="81"/>
      <c r="J3557" s="80"/>
      <c r="K3557" s="80"/>
      <c r="L3557" s="80"/>
      <c r="M3557" s="80"/>
    </row>
    <row r="3558" spans="1:13">
      <c r="A3558" s="82">
        <v>0.88575000000000004</v>
      </c>
      <c r="B3558" s="130">
        <v>15</v>
      </c>
      <c r="C3558" s="127">
        <v>97.270630994181488</v>
      </c>
      <c r="D3558" s="82">
        <f t="shared" si="111"/>
        <v>0</v>
      </c>
      <c r="E3558" s="83" t="str">
        <f t="shared" si="112"/>
        <v>..</v>
      </c>
      <c r="F3558" s="80"/>
      <c r="I3558" s="81"/>
      <c r="J3558" s="80"/>
      <c r="K3558" s="80"/>
      <c r="L3558" s="80"/>
      <c r="M3558" s="80"/>
    </row>
    <row r="3559" spans="1:13">
      <c r="A3559" s="82">
        <v>0.88600000000000001</v>
      </c>
      <c r="B3559" s="130">
        <v>15</v>
      </c>
      <c r="C3559" s="127">
        <v>112.89618382002473</v>
      </c>
      <c r="D3559" s="82">
        <f t="shared" si="111"/>
        <v>0</v>
      </c>
      <c r="E3559" s="83" t="str">
        <f t="shared" si="112"/>
        <v>..</v>
      </c>
      <c r="F3559" s="80"/>
      <c r="I3559" s="81"/>
      <c r="J3559" s="80"/>
      <c r="K3559" s="80"/>
      <c r="L3559" s="80"/>
      <c r="M3559" s="80"/>
    </row>
    <row r="3560" spans="1:13">
      <c r="A3560" s="82">
        <v>0.88624999999999998</v>
      </c>
      <c r="B3560" s="130">
        <v>15</v>
      </c>
      <c r="C3560" s="127">
        <v>109.09598933781488</v>
      </c>
      <c r="D3560" s="82">
        <f t="shared" si="111"/>
        <v>0</v>
      </c>
      <c r="E3560" s="83" t="str">
        <f t="shared" si="112"/>
        <v>..</v>
      </c>
      <c r="F3560" s="80"/>
      <c r="I3560" s="81"/>
      <c r="J3560" s="80"/>
      <c r="K3560" s="80"/>
      <c r="L3560" s="80"/>
      <c r="M3560" s="80"/>
    </row>
    <row r="3561" spans="1:13">
      <c r="A3561" s="82">
        <v>0.88649999999999995</v>
      </c>
      <c r="B3561" s="130">
        <v>15</v>
      </c>
      <c r="C3561" s="127">
        <v>123.05169259362265</v>
      </c>
      <c r="D3561" s="82">
        <f t="shared" si="111"/>
        <v>0</v>
      </c>
      <c r="E3561" s="83" t="str">
        <f t="shared" si="112"/>
        <v>..</v>
      </c>
      <c r="F3561" s="80"/>
      <c r="I3561" s="81"/>
      <c r="J3561" s="80"/>
      <c r="K3561" s="80"/>
      <c r="L3561" s="80"/>
      <c r="M3561" s="80"/>
    </row>
    <row r="3562" spans="1:13">
      <c r="A3562" s="82">
        <v>0.88675000000000004</v>
      </c>
      <c r="B3562" s="130">
        <v>15</v>
      </c>
      <c r="C3562" s="127">
        <v>112.84081643950154</v>
      </c>
      <c r="D3562" s="82">
        <f t="shared" si="111"/>
        <v>0</v>
      </c>
      <c r="E3562" s="83" t="str">
        <f t="shared" si="112"/>
        <v>..</v>
      </c>
      <c r="F3562" s="80"/>
      <c r="I3562" s="81"/>
      <c r="J3562" s="80"/>
      <c r="K3562" s="80"/>
      <c r="L3562" s="80"/>
      <c r="M3562" s="80"/>
    </row>
    <row r="3563" spans="1:13">
      <c r="A3563" s="82">
        <v>0.88700000000000001</v>
      </c>
      <c r="B3563" s="130">
        <v>15</v>
      </c>
      <c r="C3563" s="127">
        <v>120.18580235570383</v>
      </c>
      <c r="D3563" s="82">
        <f t="shared" si="111"/>
        <v>0</v>
      </c>
      <c r="E3563" s="83" t="str">
        <f t="shared" si="112"/>
        <v>..</v>
      </c>
      <c r="F3563" s="80"/>
      <c r="I3563" s="81"/>
      <c r="J3563" s="80"/>
      <c r="K3563" s="80"/>
      <c r="L3563" s="80"/>
      <c r="M3563" s="80"/>
    </row>
    <row r="3564" spans="1:13">
      <c r="A3564" s="82">
        <v>0.88724999999999998</v>
      </c>
      <c r="B3564" s="130">
        <v>30</v>
      </c>
      <c r="C3564" s="127">
        <v>128.37533796236985</v>
      </c>
      <c r="D3564" s="82">
        <f t="shared" si="111"/>
        <v>1</v>
      </c>
      <c r="E3564" s="83">
        <f t="shared" si="112"/>
        <v>111.00000000000001</v>
      </c>
      <c r="F3564" s="80"/>
      <c r="I3564" s="81"/>
      <c r="J3564" s="80"/>
      <c r="K3564" s="80"/>
      <c r="L3564" s="80"/>
      <c r="M3564" s="80"/>
    </row>
    <row r="3565" spans="1:13">
      <c r="A3565" s="82">
        <v>0.88749999999999996</v>
      </c>
      <c r="B3565" s="130">
        <v>15</v>
      </c>
      <c r="C3565" s="127">
        <v>103.27526115573569</v>
      </c>
      <c r="D3565" s="82">
        <f t="shared" si="111"/>
        <v>0</v>
      </c>
      <c r="E3565" s="83" t="str">
        <f t="shared" si="112"/>
        <v>..</v>
      </c>
      <c r="F3565" s="80"/>
      <c r="I3565" s="81"/>
      <c r="J3565" s="80"/>
      <c r="K3565" s="80"/>
      <c r="L3565" s="80"/>
      <c r="M3565" s="80"/>
    </row>
    <row r="3566" spans="1:13">
      <c r="A3566" s="82">
        <v>0.88775000000000004</v>
      </c>
      <c r="B3566" s="130">
        <v>30</v>
      </c>
      <c r="C3566" s="127">
        <v>97.073208385817935</v>
      </c>
      <c r="D3566" s="82">
        <f t="shared" si="111"/>
        <v>1</v>
      </c>
      <c r="E3566" s="83">
        <f t="shared" si="112"/>
        <v>94.224423379519777</v>
      </c>
      <c r="F3566" s="80"/>
      <c r="I3566" s="81"/>
      <c r="J3566" s="80"/>
      <c r="K3566" s="80"/>
      <c r="L3566" s="80"/>
      <c r="M3566" s="80"/>
    </row>
    <row r="3567" spans="1:13">
      <c r="A3567" s="82">
        <v>0.88800000000000001</v>
      </c>
      <c r="B3567" s="130">
        <v>30</v>
      </c>
      <c r="C3567" s="127">
        <v>83.114068420529478</v>
      </c>
      <c r="D3567" s="82">
        <f t="shared" si="111"/>
        <v>1</v>
      </c>
      <c r="E3567" s="83">
        <f t="shared" si="112"/>
        <v>81.940380210065939</v>
      </c>
      <c r="F3567" s="80"/>
      <c r="I3567" s="81"/>
      <c r="J3567" s="80"/>
      <c r="K3567" s="80"/>
      <c r="L3567" s="80"/>
      <c r="M3567" s="80"/>
    </row>
    <row r="3568" spans="1:13">
      <c r="A3568" s="82">
        <v>0.88824999999999998</v>
      </c>
      <c r="B3568" s="130">
        <v>15</v>
      </c>
      <c r="C3568" s="127">
        <v>95.125269722649065</v>
      </c>
      <c r="D3568" s="82">
        <f t="shared" si="111"/>
        <v>0</v>
      </c>
      <c r="E3568" s="83" t="str">
        <f t="shared" si="112"/>
        <v>..</v>
      </c>
      <c r="F3568" s="80"/>
      <c r="I3568" s="81"/>
      <c r="J3568" s="80"/>
      <c r="K3568" s="80"/>
      <c r="L3568" s="80"/>
      <c r="M3568" s="80"/>
    </row>
    <row r="3569" spans="1:13">
      <c r="A3569" s="82">
        <v>0.88849999999999996</v>
      </c>
      <c r="B3569" s="130">
        <v>15</v>
      </c>
      <c r="C3569" s="127">
        <v>113.31764445287217</v>
      </c>
      <c r="D3569" s="82">
        <f t="shared" si="111"/>
        <v>0</v>
      </c>
      <c r="E3569" s="83" t="str">
        <f t="shared" si="112"/>
        <v>..</v>
      </c>
      <c r="F3569" s="80"/>
      <c r="I3569" s="81"/>
      <c r="J3569" s="80"/>
      <c r="K3569" s="80"/>
      <c r="L3569" s="80"/>
      <c r="M3569" s="80"/>
    </row>
    <row r="3570" spans="1:13">
      <c r="A3570" s="82">
        <v>0.88875000000000004</v>
      </c>
      <c r="B3570" s="130">
        <v>15</v>
      </c>
      <c r="C3570" s="127">
        <v>97.53020520738437</v>
      </c>
      <c r="D3570" s="82">
        <f t="shared" si="111"/>
        <v>0</v>
      </c>
      <c r="E3570" s="83" t="str">
        <f t="shared" si="112"/>
        <v>..</v>
      </c>
      <c r="F3570" s="80"/>
      <c r="I3570" s="81"/>
      <c r="J3570" s="80"/>
      <c r="K3570" s="80"/>
      <c r="L3570" s="80"/>
      <c r="M3570" s="80"/>
    </row>
    <row r="3571" spans="1:13">
      <c r="A3571" s="82">
        <v>0.88900000000000001</v>
      </c>
      <c r="B3571" s="130">
        <v>30</v>
      </c>
      <c r="C3571" s="127">
        <v>132.63680483560324</v>
      </c>
      <c r="D3571" s="82">
        <f t="shared" si="111"/>
        <v>1</v>
      </c>
      <c r="E3571" s="83">
        <f t="shared" si="112"/>
        <v>111.00000000000001</v>
      </c>
      <c r="F3571" s="80"/>
      <c r="I3571" s="81"/>
      <c r="J3571" s="80"/>
      <c r="K3571" s="80"/>
      <c r="L3571" s="80"/>
      <c r="M3571" s="80"/>
    </row>
    <row r="3572" spans="1:13">
      <c r="A3572" s="82">
        <v>0.88924999999999998</v>
      </c>
      <c r="B3572" s="130">
        <v>30</v>
      </c>
      <c r="C3572" s="127">
        <v>82.474711467660157</v>
      </c>
      <c r="D3572" s="82">
        <f t="shared" si="111"/>
        <v>1</v>
      </c>
      <c r="E3572" s="83">
        <f t="shared" si="112"/>
        <v>81.377746091540942</v>
      </c>
      <c r="F3572" s="80"/>
      <c r="I3572" s="81"/>
      <c r="J3572" s="80"/>
      <c r="K3572" s="80"/>
      <c r="L3572" s="80"/>
      <c r="M3572" s="80"/>
    </row>
    <row r="3573" spans="1:13">
      <c r="A3573" s="82">
        <v>0.88949999999999996</v>
      </c>
      <c r="B3573" s="130">
        <v>15</v>
      </c>
      <c r="C3573" s="127">
        <v>119.77114006816477</v>
      </c>
      <c r="D3573" s="82">
        <f t="shared" si="111"/>
        <v>0</v>
      </c>
      <c r="E3573" s="83" t="str">
        <f t="shared" si="112"/>
        <v>..</v>
      </c>
      <c r="F3573" s="80"/>
      <c r="I3573" s="81"/>
      <c r="J3573" s="80"/>
      <c r="K3573" s="80"/>
      <c r="L3573" s="80"/>
      <c r="M3573" s="80"/>
    </row>
    <row r="3574" spans="1:13">
      <c r="A3574" s="82">
        <v>0.88975000000000004</v>
      </c>
      <c r="B3574" s="130">
        <v>15</v>
      </c>
      <c r="C3574" s="127">
        <v>110.9631809639758</v>
      </c>
      <c r="D3574" s="82">
        <f t="shared" si="111"/>
        <v>0</v>
      </c>
      <c r="E3574" s="83" t="str">
        <f t="shared" si="112"/>
        <v>..</v>
      </c>
      <c r="F3574" s="80"/>
      <c r="I3574" s="81"/>
      <c r="J3574" s="80"/>
      <c r="K3574" s="80"/>
      <c r="L3574" s="80"/>
      <c r="M3574" s="80"/>
    </row>
    <row r="3575" spans="1:13">
      <c r="A3575" s="82">
        <v>0.89</v>
      </c>
      <c r="B3575" s="130">
        <v>30</v>
      </c>
      <c r="C3575" s="127">
        <v>95.650935247706641</v>
      </c>
      <c r="D3575" s="82">
        <f t="shared" si="111"/>
        <v>1</v>
      </c>
      <c r="E3575" s="83">
        <f t="shared" si="112"/>
        <v>92.972823017981838</v>
      </c>
      <c r="F3575" s="80"/>
      <c r="I3575" s="81"/>
      <c r="J3575" s="80"/>
      <c r="K3575" s="80"/>
      <c r="L3575" s="80"/>
      <c r="M3575" s="80"/>
    </row>
    <row r="3576" spans="1:13">
      <c r="A3576" s="82">
        <v>0.89024999999999999</v>
      </c>
      <c r="B3576" s="130">
        <v>15</v>
      </c>
      <c r="C3576" s="127">
        <v>119.03420105928841</v>
      </c>
      <c r="D3576" s="82">
        <f t="shared" si="111"/>
        <v>0</v>
      </c>
      <c r="E3576" s="83" t="str">
        <f t="shared" si="112"/>
        <v>..</v>
      </c>
      <c r="F3576" s="80"/>
      <c r="I3576" s="81"/>
      <c r="J3576" s="80"/>
      <c r="K3576" s="80"/>
      <c r="L3576" s="80"/>
      <c r="M3576" s="80"/>
    </row>
    <row r="3577" spans="1:13">
      <c r="A3577" s="82">
        <v>0.89049999999999996</v>
      </c>
      <c r="B3577" s="130">
        <v>30</v>
      </c>
      <c r="C3577" s="127">
        <v>122.15163501928819</v>
      </c>
      <c r="D3577" s="82">
        <f t="shared" si="111"/>
        <v>1</v>
      </c>
      <c r="E3577" s="83">
        <f t="shared" si="112"/>
        <v>111.00000000000001</v>
      </c>
      <c r="F3577" s="80"/>
      <c r="I3577" s="81"/>
      <c r="J3577" s="80"/>
      <c r="K3577" s="80"/>
      <c r="L3577" s="80"/>
      <c r="M3577" s="80"/>
    </row>
    <row r="3578" spans="1:13">
      <c r="A3578" s="82">
        <v>0.89075000000000004</v>
      </c>
      <c r="B3578" s="130">
        <v>30</v>
      </c>
      <c r="C3578" s="127">
        <v>81.898374686133295</v>
      </c>
      <c r="D3578" s="82">
        <f t="shared" si="111"/>
        <v>1</v>
      </c>
      <c r="E3578" s="83">
        <f t="shared" si="112"/>
        <v>80.870569723797303</v>
      </c>
      <c r="F3578" s="80"/>
      <c r="I3578" s="81"/>
      <c r="J3578" s="80"/>
      <c r="K3578" s="80"/>
      <c r="L3578" s="80"/>
      <c r="M3578" s="80"/>
    </row>
    <row r="3579" spans="1:13">
      <c r="A3579" s="82">
        <v>0.89100000000000001</v>
      </c>
      <c r="B3579" s="130">
        <v>30</v>
      </c>
      <c r="C3579" s="127">
        <v>99.332699678781381</v>
      </c>
      <c r="D3579" s="82">
        <f t="shared" si="111"/>
        <v>1</v>
      </c>
      <c r="E3579" s="83">
        <f t="shared" si="112"/>
        <v>96.212775717327617</v>
      </c>
      <c r="F3579" s="80"/>
      <c r="I3579" s="81"/>
      <c r="J3579" s="80"/>
      <c r="K3579" s="80"/>
      <c r="L3579" s="80"/>
      <c r="M3579" s="80"/>
    </row>
    <row r="3580" spans="1:13">
      <c r="A3580" s="82">
        <v>0.89124999999999999</v>
      </c>
      <c r="B3580" s="130">
        <v>15</v>
      </c>
      <c r="C3580" s="127">
        <v>96.475757842228433</v>
      </c>
      <c r="D3580" s="82">
        <f t="shared" si="111"/>
        <v>0</v>
      </c>
      <c r="E3580" s="83" t="str">
        <f t="shared" si="112"/>
        <v>..</v>
      </c>
      <c r="F3580" s="80"/>
      <c r="I3580" s="81"/>
      <c r="J3580" s="80"/>
      <c r="K3580" s="80"/>
      <c r="L3580" s="80"/>
      <c r="M3580" s="80"/>
    </row>
    <row r="3581" spans="1:13">
      <c r="A3581" s="82">
        <v>0.89149999999999996</v>
      </c>
      <c r="B3581" s="130">
        <v>15</v>
      </c>
      <c r="C3581" s="127">
        <v>117.28079128661864</v>
      </c>
      <c r="D3581" s="82">
        <f t="shared" si="111"/>
        <v>0</v>
      </c>
      <c r="E3581" s="83" t="str">
        <f t="shared" si="112"/>
        <v>..</v>
      </c>
      <c r="F3581" s="80"/>
      <c r="I3581" s="81"/>
      <c r="J3581" s="80"/>
      <c r="K3581" s="80"/>
      <c r="L3581" s="80"/>
      <c r="M3581" s="80"/>
    </row>
    <row r="3582" spans="1:13">
      <c r="A3582" s="82">
        <v>0.89175000000000004</v>
      </c>
      <c r="B3582" s="130">
        <v>15</v>
      </c>
      <c r="C3582" s="127">
        <v>120.50808444703154</v>
      </c>
      <c r="D3582" s="82">
        <f t="shared" si="111"/>
        <v>0</v>
      </c>
      <c r="E3582" s="83" t="str">
        <f t="shared" si="112"/>
        <v>..</v>
      </c>
      <c r="F3582" s="80"/>
      <c r="I3582" s="81"/>
      <c r="J3582" s="80"/>
      <c r="K3582" s="80"/>
      <c r="L3582" s="80"/>
      <c r="M3582" s="80"/>
    </row>
    <row r="3583" spans="1:13">
      <c r="A3583" s="82">
        <v>0.89200000000000002</v>
      </c>
      <c r="B3583" s="130">
        <v>15</v>
      </c>
      <c r="C3583" s="127">
        <v>98.298626458239184</v>
      </c>
      <c r="D3583" s="82">
        <f t="shared" si="111"/>
        <v>0</v>
      </c>
      <c r="E3583" s="83" t="str">
        <f t="shared" si="112"/>
        <v>..</v>
      </c>
      <c r="F3583" s="80"/>
      <c r="I3583" s="81"/>
      <c r="J3583" s="80"/>
      <c r="K3583" s="80"/>
      <c r="L3583" s="80"/>
      <c r="M3583" s="80"/>
    </row>
    <row r="3584" spans="1:13">
      <c r="A3584" s="82">
        <v>0.89224999999999999</v>
      </c>
      <c r="B3584" s="130">
        <v>15</v>
      </c>
      <c r="C3584" s="127">
        <v>97.41340591983915</v>
      </c>
      <c r="D3584" s="82">
        <f t="shared" si="111"/>
        <v>0</v>
      </c>
      <c r="E3584" s="83" t="str">
        <f t="shared" si="112"/>
        <v>..</v>
      </c>
      <c r="F3584" s="80"/>
      <c r="I3584" s="81"/>
      <c r="J3584" s="80"/>
      <c r="K3584" s="80"/>
      <c r="L3584" s="80"/>
      <c r="M3584" s="80"/>
    </row>
    <row r="3585" spans="1:13">
      <c r="A3585" s="82">
        <v>0.89249999999999996</v>
      </c>
      <c r="B3585" s="130">
        <v>15</v>
      </c>
      <c r="C3585" s="127">
        <v>121.01063550669787</v>
      </c>
      <c r="D3585" s="82">
        <f t="shared" si="111"/>
        <v>0</v>
      </c>
      <c r="E3585" s="83" t="str">
        <f t="shared" si="112"/>
        <v>..</v>
      </c>
      <c r="F3585" s="80"/>
      <c r="I3585" s="81"/>
      <c r="J3585" s="80"/>
      <c r="K3585" s="80"/>
      <c r="L3585" s="80"/>
      <c r="M3585" s="80"/>
    </row>
    <row r="3586" spans="1:13">
      <c r="A3586" s="82">
        <v>0.89275000000000004</v>
      </c>
      <c r="B3586" s="130">
        <v>15</v>
      </c>
      <c r="C3586" s="127">
        <v>105.26781007653427</v>
      </c>
      <c r="D3586" s="82">
        <f t="shared" si="111"/>
        <v>0</v>
      </c>
      <c r="E3586" s="83" t="str">
        <f t="shared" si="112"/>
        <v>..</v>
      </c>
      <c r="F3586" s="80"/>
      <c r="I3586" s="81"/>
      <c r="J3586" s="80"/>
      <c r="K3586" s="80"/>
      <c r="L3586" s="80"/>
      <c r="M3586" s="80"/>
    </row>
    <row r="3587" spans="1:13">
      <c r="A3587" s="82">
        <v>0.89300000000000002</v>
      </c>
      <c r="B3587" s="130">
        <v>15</v>
      </c>
      <c r="C3587" s="127">
        <v>99.158509169119824</v>
      </c>
      <c r="D3587" s="82">
        <f t="shared" si="111"/>
        <v>0</v>
      </c>
      <c r="E3587" s="83" t="str">
        <f t="shared" si="112"/>
        <v>..</v>
      </c>
      <c r="F3587" s="80"/>
      <c r="I3587" s="81"/>
      <c r="J3587" s="80"/>
      <c r="K3587" s="80"/>
      <c r="L3587" s="80"/>
      <c r="M3587" s="80"/>
    </row>
    <row r="3588" spans="1:13">
      <c r="A3588" s="82">
        <v>0.89324999999999999</v>
      </c>
      <c r="B3588" s="130">
        <v>30</v>
      </c>
      <c r="C3588" s="127">
        <v>130.82890675280635</v>
      </c>
      <c r="D3588" s="82">
        <f t="shared" si="111"/>
        <v>1</v>
      </c>
      <c r="E3588" s="83">
        <f t="shared" si="112"/>
        <v>111.00000000000001</v>
      </c>
      <c r="F3588" s="80"/>
      <c r="I3588" s="81"/>
      <c r="J3588" s="80"/>
      <c r="K3588" s="80"/>
      <c r="L3588" s="80"/>
      <c r="M3588" s="80"/>
    </row>
    <row r="3589" spans="1:13">
      <c r="A3589" s="82">
        <v>0.89349999999999996</v>
      </c>
      <c r="B3589" s="130">
        <v>15</v>
      </c>
      <c r="C3589" s="127">
        <v>101.86749917669948</v>
      </c>
      <c r="D3589" s="82">
        <f t="shared" si="111"/>
        <v>0</v>
      </c>
      <c r="E3589" s="83" t="str">
        <f t="shared" si="112"/>
        <v>..</v>
      </c>
      <c r="F3589" s="80"/>
      <c r="I3589" s="81"/>
      <c r="J3589" s="80"/>
      <c r="K3589" s="80"/>
      <c r="L3589" s="80"/>
      <c r="M3589" s="80"/>
    </row>
    <row r="3590" spans="1:13">
      <c r="A3590" s="82">
        <v>0.89375000000000004</v>
      </c>
      <c r="B3590" s="130">
        <v>15</v>
      </c>
      <c r="C3590" s="127">
        <v>104.81748441781251</v>
      </c>
      <c r="D3590" s="82">
        <f t="shared" si="111"/>
        <v>0</v>
      </c>
      <c r="E3590" s="83" t="str">
        <f t="shared" si="112"/>
        <v>..</v>
      </c>
      <c r="F3590" s="80"/>
      <c r="I3590" s="81"/>
      <c r="J3590" s="80"/>
      <c r="K3590" s="80"/>
      <c r="L3590" s="80"/>
      <c r="M3590" s="80"/>
    </row>
    <row r="3591" spans="1:13">
      <c r="A3591" s="82">
        <v>0.89400000000000002</v>
      </c>
      <c r="B3591" s="130">
        <v>30</v>
      </c>
      <c r="C3591" s="127">
        <v>110.9322565653472</v>
      </c>
      <c r="D3591" s="82">
        <f t="shared" si="111"/>
        <v>1</v>
      </c>
      <c r="E3591" s="83">
        <f t="shared" si="112"/>
        <v>111.00000000000001</v>
      </c>
      <c r="F3591" s="80"/>
      <c r="I3591" s="81"/>
      <c r="J3591" s="80"/>
      <c r="K3591" s="80"/>
      <c r="L3591" s="80"/>
      <c r="M3591" s="80"/>
    </row>
    <row r="3592" spans="1:13">
      <c r="A3592" s="82">
        <v>0.89424999999999999</v>
      </c>
      <c r="B3592" s="130">
        <v>15</v>
      </c>
      <c r="C3592" s="127">
        <v>102.37463307579186</v>
      </c>
      <c r="D3592" s="82">
        <f t="shared" si="111"/>
        <v>0</v>
      </c>
      <c r="E3592" s="83" t="str">
        <f t="shared" si="112"/>
        <v>..</v>
      </c>
      <c r="F3592" s="80"/>
      <c r="I3592" s="81"/>
      <c r="J3592" s="80"/>
      <c r="K3592" s="80"/>
      <c r="L3592" s="80"/>
      <c r="M3592" s="80"/>
    </row>
    <row r="3593" spans="1:13">
      <c r="A3593" s="82">
        <v>0.89449999999999996</v>
      </c>
      <c r="B3593" s="130">
        <v>30</v>
      </c>
      <c r="C3593" s="127">
        <v>126.84483934917148</v>
      </c>
      <c r="D3593" s="82">
        <f t="shared" si="111"/>
        <v>1</v>
      </c>
      <c r="E3593" s="83">
        <f t="shared" si="112"/>
        <v>111.00000000000001</v>
      </c>
      <c r="F3593" s="80"/>
      <c r="I3593" s="81"/>
      <c r="J3593" s="80"/>
      <c r="K3593" s="80"/>
      <c r="L3593" s="80"/>
      <c r="M3593" s="80"/>
    </row>
    <row r="3594" spans="1:13">
      <c r="A3594" s="82">
        <v>0.89475000000000005</v>
      </c>
      <c r="B3594" s="130">
        <v>30</v>
      </c>
      <c r="C3594" s="127">
        <v>138.40992423128012</v>
      </c>
      <c r="D3594" s="82">
        <f t="shared" si="111"/>
        <v>1</v>
      </c>
      <c r="E3594" s="83">
        <f t="shared" si="112"/>
        <v>111.00000000000001</v>
      </c>
      <c r="F3594" s="80"/>
      <c r="I3594" s="81"/>
      <c r="J3594" s="80"/>
      <c r="K3594" s="80"/>
      <c r="L3594" s="80"/>
      <c r="M3594" s="80"/>
    </row>
    <row r="3595" spans="1:13">
      <c r="A3595" s="82">
        <v>0.89500000000000002</v>
      </c>
      <c r="B3595" s="130">
        <v>15</v>
      </c>
      <c r="C3595" s="127">
        <v>114.5188176878399</v>
      </c>
      <c r="D3595" s="82">
        <f t="shared" si="111"/>
        <v>0</v>
      </c>
      <c r="E3595" s="83" t="str">
        <f t="shared" si="112"/>
        <v>..</v>
      </c>
      <c r="F3595" s="80"/>
      <c r="I3595" s="81"/>
      <c r="J3595" s="80"/>
      <c r="K3595" s="80"/>
      <c r="L3595" s="80"/>
      <c r="M3595" s="80"/>
    </row>
    <row r="3596" spans="1:13">
      <c r="A3596" s="82">
        <v>0.89524999999999999</v>
      </c>
      <c r="B3596" s="130">
        <v>15</v>
      </c>
      <c r="C3596" s="127">
        <v>120.51447592593792</v>
      </c>
      <c r="D3596" s="82">
        <f t="shared" si="111"/>
        <v>0</v>
      </c>
      <c r="E3596" s="83" t="str">
        <f t="shared" si="112"/>
        <v>..</v>
      </c>
      <c r="F3596" s="80"/>
      <c r="I3596" s="81"/>
      <c r="J3596" s="80"/>
      <c r="K3596" s="80"/>
      <c r="L3596" s="80"/>
      <c r="M3596" s="80"/>
    </row>
    <row r="3597" spans="1:13">
      <c r="A3597" s="82">
        <v>0.89549999999999996</v>
      </c>
      <c r="B3597" s="130">
        <v>15</v>
      </c>
      <c r="C3597" s="127">
        <v>119.60807167303886</v>
      </c>
      <c r="D3597" s="82">
        <f t="shared" si="111"/>
        <v>0</v>
      </c>
      <c r="E3597" s="83" t="str">
        <f t="shared" si="112"/>
        <v>..</v>
      </c>
      <c r="F3597" s="80"/>
      <c r="I3597" s="81"/>
      <c r="J3597" s="80"/>
      <c r="K3597" s="80"/>
      <c r="L3597" s="80"/>
      <c r="M3597" s="80"/>
    </row>
    <row r="3598" spans="1:13">
      <c r="A3598" s="82">
        <v>0.89575000000000005</v>
      </c>
      <c r="B3598" s="130">
        <v>15</v>
      </c>
      <c r="C3598" s="127">
        <v>103.26408385827925</v>
      </c>
      <c r="D3598" s="82">
        <f t="shared" si="111"/>
        <v>0</v>
      </c>
      <c r="E3598" s="83" t="str">
        <f t="shared" si="112"/>
        <v>..</v>
      </c>
      <c r="F3598" s="80"/>
      <c r="I3598" s="81"/>
      <c r="J3598" s="80"/>
      <c r="K3598" s="80"/>
      <c r="L3598" s="80"/>
      <c r="M3598" s="80"/>
    </row>
    <row r="3599" spans="1:13">
      <c r="A3599" s="82">
        <v>0.89600000000000002</v>
      </c>
      <c r="B3599" s="130">
        <v>30</v>
      </c>
      <c r="C3599" s="127">
        <v>112.50949200308659</v>
      </c>
      <c r="D3599" s="82">
        <f t="shared" si="111"/>
        <v>1</v>
      </c>
      <c r="E3599" s="83">
        <f t="shared" si="112"/>
        <v>111.00000000000001</v>
      </c>
      <c r="F3599" s="80"/>
      <c r="I3599" s="81"/>
      <c r="J3599" s="80"/>
      <c r="K3599" s="80"/>
      <c r="L3599" s="80"/>
      <c r="M3599" s="80"/>
    </row>
    <row r="3600" spans="1:13">
      <c r="A3600" s="82">
        <v>0.89624999999999999</v>
      </c>
      <c r="B3600" s="130">
        <v>30</v>
      </c>
      <c r="C3600" s="127">
        <v>122.77372419913712</v>
      </c>
      <c r="D3600" s="82">
        <f t="shared" ref="D3600:D3663" si="113">IF(VLOOKUP(B3600,$B$10:$G$11,6)&gt;=0,1,0)</f>
        <v>1</v>
      </c>
      <c r="E3600" s="83">
        <f t="shared" ref="E3600:E3663" si="114">IF(D3600=0,"..", IF(C3600+$C$6&gt;=$G$2,$G$2,(C3600+$C$6)*(1-$C$4)))</f>
        <v>111.00000000000001</v>
      </c>
      <c r="F3600" s="80"/>
      <c r="I3600" s="81"/>
      <c r="J3600" s="80"/>
      <c r="K3600" s="80"/>
      <c r="L3600" s="80"/>
      <c r="M3600" s="80"/>
    </row>
    <row r="3601" spans="1:13">
      <c r="A3601" s="82">
        <v>0.89649999999999996</v>
      </c>
      <c r="B3601" s="130">
        <v>15</v>
      </c>
      <c r="C3601" s="127">
        <v>117.92300794372217</v>
      </c>
      <c r="D3601" s="82">
        <f t="shared" si="113"/>
        <v>0</v>
      </c>
      <c r="E3601" s="83" t="str">
        <f t="shared" si="114"/>
        <v>..</v>
      </c>
      <c r="F3601" s="80"/>
      <c r="I3601" s="81"/>
      <c r="J3601" s="80"/>
      <c r="K3601" s="80"/>
      <c r="L3601" s="80"/>
      <c r="M3601" s="80"/>
    </row>
    <row r="3602" spans="1:13">
      <c r="A3602" s="82">
        <v>0.89675000000000005</v>
      </c>
      <c r="B3602" s="130">
        <v>15</v>
      </c>
      <c r="C3602" s="127">
        <v>97.320058310094169</v>
      </c>
      <c r="D3602" s="82">
        <f t="shared" si="113"/>
        <v>0</v>
      </c>
      <c r="E3602" s="83" t="str">
        <f t="shared" si="114"/>
        <v>..</v>
      </c>
      <c r="F3602" s="80"/>
      <c r="I3602" s="81"/>
      <c r="J3602" s="80"/>
      <c r="K3602" s="80"/>
      <c r="L3602" s="80"/>
      <c r="M3602" s="80"/>
    </row>
    <row r="3603" spans="1:13">
      <c r="A3603" s="82">
        <v>0.89700000000000002</v>
      </c>
      <c r="B3603" s="130">
        <v>15</v>
      </c>
      <c r="C3603" s="127">
        <v>124.11280863921922</v>
      </c>
      <c r="D3603" s="82">
        <f t="shared" si="113"/>
        <v>0</v>
      </c>
      <c r="E3603" s="83" t="str">
        <f t="shared" si="114"/>
        <v>..</v>
      </c>
      <c r="F3603" s="80"/>
      <c r="I3603" s="81"/>
      <c r="J3603" s="80"/>
      <c r="K3603" s="80"/>
      <c r="L3603" s="80"/>
      <c r="M3603" s="80"/>
    </row>
    <row r="3604" spans="1:13">
      <c r="A3604" s="82">
        <v>0.89724999999999999</v>
      </c>
      <c r="B3604" s="130">
        <v>15</v>
      </c>
      <c r="C3604" s="127">
        <v>124.8917922268983</v>
      </c>
      <c r="D3604" s="82">
        <f t="shared" si="113"/>
        <v>0</v>
      </c>
      <c r="E3604" s="83" t="str">
        <f t="shared" si="114"/>
        <v>..</v>
      </c>
      <c r="F3604" s="80"/>
      <c r="I3604" s="81"/>
      <c r="J3604" s="80"/>
      <c r="K3604" s="80"/>
      <c r="L3604" s="80"/>
      <c r="M3604" s="80"/>
    </row>
    <row r="3605" spans="1:13">
      <c r="A3605" s="82">
        <v>0.89749999999999996</v>
      </c>
      <c r="B3605" s="130">
        <v>30</v>
      </c>
      <c r="C3605" s="127">
        <v>111.7092921746017</v>
      </c>
      <c r="D3605" s="82">
        <f t="shared" si="113"/>
        <v>1</v>
      </c>
      <c r="E3605" s="83">
        <f t="shared" si="114"/>
        <v>111.00000000000001</v>
      </c>
      <c r="F3605" s="80"/>
      <c r="I3605" s="81"/>
      <c r="J3605" s="80"/>
      <c r="K3605" s="80"/>
      <c r="L3605" s="80"/>
      <c r="M3605" s="80"/>
    </row>
    <row r="3606" spans="1:13">
      <c r="A3606" s="82">
        <v>0.89775000000000005</v>
      </c>
      <c r="B3606" s="130">
        <v>30</v>
      </c>
      <c r="C3606" s="127">
        <v>93.676521095078215</v>
      </c>
      <c r="D3606" s="82">
        <f t="shared" si="113"/>
        <v>1</v>
      </c>
      <c r="E3606" s="83">
        <f t="shared" si="114"/>
        <v>91.235338563668833</v>
      </c>
      <c r="F3606" s="80"/>
      <c r="I3606" s="81"/>
      <c r="J3606" s="80"/>
      <c r="K3606" s="80"/>
      <c r="L3606" s="80"/>
      <c r="M3606" s="80"/>
    </row>
    <row r="3607" spans="1:13">
      <c r="A3607" s="82">
        <v>0.89800000000000002</v>
      </c>
      <c r="B3607" s="130">
        <v>15</v>
      </c>
      <c r="C3607" s="127">
        <v>116.29092319415849</v>
      </c>
      <c r="D3607" s="82">
        <f t="shared" si="113"/>
        <v>0</v>
      </c>
      <c r="E3607" s="83" t="str">
        <f t="shared" si="114"/>
        <v>..</v>
      </c>
      <c r="F3607" s="80"/>
      <c r="I3607" s="81"/>
      <c r="J3607" s="80"/>
      <c r="K3607" s="80"/>
      <c r="L3607" s="80"/>
      <c r="M3607" s="80"/>
    </row>
    <row r="3608" spans="1:13">
      <c r="A3608" s="82">
        <v>0.89824999999999999</v>
      </c>
      <c r="B3608" s="130">
        <v>15</v>
      </c>
      <c r="C3608" s="127">
        <v>97.349109871376257</v>
      </c>
      <c r="D3608" s="82">
        <f t="shared" si="113"/>
        <v>0</v>
      </c>
      <c r="E3608" s="83" t="str">
        <f t="shared" si="114"/>
        <v>..</v>
      </c>
      <c r="F3608" s="80"/>
      <c r="I3608" s="81"/>
      <c r="J3608" s="80"/>
      <c r="K3608" s="80"/>
      <c r="L3608" s="80"/>
      <c r="M3608" s="80"/>
    </row>
    <row r="3609" spans="1:13">
      <c r="A3609" s="82">
        <v>0.89849999999999997</v>
      </c>
      <c r="B3609" s="130">
        <v>30</v>
      </c>
      <c r="C3609" s="127">
        <v>137.66350505307358</v>
      </c>
      <c r="D3609" s="82">
        <f t="shared" si="113"/>
        <v>1</v>
      </c>
      <c r="E3609" s="83">
        <f t="shared" si="114"/>
        <v>111.00000000000001</v>
      </c>
      <c r="F3609" s="80"/>
      <c r="I3609" s="81"/>
      <c r="J3609" s="80"/>
      <c r="K3609" s="80"/>
      <c r="L3609" s="80"/>
      <c r="M3609" s="80"/>
    </row>
    <row r="3610" spans="1:13">
      <c r="A3610" s="82">
        <v>0.89875000000000005</v>
      </c>
      <c r="B3610" s="130">
        <v>30</v>
      </c>
      <c r="C3610" s="127">
        <v>139.9646717059972</v>
      </c>
      <c r="D3610" s="82">
        <f t="shared" si="113"/>
        <v>1</v>
      </c>
      <c r="E3610" s="83">
        <f t="shared" si="114"/>
        <v>111.00000000000001</v>
      </c>
      <c r="F3610" s="80"/>
      <c r="I3610" s="81"/>
      <c r="J3610" s="80"/>
      <c r="K3610" s="80"/>
      <c r="L3610" s="80"/>
      <c r="M3610" s="80"/>
    </row>
    <row r="3611" spans="1:13">
      <c r="A3611" s="82">
        <v>0.89900000000000002</v>
      </c>
      <c r="B3611" s="130">
        <v>15</v>
      </c>
      <c r="C3611" s="127">
        <v>121.62015295225902</v>
      </c>
      <c r="D3611" s="82">
        <f t="shared" si="113"/>
        <v>0</v>
      </c>
      <c r="E3611" s="83" t="str">
        <f t="shared" si="114"/>
        <v>..</v>
      </c>
      <c r="F3611" s="80"/>
      <c r="I3611" s="81"/>
      <c r="J3611" s="80"/>
      <c r="K3611" s="80"/>
      <c r="L3611" s="80"/>
      <c r="M3611" s="80"/>
    </row>
    <row r="3612" spans="1:13">
      <c r="A3612" s="82">
        <v>0.89924999999999999</v>
      </c>
      <c r="B3612" s="130">
        <v>15</v>
      </c>
      <c r="C3612" s="127">
        <v>100.48264493741458</v>
      </c>
      <c r="D3612" s="82">
        <f t="shared" si="113"/>
        <v>0</v>
      </c>
      <c r="E3612" s="83" t="str">
        <f t="shared" si="114"/>
        <v>..</v>
      </c>
      <c r="F3612" s="80"/>
      <c r="I3612" s="81"/>
      <c r="J3612" s="80"/>
      <c r="K3612" s="80"/>
      <c r="L3612" s="80"/>
      <c r="M3612" s="80"/>
    </row>
    <row r="3613" spans="1:13">
      <c r="A3613" s="82">
        <v>0.89949999999999997</v>
      </c>
      <c r="B3613" s="130">
        <v>15</v>
      </c>
      <c r="C3613" s="127">
        <v>118.21646440677618</v>
      </c>
      <c r="D3613" s="82">
        <f t="shared" si="113"/>
        <v>0</v>
      </c>
      <c r="E3613" s="83" t="str">
        <f t="shared" si="114"/>
        <v>..</v>
      </c>
      <c r="F3613" s="80"/>
      <c r="I3613" s="81"/>
      <c r="J3613" s="80"/>
      <c r="K3613" s="80"/>
      <c r="L3613" s="80"/>
      <c r="M3613" s="80"/>
    </row>
    <row r="3614" spans="1:13">
      <c r="A3614" s="82">
        <v>0.89975000000000005</v>
      </c>
      <c r="B3614" s="130">
        <v>30</v>
      </c>
      <c r="C3614" s="127">
        <v>113.8289890600192</v>
      </c>
      <c r="D3614" s="82">
        <f t="shared" si="113"/>
        <v>1</v>
      </c>
      <c r="E3614" s="83">
        <f t="shared" si="114"/>
        <v>111.00000000000001</v>
      </c>
      <c r="F3614" s="80"/>
      <c r="I3614" s="81"/>
      <c r="J3614" s="80"/>
      <c r="K3614" s="80"/>
      <c r="L3614" s="80"/>
      <c r="M3614" s="80"/>
    </row>
    <row r="3615" spans="1:13">
      <c r="A3615" s="82">
        <v>0.9</v>
      </c>
      <c r="B3615" s="130">
        <v>30</v>
      </c>
      <c r="C3615" s="127">
        <v>87.199105516090839</v>
      </c>
      <c r="D3615" s="82">
        <f t="shared" si="113"/>
        <v>1</v>
      </c>
      <c r="E3615" s="83">
        <f t="shared" si="114"/>
        <v>85.535212854159937</v>
      </c>
      <c r="F3615" s="80"/>
      <c r="I3615" s="81"/>
      <c r="J3615" s="80"/>
      <c r="K3615" s="80"/>
      <c r="L3615" s="80"/>
      <c r="M3615" s="80"/>
    </row>
    <row r="3616" spans="1:13">
      <c r="A3616" s="82">
        <v>0.90024999999999999</v>
      </c>
      <c r="B3616" s="130">
        <v>30</v>
      </c>
      <c r="C3616" s="127">
        <v>123.29735969384922</v>
      </c>
      <c r="D3616" s="82">
        <f t="shared" si="113"/>
        <v>1</v>
      </c>
      <c r="E3616" s="83">
        <f t="shared" si="114"/>
        <v>111.00000000000001</v>
      </c>
      <c r="F3616" s="80"/>
      <c r="I3616" s="81"/>
      <c r="J3616" s="80"/>
      <c r="K3616" s="80"/>
      <c r="L3616" s="80"/>
      <c r="M3616" s="80"/>
    </row>
    <row r="3617" spans="1:13">
      <c r="A3617" s="82">
        <v>0.90049999999999997</v>
      </c>
      <c r="B3617" s="130">
        <v>30</v>
      </c>
      <c r="C3617" s="127">
        <v>116.05729494033494</v>
      </c>
      <c r="D3617" s="82">
        <f t="shared" si="113"/>
        <v>1</v>
      </c>
      <c r="E3617" s="83">
        <f t="shared" si="114"/>
        <v>111.00000000000001</v>
      </c>
      <c r="F3617" s="80"/>
      <c r="I3617" s="81"/>
      <c r="J3617" s="80"/>
      <c r="K3617" s="80"/>
      <c r="L3617" s="80"/>
      <c r="M3617" s="80"/>
    </row>
    <row r="3618" spans="1:13">
      <c r="A3618" s="82">
        <v>0.90075000000000005</v>
      </c>
      <c r="B3618" s="130">
        <v>15</v>
      </c>
      <c r="C3618" s="127">
        <v>119.65196999611874</v>
      </c>
      <c r="D3618" s="82">
        <f t="shared" si="113"/>
        <v>0</v>
      </c>
      <c r="E3618" s="83" t="str">
        <f t="shared" si="114"/>
        <v>..</v>
      </c>
      <c r="F3618" s="80"/>
      <c r="I3618" s="81"/>
      <c r="J3618" s="80"/>
      <c r="K3618" s="80"/>
      <c r="L3618" s="80"/>
      <c r="M3618" s="80"/>
    </row>
    <row r="3619" spans="1:13">
      <c r="A3619" s="82">
        <v>0.90100000000000002</v>
      </c>
      <c r="B3619" s="130">
        <v>15</v>
      </c>
      <c r="C3619" s="127">
        <v>117.68869702185401</v>
      </c>
      <c r="D3619" s="82">
        <f t="shared" si="113"/>
        <v>0</v>
      </c>
      <c r="E3619" s="83" t="str">
        <f t="shared" si="114"/>
        <v>..</v>
      </c>
      <c r="F3619" s="80"/>
      <c r="I3619" s="81"/>
      <c r="J3619" s="80"/>
      <c r="K3619" s="80"/>
      <c r="L3619" s="80"/>
      <c r="M3619" s="80"/>
    </row>
    <row r="3620" spans="1:13">
      <c r="A3620" s="82">
        <v>0.90125</v>
      </c>
      <c r="B3620" s="130">
        <v>30</v>
      </c>
      <c r="C3620" s="127">
        <v>134.20970422371502</v>
      </c>
      <c r="D3620" s="82">
        <f t="shared" si="113"/>
        <v>1</v>
      </c>
      <c r="E3620" s="83">
        <f t="shared" si="114"/>
        <v>111.00000000000001</v>
      </c>
      <c r="F3620" s="80"/>
      <c r="I3620" s="81"/>
      <c r="J3620" s="80"/>
      <c r="K3620" s="80"/>
      <c r="L3620" s="80"/>
      <c r="M3620" s="80"/>
    </row>
    <row r="3621" spans="1:13">
      <c r="A3621" s="82">
        <v>0.90149999999999997</v>
      </c>
      <c r="B3621" s="130">
        <v>15</v>
      </c>
      <c r="C3621" s="127">
        <v>102.78330456753299</v>
      </c>
      <c r="D3621" s="82">
        <f t="shared" si="113"/>
        <v>0</v>
      </c>
      <c r="E3621" s="83" t="str">
        <f t="shared" si="114"/>
        <v>..</v>
      </c>
      <c r="F3621" s="80"/>
      <c r="I3621" s="81"/>
      <c r="J3621" s="80"/>
      <c r="K3621" s="80"/>
      <c r="L3621" s="80"/>
      <c r="M3621" s="80"/>
    </row>
    <row r="3622" spans="1:13">
      <c r="A3622" s="82">
        <v>0.90175000000000005</v>
      </c>
      <c r="B3622" s="130">
        <v>30</v>
      </c>
      <c r="C3622" s="127">
        <v>112.88203262955543</v>
      </c>
      <c r="D3622" s="82">
        <f t="shared" si="113"/>
        <v>1</v>
      </c>
      <c r="E3622" s="83">
        <f t="shared" si="114"/>
        <v>111.00000000000001</v>
      </c>
      <c r="F3622" s="80"/>
      <c r="I3622" s="81"/>
      <c r="J3622" s="80"/>
      <c r="K3622" s="80"/>
      <c r="L3622" s="80"/>
      <c r="M3622" s="80"/>
    </row>
    <row r="3623" spans="1:13">
      <c r="A3623" s="82">
        <v>0.90200000000000002</v>
      </c>
      <c r="B3623" s="130">
        <v>15</v>
      </c>
      <c r="C3623" s="127">
        <v>118.81026111455387</v>
      </c>
      <c r="D3623" s="82">
        <f t="shared" si="113"/>
        <v>0</v>
      </c>
      <c r="E3623" s="83" t="str">
        <f t="shared" si="114"/>
        <v>..</v>
      </c>
      <c r="F3623" s="80"/>
      <c r="I3623" s="81"/>
      <c r="J3623" s="80"/>
      <c r="K3623" s="80"/>
      <c r="L3623" s="80"/>
      <c r="M3623" s="80"/>
    </row>
    <row r="3624" spans="1:13">
      <c r="A3624" s="82">
        <v>0.90225</v>
      </c>
      <c r="B3624" s="130">
        <v>30</v>
      </c>
      <c r="C3624" s="127">
        <v>109.5382136453201</v>
      </c>
      <c r="D3624" s="82">
        <f t="shared" si="113"/>
        <v>1</v>
      </c>
      <c r="E3624" s="83">
        <f t="shared" si="114"/>
        <v>111.00000000000001</v>
      </c>
      <c r="F3624" s="80"/>
      <c r="I3624" s="81"/>
      <c r="J3624" s="80"/>
      <c r="K3624" s="80"/>
      <c r="L3624" s="80"/>
      <c r="M3624" s="80"/>
    </row>
    <row r="3625" spans="1:13">
      <c r="A3625" s="82">
        <v>0.90249999999999997</v>
      </c>
      <c r="B3625" s="130">
        <v>15</v>
      </c>
      <c r="C3625" s="127">
        <v>98.795107821812877</v>
      </c>
      <c r="D3625" s="82">
        <f t="shared" si="113"/>
        <v>0</v>
      </c>
      <c r="E3625" s="83" t="str">
        <f t="shared" si="114"/>
        <v>..</v>
      </c>
      <c r="F3625" s="80"/>
      <c r="I3625" s="81"/>
      <c r="J3625" s="80"/>
      <c r="K3625" s="80"/>
      <c r="L3625" s="80"/>
      <c r="M3625" s="80"/>
    </row>
    <row r="3626" spans="1:13">
      <c r="A3626" s="82">
        <v>0.90275000000000005</v>
      </c>
      <c r="B3626" s="130">
        <v>30</v>
      </c>
      <c r="C3626" s="127">
        <v>81.187024885832244</v>
      </c>
      <c r="D3626" s="82">
        <f t="shared" si="113"/>
        <v>1</v>
      </c>
      <c r="E3626" s="83">
        <f t="shared" si="114"/>
        <v>80.244581899532378</v>
      </c>
      <c r="F3626" s="80"/>
      <c r="I3626" s="81"/>
      <c r="J3626" s="80"/>
      <c r="K3626" s="80"/>
      <c r="L3626" s="80"/>
      <c r="M3626" s="80"/>
    </row>
    <row r="3627" spans="1:13">
      <c r="A3627" s="82">
        <v>0.90300000000000002</v>
      </c>
      <c r="B3627" s="130">
        <v>15</v>
      </c>
      <c r="C3627" s="127">
        <v>102.80661326623442</v>
      </c>
      <c r="D3627" s="82">
        <f t="shared" si="113"/>
        <v>0</v>
      </c>
      <c r="E3627" s="83" t="str">
        <f t="shared" si="114"/>
        <v>..</v>
      </c>
      <c r="F3627" s="80"/>
      <c r="I3627" s="81"/>
      <c r="J3627" s="80"/>
      <c r="K3627" s="80"/>
      <c r="L3627" s="80"/>
      <c r="M3627" s="80"/>
    </row>
    <row r="3628" spans="1:13">
      <c r="A3628" s="82">
        <v>0.90325</v>
      </c>
      <c r="B3628" s="130">
        <v>15</v>
      </c>
      <c r="C3628" s="127">
        <v>98.194534754149799</v>
      </c>
      <c r="D3628" s="82">
        <f t="shared" si="113"/>
        <v>0</v>
      </c>
      <c r="E3628" s="83" t="str">
        <f t="shared" si="114"/>
        <v>..</v>
      </c>
      <c r="F3628" s="80"/>
      <c r="I3628" s="81"/>
      <c r="J3628" s="80"/>
      <c r="K3628" s="80"/>
      <c r="L3628" s="80"/>
      <c r="M3628" s="80"/>
    </row>
    <row r="3629" spans="1:13">
      <c r="A3629" s="82">
        <v>0.90349999999999997</v>
      </c>
      <c r="B3629" s="130">
        <v>15</v>
      </c>
      <c r="C3629" s="127">
        <v>98.173929176033951</v>
      </c>
      <c r="D3629" s="82">
        <f t="shared" si="113"/>
        <v>0</v>
      </c>
      <c r="E3629" s="83" t="str">
        <f t="shared" si="114"/>
        <v>..</v>
      </c>
      <c r="F3629" s="80"/>
      <c r="I3629" s="81"/>
      <c r="J3629" s="80"/>
      <c r="K3629" s="80"/>
      <c r="L3629" s="80"/>
      <c r="M3629" s="80"/>
    </row>
    <row r="3630" spans="1:13">
      <c r="A3630" s="82">
        <v>0.90375000000000005</v>
      </c>
      <c r="B3630" s="130">
        <v>30</v>
      </c>
      <c r="C3630" s="127">
        <v>105.07824836136086</v>
      </c>
      <c r="D3630" s="82">
        <f t="shared" si="113"/>
        <v>1</v>
      </c>
      <c r="E3630" s="83">
        <f t="shared" si="114"/>
        <v>111.00000000000001</v>
      </c>
      <c r="F3630" s="80"/>
      <c r="I3630" s="81"/>
      <c r="J3630" s="80"/>
      <c r="K3630" s="80"/>
      <c r="L3630" s="80"/>
      <c r="M3630" s="80"/>
    </row>
    <row r="3631" spans="1:13">
      <c r="A3631" s="82">
        <v>0.90400000000000003</v>
      </c>
      <c r="B3631" s="130">
        <v>30</v>
      </c>
      <c r="C3631" s="127">
        <v>86.122307792250595</v>
      </c>
      <c r="D3631" s="82">
        <f t="shared" si="113"/>
        <v>1</v>
      </c>
      <c r="E3631" s="83">
        <f t="shared" si="114"/>
        <v>84.587630857180528</v>
      </c>
      <c r="F3631" s="80"/>
      <c r="I3631" s="81"/>
      <c r="J3631" s="80"/>
      <c r="K3631" s="80"/>
      <c r="L3631" s="80"/>
      <c r="M3631" s="80"/>
    </row>
    <row r="3632" spans="1:13">
      <c r="A3632" s="82">
        <v>0.90425</v>
      </c>
      <c r="B3632" s="130">
        <v>30</v>
      </c>
      <c r="C3632" s="127">
        <v>94.339288802636602</v>
      </c>
      <c r="D3632" s="82">
        <f t="shared" si="113"/>
        <v>1</v>
      </c>
      <c r="E3632" s="83">
        <f t="shared" si="114"/>
        <v>91.818574146320216</v>
      </c>
      <c r="F3632" s="80"/>
      <c r="I3632" s="81"/>
      <c r="J3632" s="80"/>
      <c r="K3632" s="80"/>
      <c r="L3632" s="80"/>
      <c r="M3632" s="80"/>
    </row>
    <row r="3633" spans="1:13">
      <c r="A3633" s="82">
        <v>0.90449999999999997</v>
      </c>
      <c r="B3633" s="130">
        <v>15</v>
      </c>
      <c r="C3633" s="127">
        <v>103.41589872486261</v>
      </c>
      <c r="D3633" s="82">
        <f t="shared" si="113"/>
        <v>0</v>
      </c>
      <c r="E3633" s="83" t="str">
        <f t="shared" si="114"/>
        <v>..</v>
      </c>
      <c r="F3633" s="80"/>
      <c r="I3633" s="81"/>
      <c r="J3633" s="80"/>
      <c r="K3633" s="80"/>
      <c r="L3633" s="80"/>
      <c r="M3633" s="80"/>
    </row>
    <row r="3634" spans="1:13">
      <c r="A3634" s="82">
        <v>0.90475000000000005</v>
      </c>
      <c r="B3634" s="130">
        <v>15</v>
      </c>
      <c r="C3634" s="127">
        <v>117.24698706796653</v>
      </c>
      <c r="D3634" s="82">
        <f t="shared" si="113"/>
        <v>0</v>
      </c>
      <c r="E3634" s="83" t="str">
        <f t="shared" si="114"/>
        <v>..</v>
      </c>
      <c r="F3634" s="80"/>
      <c r="I3634" s="81"/>
      <c r="J3634" s="80"/>
      <c r="K3634" s="80"/>
      <c r="L3634" s="80"/>
      <c r="M3634" s="80"/>
    </row>
    <row r="3635" spans="1:13">
      <c r="A3635" s="82">
        <v>0.90500000000000003</v>
      </c>
      <c r="B3635" s="130">
        <v>15</v>
      </c>
      <c r="C3635" s="127">
        <v>111.25802712645086</v>
      </c>
      <c r="D3635" s="82">
        <f t="shared" si="113"/>
        <v>0</v>
      </c>
      <c r="E3635" s="83" t="str">
        <f t="shared" si="114"/>
        <v>..</v>
      </c>
      <c r="F3635" s="80"/>
      <c r="I3635" s="81"/>
      <c r="J3635" s="80"/>
      <c r="K3635" s="80"/>
      <c r="L3635" s="80"/>
      <c r="M3635" s="80"/>
    </row>
    <row r="3636" spans="1:13">
      <c r="A3636" s="82">
        <v>0.90525</v>
      </c>
      <c r="B3636" s="130">
        <v>15</v>
      </c>
      <c r="C3636" s="127">
        <v>107.3244516568067</v>
      </c>
      <c r="D3636" s="82">
        <f t="shared" si="113"/>
        <v>0</v>
      </c>
      <c r="E3636" s="83" t="str">
        <f t="shared" si="114"/>
        <v>..</v>
      </c>
      <c r="F3636" s="80"/>
      <c r="I3636" s="81"/>
      <c r="J3636" s="80"/>
      <c r="K3636" s="80"/>
      <c r="L3636" s="80"/>
      <c r="M3636" s="80"/>
    </row>
    <row r="3637" spans="1:13">
      <c r="A3637" s="82">
        <v>0.90549999999999997</v>
      </c>
      <c r="B3637" s="130">
        <v>30</v>
      </c>
      <c r="C3637" s="127">
        <v>84.506257244745839</v>
      </c>
      <c r="D3637" s="82">
        <f t="shared" si="113"/>
        <v>1</v>
      </c>
      <c r="E3637" s="83">
        <f t="shared" si="114"/>
        <v>83.165506375376339</v>
      </c>
      <c r="F3637" s="80"/>
      <c r="I3637" s="81"/>
      <c r="J3637" s="80"/>
      <c r="K3637" s="80"/>
      <c r="L3637" s="80"/>
      <c r="M3637" s="80"/>
    </row>
    <row r="3638" spans="1:13">
      <c r="A3638" s="82">
        <v>0.90575000000000006</v>
      </c>
      <c r="B3638" s="130">
        <v>30</v>
      </c>
      <c r="C3638" s="127">
        <v>113.93576317246823</v>
      </c>
      <c r="D3638" s="82">
        <f t="shared" si="113"/>
        <v>1</v>
      </c>
      <c r="E3638" s="83">
        <f t="shared" si="114"/>
        <v>111.00000000000001</v>
      </c>
      <c r="F3638" s="80"/>
      <c r="I3638" s="81"/>
      <c r="J3638" s="80"/>
      <c r="K3638" s="80"/>
      <c r="L3638" s="80"/>
      <c r="M3638" s="80"/>
    </row>
    <row r="3639" spans="1:13">
      <c r="A3639" s="82">
        <v>0.90600000000000003</v>
      </c>
      <c r="B3639" s="130">
        <v>30</v>
      </c>
      <c r="C3639" s="127">
        <v>108.51861391198048</v>
      </c>
      <c r="D3639" s="82">
        <f t="shared" si="113"/>
        <v>1</v>
      </c>
      <c r="E3639" s="83">
        <f t="shared" si="114"/>
        <v>111.00000000000001</v>
      </c>
      <c r="F3639" s="80"/>
      <c r="I3639" s="81"/>
      <c r="J3639" s="80"/>
      <c r="K3639" s="80"/>
      <c r="L3639" s="80"/>
      <c r="M3639" s="80"/>
    </row>
    <row r="3640" spans="1:13">
      <c r="A3640" s="82">
        <v>0.90625</v>
      </c>
      <c r="B3640" s="130">
        <v>30</v>
      </c>
      <c r="C3640" s="127">
        <v>133.24241418713359</v>
      </c>
      <c r="D3640" s="82">
        <f t="shared" si="113"/>
        <v>1</v>
      </c>
      <c r="E3640" s="83">
        <f t="shared" si="114"/>
        <v>111.00000000000001</v>
      </c>
      <c r="F3640" s="80"/>
      <c r="I3640" s="81"/>
      <c r="J3640" s="80"/>
      <c r="K3640" s="80"/>
      <c r="L3640" s="80"/>
      <c r="M3640" s="80"/>
    </row>
    <row r="3641" spans="1:13">
      <c r="A3641" s="82">
        <v>0.90649999999999997</v>
      </c>
      <c r="B3641" s="130">
        <v>30</v>
      </c>
      <c r="C3641" s="127">
        <v>130.53294994522338</v>
      </c>
      <c r="D3641" s="82">
        <f t="shared" si="113"/>
        <v>1</v>
      </c>
      <c r="E3641" s="83">
        <f t="shared" si="114"/>
        <v>111.00000000000001</v>
      </c>
      <c r="F3641" s="80"/>
      <c r="I3641" s="81"/>
      <c r="J3641" s="80"/>
      <c r="K3641" s="80"/>
      <c r="L3641" s="80"/>
      <c r="M3641" s="80"/>
    </row>
    <row r="3642" spans="1:13">
      <c r="A3642" s="82">
        <v>0.90674999999999994</v>
      </c>
      <c r="B3642" s="130">
        <v>30</v>
      </c>
      <c r="C3642" s="127">
        <v>122.12332775119785</v>
      </c>
      <c r="D3642" s="82">
        <f t="shared" si="113"/>
        <v>1</v>
      </c>
      <c r="E3642" s="83">
        <f t="shared" si="114"/>
        <v>111.00000000000001</v>
      </c>
      <c r="F3642" s="80"/>
      <c r="I3642" s="81"/>
      <c r="J3642" s="80"/>
      <c r="K3642" s="80"/>
      <c r="L3642" s="80"/>
      <c r="M3642" s="80"/>
    </row>
    <row r="3643" spans="1:13">
      <c r="A3643" s="82">
        <v>0.90700000000000003</v>
      </c>
      <c r="B3643" s="130">
        <v>30</v>
      </c>
      <c r="C3643" s="127">
        <v>126.96534052054631</v>
      </c>
      <c r="D3643" s="82">
        <f t="shared" si="113"/>
        <v>1</v>
      </c>
      <c r="E3643" s="83">
        <f t="shared" si="114"/>
        <v>111.00000000000001</v>
      </c>
      <c r="F3643" s="80"/>
      <c r="I3643" s="81"/>
      <c r="J3643" s="80"/>
      <c r="K3643" s="80"/>
      <c r="L3643" s="80"/>
      <c r="M3643" s="80"/>
    </row>
    <row r="3644" spans="1:13">
      <c r="A3644" s="82">
        <v>0.90725</v>
      </c>
      <c r="B3644" s="130">
        <v>15</v>
      </c>
      <c r="C3644" s="127">
        <v>120.32828745076874</v>
      </c>
      <c r="D3644" s="82">
        <f t="shared" si="113"/>
        <v>0</v>
      </c>
      <c r="E3644" s="83" t="str">
        <f t="shared" si="114"/>
        <v>..</v>
      </c>
      <c r="F3644" s="80"/>
      <c r="I3644" s="81"/>
      <c r="J3644" s="80"/>
      <c r="K3644" s="80"/>
      <c r="L3644" s="80"/>
      <c r="M3644" s="80"/>
    </row>
    <row r="3645" spans="1:13">
      <c r="A3645" s="82">
        <v>0.90749999999999997</v>
      </c>
      <c r="B3645" s="130">
        <v>15</v>
      </c>
      <c r="C3645" s="127">
        <v>115.50661003631026</v>
      </c>
      <c r="D3645" s="82">
        <f t="shared" si="113"/>
        <v>0</v>
      </c>
      <c r="E3645" s="83" t="str">
        <f t="shared" si="114"/>
        <v>..</v>
      </c>
      <c r="F3645" s="80"/>
      <c r="I3645" s="81"/>
      <c r="J3645" s="80"/>
      <c r="K3645" s="80"/>
      <c r="L3645" s="80"/>
      <c r="M3645" s="80"/>
    </row>
    <row r="3646" spans="1:13">
      <c r="A3646" s="82">
        <v>0.90774999999999995</v>
      </c>
      <c r="B3646" s="130">
        <v>15</v>
      </c>
      <c r="C3646" s="127">
        <v>103.50500481017662</v>
      </c>
      <c r="D3646" s="82">
        <f t="shared" si="113"/>
        <v>0</v>
      </c>
      <c r="E3646" s="83" t="str">
        <f t="shared" si="114"/>
        <v>..</v>
      </c>
      <c r="F3646" s="80"/>
      <c r="I3646" s="81"/>
      <c r="J3646" s="80"/>
      <c r="K3646" s="80"/>
      <c r="L3646" s="80"/>
      <c r="M3646" s="80"/>
    </row>
    <row r="3647" spans="1:13">
      <c r="A3647" s="82">
        <v>0.90800000000000003</v>
      </c>
      <c r="B3647" s="130">
        <v>15</v>
      </c>
      <c r="C3647" s="127">
        <v>103.46140689703148</v>
      </c>
      <c r="D3647" s="82">
        <f t="shared" si="113"/>
        <v>0</v>
      </c>
      <c r="E3647" s="83" t="str">
        <f t="shared" si="114"/>
        <v>..</v>
      </c>
      <c r="F3647" s="80"/>
      <c r="I3647" s="81"/>
      <c r="J3647" s="80"/>
      <c r="K3647" s="80"/>
      <c r="L3647" s="80"/>
      <c r="M3647" s="80"/>
    </row>
    <row r="3648" spans="1:13">
      <c r="A3648" s="82">
        <v>0.90825</v>
      </c>
      <c r="B3648" s="130">
        <v>30</v>
      </c>
      <c r="C3648" s="127">
        <v>93.948160550104859</v>
      </c>
      <c r="D3648" s="82">
        <f t="shared" si="113"/>
        <v>1</v>
      </c>
      <c r="E3648" s="83">
        <f t="shared" si="114"/>
        <v>91.474381284092274</v>
      </c>
      <c r="F3648" s="80"/>
      <c r="I3648" s="81"/>
      <c r="J3648" s="80"/>
      <c r="K3648" s="80"/>
      <c r="L3648" s="80"/>
      <c r="M3648" s="80"/>
    </row>
    <row r="3649" spans="1:13">
      <c r="A3649" s="82">
        <v>0.90849999999999997</v>
      </c>
      <c r="B3649" s="130">
        <v>30</v>
      </c>
      <c r="C3649" s="127">
        <v>130.16066518929111</v>
      </c>
      <c r="D3649" s="82">
        <f t="shared" si="113"/>
        <v>1</v>
      </c>
      <c r="E3649" s="83">
        <f t="shared" si="114"/>
        <v>111.00000000000001</v>
      </c>
      <c r="F3649" s="80"/>
      <c r="I3649" s="81"/>
      <c r="J3649" s="80"/>
      <c r="K3649" s="80"/>
      <c r="L3649" s="80"/>
      <c r="M3649" s="80"/>
    </row>
    <row r="3650" spans="1:13">
      <c r="A3650" s="82">
        <v>0.90874999999999995</v>
      </c>
      <c r="B3650" s="130">
        <v>15</v>
      </c>
      <c r="C3650" s="127">
        <v>117.00906717694423</v>
      </c>
      <c r="D3650" s="82">
        <f t="shared" si="113"/>
        <v>0</v>
      </c>
      <c r="E3650" s="83" t="str">
        <f t="shared" si="114"/>
        <v>..</v>
      </c>
      <c r="F3650" s="80"/>
      <c r="I3650" s="81"/>
      <c r="J3650" s="80"/>
      <c r="K3650" s="80"/>
      <c r="L3650" s="80"/>
      <c r="M3650" s="80"/>
    </row>
    <row r="3651" spans="1:13">
      <c r="A3651" s="82">
        <v>0.90900000000000003</v>
      </c>
      <c r="B3651" s="130">
        <v>15</v>
      </c>
      <c r="C3651" s="127">
        <v>117.31782222060005</v>
      </c>
      <c r="D3651" s="82">
        <f t="shared" si="113"/>
        <v>0</v>
      </c>
      <c r="E3651" s="83" t="str">
        <f t="shared" si="114"/>
        <v>..</v>
      </c>
      <c r="F3651" s="80"/>
      <c r="I3651" s="81"/>
      <c r="J3651" s="80"/>
      <c r="K3651" s="80"/>
      <c r="L3651" s="80"/>
      <c r="M3651" s="80"/>
    </row>
    <row r="3652" spans="1:13">
      <c r="A3652" s="82">
        <v>0.90925</v>
      </c>
      <c r="B3652" s="130">
        <v>15</v>
      </c>
      <c r="C3652" s="127">
        <v>123.15618324779206</v>
      </c>
      <c r="D3652" s="82">
        <f t="shared" si="113"/>
        <v>0</v>
      </c>
      <c r="E3652" s="83" t="str">
        <f t="shared" si="114"/>
        <v>..</v>
      </c>
      <c r="F3652" s="80"/>
      <c r="I3652" s="81"/>
      <c r="J3652" s="80"/>
      <c r="K3652" s="80"/>
      <c r="L3652" s="80"/>
      <c r="M3652" s="80"/>
    </row>
    <row r="3653" spans="1:13">
      <c r="A3653" s="82">
        <v>0.90949999999999998</v>
      </c>
      <c r="B3653" s="130">
        <v>15</v>
      </c>
      <c r="C3653" s="127">
        <v>119.19479411712604</v>
      </c>
      <c r="D3653" s="82">
        <f t="shared" si="113"/>
        <v>0</v>
      </c>
      <c r="E3653" s="83" t="str">
        <f t="shared" si="114"/>
        <v>..</v>
      </c>
      <c r="F3653" s="80"/>
      <c r="I3653" s="81"/>
      <c r="J3653" s="80"/>
      <c r="K3653" s="80"/>
      <c r="L3653" s="80"/>
      <c r="M3653" s="80"/>
    </row>
    <row r="3654" spans="1:13">
      <c r="A3654" s="82">
        <v>0.90974999999999995</v>
      </c>
      <c r="B3654" s="130">
        <v>15</v>
      </c>
      <c r="C3654" s="127">
        <v>108.15914152087196</v>
      </c>
      <c r="D3654" s="82">
        <f t="shared" si="113"/>
        <v>0</v>
      </c>
      <c r="E3654" s="83" t="str">
        <f t="shared" si="114"/>
        <v>..</v>
      </c>
      <c r="F3654" s="80"/>
      <c r="I3654" s="81"/>
      <c r="J3654" s="80"/>
      <c r="K3654" s="80"/>
      <c r="L3654" s="80"/>
      <c r="M3654" s="80"/>
    </row>
    <row r="3655" spans="1:13">
      <c r="A3655" s="82">
        <v>0.91</v>
      </c>
      <c r="B3655" s="130">
        <v>15</v>
      </c>
      <c r="C3655" s="127">
        <v>105.567357326696</v>
      </c>
      <c r="D3655" s="82">
        <f t="shared" si="113"/>
        <v>0</v>
      </c>
      <c r="E3655" s="83" t="str">
        <f t="shared" si="114"/>
        <v>..</v>
      </c>
      <c r="F3655" s="80"/>
      <c r="I3655" s="81"/>
      <c r="J3655" s="80"/>
      <c r="K3655" s="80"/>
      <c r="L3655" s="80"/>
      <c r="M3655" s="80"/>
    </row>
    <row r="3656" spans="1:13">
      <c r="A3656" s="82">
        <v>0.91025</v>
      </c>
      <c r="B3656" s="130">
        <v>30</v>
      </c>
      <c r="C3656" s="127">
        <v>129.21001640212359</v>
      </c>
      <c r="D3656" s="82">
        <f t="shared" si="113"/>
        <v>1</v>
      </c>
      <c r="E3656" s="83">
        <f t="shared" si="114"/>
        <v>111.00000000000001</v>
      </c>
      <c r="F3656" s="80"/>
      <c r="I3656" s="81"/>
      <c r="J3656" s="80"/>
      <c r="K3656" s="80"/>
      <c r="L3656" s="80"/>
      <c r="M3656" s="80"/>
    </row>
    <row r="3657" spans="1:13">
      <c r="A3657" s="82">
        <v>0.91049999999999998</v>
      </c>
      <c r="B3657" s="130">
        <v>30</v>
      </c>
      <c r="C3657" s="127">
        <v>121.88382801493472</v>
      </c>
      <c r="D3657" s="82">
        <f t="shared" si="113"/>
        <v>1</v>
      </c>
      <c r="E3657" s="83">
        <f t="shared" si="114"/>
        <v>111.00000000000001</v>
      </c>
      <c r="F3657" s="80"/>
      <c r="I3657" s="81"/>
      <c r="J3657" s="80"/>
      <c r="K3657" s="80"/>
      <c r="L3657" s="80"/>
      <c r="M3657" s="80"/>
    </row>
    <row r="3658" spans="1:13">
      <c r="A3658" s="82">
        <v>0.91074999999999995</v>
      </c>
      <c r="B3658" s="130">
        <v>15</v>
      </c>
      <c r="C3658" s="127">
        <v>109.94791871515484</v>
      </c>
      <c r="D3658" s="82">
        <f t="shared" si="113"/>
        <v>0</v>
      </c>
      <c r="E3658" s="83" t="str">
        <f t="shared" si="114"/>
        <v>..</v>
      </c>
      <c r="F3658" s="80"/>
      <c r="I3658" s="81"/>
      <c r="J3658" s="80"/>
      <c r="K3658" s="80"/>
      <c r="L3658" s="80"/>
      <c r="M3658" s="80"/>
    </row>
    <row r="3659" spans="1:13">
      <c r="A3659" s="82">
        <v>0.91100000000000003</v>
      </c>
      <c r="B3659" s="130">
        <v>15</v>
      </c>
      <c r="C3659" s="127">
        <v>102.86832173762869</v>
      </c>
      <c r="D3659" s="82">
        <f t="shared" si="113"/>
        <v>0</v>
      </c>
      <c r="E3659" s="83" t="str">
        <f t="shared" si="114"/>
        <v>..</v>
      </c>
      <c r="F3659" s="80"/>
      <c r="I3659" s="81"/>
      <c r="J3659" s="80"/>
      <c r="K3659" s="80"/>
      <c r="L3659" s="80"/>
      <c r="M3659" s="80"/>
    </row>
    <row r="3660" spans="1:13">
      <c r="A3660" s="82">
        <v>0.91125</v>
      </c>
      <c r="B3660" s="130">
        <v>30</v>
      </c>
      <c r="C3660" s="127">
        <v>124.45452747533982</v>
      </c>
      <c r="D3660" s="82">
        <f t="shared" si="113"/>
        <v>1</v>
      </c>
      <c r="E3660" s="83">
        <f t="shared" si="114"/>
        <v>111.00000000000001</v>
      </c>
      <c r="F3660" s="80"/>
      <c r="I3660" s="81"/>
      <c r="J3660" s="80"/>
      <c r="K3660" s="80"/>
      <c r="L3660" s="80"/>
      <c r="M3660" s="80"/>
    </row>
    <row r="3661" spans="1:13">
      <c r="A3661" s="82">
        <v>0.91149999999999998</v>
      </c>
      <c r="B3661" s="130">
        <v>15</v>
      </c>
      <c r="C3661" s="127">
        <v>105.40214895573497</v>
      </c>
      <c r="D3661" s="82">
        <f t="shared" si="113"/>
        <v>0</v>
      </c>
      <c r="E3661" s="83" t="str">
        <f t="shared" si="114"/>
        <v>..</v>
      </c>
      <c r="F3661" s="80"/>
      <c r="I3661" s="81"/>
      <c r="J3661" s="80"/>
      <c r="K3661" s="80"/>
      <c r="L3661" s="80"/>
      <c r="M3661" s="80"/>
    </row>
    <row r="3662" spans="1:13">
      <c r="A3662" s="82">
        <v>0.91174999999999995</v>
      </c>
      <c r="B3662" s="130">
        <v>15</v>
      </c>
      <c r="C3662" s="127">
        <v>116.12588259079288</v>
      </c>
      <c r="D3662" s="82">
        <f t="shared" si="113"/>
        <v>0</v>
      </c>
      <c r="E3662" s="83" t="str">
        <f t="shared" si="114"/>
        <v>..</v>
      </c>
      <c r="F3662" s="80"/>
      <c r="I3662" s="81"/>
      <c r="J3662" s="80"/>
      <c r="K3662" s="80"/>
      <c r="L3662" s="80"/>
      <c r="M3662" s="80"/>
    </row>
    <row r="3663" spans="1:13">
      <c r="A3663" s="82">
        <v>0.91200000000000003</v>
      </c>
      <c r="B3663" s="130">
        <v>15</v>
      </c>
      <c r="C3663" s="127">
        <v>123.50404659174316</v>
      </c>
      <c r="D3663" s="82">
        <f t="shared" si="113"/>
        <v>0</v>
      </c>
      <c r="E3663" s="83" t="str">
        <f t="shared" si="114"/>
        <v>..</v>
      </c>
      <c r="F3663" s="80"/>
      <c r="I3663" s="81"/>
      <c r="J3663" s="80"/>
      <c r="K3663" s="80"/>
      <c r="L3663" s="80"/>
      <c r="M3663" s="80"/>
    </row>
    <row r="3664" spans="1:13">
      <c r="A3664" s="82">
        <v>0.91225000000000001</v>
      </c>
      <c r="B3664" s="130">
        <v>30</v>
      </c>
      <c r="C3664" s="127">
        <v>135.86390440527157</v>
      </c>
      <c r="D3664" s="82">
        <f t="shared" ref="D3664:D3727" si="115">IF(VLOOKUP(B3664,$B$10:$G$11,6)&gt;=0,1,0)</f>
        <v>1</v>
      </c>
      <c r="E3664" s="83">
        <f t="shared" ref="E3664:E3727" si="116">IF(D3664=0,"..", IF(C3664+$C$6&gt;=$G$2,$G$2,(C3664+$C$6)*(1-$C$4)))</f>
        <v>111.00000000000001</v>
      </c>
      <c r="F3664" s="80"/>
      <c r="I3664" s="81"/>
      <c r="J3664" s="80"/>
      <c r="K3664" s="80"/>
      <c r="L3664" s="80"/>
      <c r="M3664" s="80"/>
    </row>
    <row r="3665" spans="1:13">
      <c r="A3665" s="82">
        <v>0.91249999999999998</v>
      </c>
      <c r="B3665" s="130">
        <v>15</v>
      </c>
      <c r="C3665" s="127">
        <v>113.93768264701994</v>
      </c>
      <c r="D3665" s="82">
        <f t="shared" si="115"/>
        <v>0</v>
      </c>
      <c r="E3665" s="83" t="str">
        <f t="shared" si="116"/>
        <v>..</v>
      </c>
      <c r="F3665" s="80"/>
      <c r="I3665" s="81"/>
      <c r="J3665" s="80"/>
      <c r="K3665" s="80"/>
      <c r="L3665" s="80"/>
      <c r="M3665" s="80"/>
    </row>
    <row r="3666" spans="1:13">
      <c r="A3666" s="82">
        <v>0.91274999999999995</v>
      </c>
      <c r="B3666" s="130">
        <v>15</v>
      </c>
      <c r="C3666" s="127">
        <v>97.258819289543368</v>
      </c>
      <c r="D3666" s="82">
        <f t="shared" si="115"/>
        <v>0</v>
      </c>
      <c r="E3666" s="83" t="str">
        <f t="shared" si="116"/>
        <v>..</v>
      </c>
      <c r="F3666" s="80"/>
      <c r="I3666" s="81"/>
      <c r="J3666" s="80"/>
      <c r="K3666" s="80"/>
      <c r="L3666" s="80"/>
      <c r="M3666" s="80"/>
    </row>
    <row r="3667" spans="1:13">
      <c r="A3667" s="82">
        <v>0.91300000000000003</v>
      </c>
      <c r="B3667" s="130">
        <v>15</v>
      </c>
      <c r="C3667" s="127">
        <v>99.345428831495994</v>
      </c>
      <c r="D3667" s="82">
        <f t="shared" si="115"/>
        <v>0</v>
      </c>
      <c r="E3667" s="83" t="str">
        <f t="shared" si="116"/>
        <v>..</v>
      </c>
      <c r="F3667" s="80"/>
      <c r="I3667" s="81"/>
      <c r="J3667" s="80"/>
      <c r="K3667" s="80"/>
      <c r="L3667" s="80"/>
      <c r="M3667" s="80"/>
    </row>
    <row r="3668" spans="1:13">
      <c r="A3668" s="82">
        <v>0.91325000000000001</v>
      </c>
      <c r="B3668" s="130">
        <v>30</v>
      </c>
      <c r="C3668" s="127">
        <v>132.74668657817696</v>
      </c>
      <c r="D3668" s="82">
        <f t="shared" si="115"/>
        <v>1</v>
      </c>
      <c r="E3668" s="83">
        <f t="shared" si="116"/>
        <v>111.00000000000001</v>
      </c>
      <c r="F3668" s="80"/>
      <c r="I3668" s="81"/>
      <c r="J3668" s="80"/>
      <c r="K3668" s="80"/>
      <c r="L3668" s="80"/>
      <c r="M3668" s="80"/>
    </row>
    <row r="3669" spans="1:13">
      <c r="A3669" s="82">
        <v>0.91349999999999998</v>
      </c>
      <c r="B3669" s="130">
        <v>15</v>
      </c>
      <c r="C3669" s="127">
        <v>105.71027366416264</v>
      </c>
      <c r="D3669" s="82">
        <f t="shared" si="115"/>
        <v>0</v>
      </c>
      <c r="E3669" s="83" t="str">
        <f t="shared" si="116"/>
        <v>..</v>
      </c>
      <c r="F3669" s="80"/>
      <c r="I3669" s="81"/>
      <c r="J3669" s="80"/>
      <c r="K3669" s="80"/>
      <c r="L3669" s="80"/>
      <c r="M3669" s="80"/>
    </row>
    <row r="3670" spans="1:13">
      <c r="A3670" s="82">
        <v>0.91374999999999995</v>
      </c>
      <c r="B3670" s="130">
        <v>30</v>
      </c>
      <c r="C3670" s="127">
        <v>135.84299587970546</v>
      </c>
      <c r="D3670" s="82">
        <f t="shared" si="115"/>
        <v>1</v>
      </c>
      <c r="E3670" s="83">
        <f t="shared" si="116"/>
        <v>111.00000000000001</v>
      </c>
      <c r="F3670" s="80"/>
      <c r="I3670" s="81"/>
      <c r="J3670" s="80"/>
      <c r="K3670" s="80"/>
      <c r="L3670" s="80"/>
      <c r="M3670" s="80"/>
    </row>
    <row r="3671" spans="1:13">
      <c r="A3671" s="82">
        <v>0.91400000000000003</v>
      </c>
      <c r="B3671" s="130">
        <v>30</v>
      </c>
      <c r="C3671" s="127">
        <v>122.51474701343659</v>
      </c>
      <c r="D3671" s="82">
        <f t="shared" si="115"/>
        <v>1</v>
      </c>
      <c r="E3671" s="83">
        <f t="shared" si="116"/>
        <v>111.00000000000001</v>
      </c>
      <c r="F3671" s="80"/>
      <c r="I3671" s="81"/>
      <c r="J3671" s="80"/>
      <c r="K3671" s="80"/>
      <c r="L3671" s="80"/>
      <c r="M3671" s="80"/>
    </row>
    <row r="3672" spans="1:13">
      <c r="A3672" s="82">
        <v>0.91425000000000001</v>
      </c>
      <c r="B3672" s="130">
        <v>15</v>
      </c>
      <c r="C3672" s="127">
        <v>96.794548212918471</v>
      </c>
      <c r="D3672" s="82">
        <f t="shared" si="115"/>
        <v>0</v>
      </c>
      <c r="E3672" s="83" t="str">
        <f t="shared" si="116"/>
        <v>..</v>
      </c>
      <c r="F3672" s="80"/>
      <c r="I3672" s="81"/>
      <c r="J3672" s="80"/>
      <c r="K3672" s="80"/>
      <c r="L3672" s="80"/>
      <c r="M3672" s="80"/>
    </row>
    <row r="3673" spans="1:13">
      <c r="A3673" s="82">
        <v>0.91449999999999998</v>
      </c>
      <c r="B3673" s="130">
        <v>30</v>
      </c>
      <c r="C3673" s="127">
        <v>114.63221057940987</v>
      </c>
      <c r="D3673" s="82">
        <f t="shared" si="115"/>
        <v>1</v>
      </c>
      <c r="E3673" s="83">
        <f t="shared" si="116"/>
        <v>111.00000000000001</v>
      </c>
      <c r="F3673" s="80"/>
      <c r="I3673" s="81"/>
      <c r="J3673" s="80"/>
      <c r="K3673" s="80"/>
      <c r="L3673" s="80"/>
      <c r="M3673" s="80"/>
    </row>
    <row r="3674" spans="1:13">
      <c r="A3674" s="82">
        <v>0.91474999999999995</v>
      </c>
      <c r="B3674" s="130">
        <v>15</v>
      </c>
      <c r="C3674" s="127">
        <v>124.14980609754365</v>
      </c>
      <c r="D3674" s="82">
        <f t="shared" si="115"/>
        <v>0</v>
      </c>
      <c r="E3674" s="83" t="str">
        <f t="shared" si="116"/>
        <v>..</v>
      </c>
      <c r="F3674" s="80"/>
      <c r="I3674" s="81"/>
      <c r="J3674" s="80"/>
      <c r="K3674" s="80"/>
      <c r="L3674" s="80"/>
      <c r="M3674" s="80"/>
    </row>
    <row r="3675" spans="1:13">
      <c r="A3675" s="82">
        <v>0.91500000000000004</v>
      </c>
      <c r="B3675" s="130">
        <v>15</v>
      </c>
      <c r="C3675" s="127">
        <v>99.249656641466729</v>
      </c>
      <c r="D3675" s="82">
        <f t="shared" si="115"/>
        <v>0</v>
      </c>
      <c r="E3675" s="83" t="str">
        <f t="shared" si="116"/>
        <v>..</v>
      </c>
      <c r="F3675" s="80"/>
      <c r="I3675" s="81"/>
      <c r="J3675" s="80"/>
      <c r="K3675" s="80"/>
      <c r="L3675" s="80"/>
      <c r="M3675" s="80"/>
    </row>
    <row r="3676" spans="1:13">
      <c r="A3676" s="82">
        <v>0.91525000000000001</v>
      </c>
      <c r="B3676" s="130">
        <v>15</v>
      </c>
      <c r="C3676" s="127">
        <v>112.63929199758863</v>
      </c>
      <c r="D3676" s="82">
        <f t="shared" si="115"/>
        <v>0</v>
      </c>
      <c r="E3676" s="83" t="str">
        <f t="shared" si="116"/>
        <v>..</v>
      </c>
      <c r="F3676" s="80"/>
      <c r="I3676" s="81"/>
      <c r="J3676" s="80"/>
      <c r="K3676" s="80"/>
      <c r="L3676" s="80"/>
      <c r="M3676" s="80"/>
    </row>
    <row r="3677" spans="1:13">
      <c r="A3677" s="82">
        <v>0.91549999999999998</v>
      </c>
      <c r="B3677" s="130">
        <v>30</v>
      </c>
      <c r="C3677" s="127">
        <v>131.57925584914926</v>
      </c>
      <c r="D3677" s="82">
        <f t="shared" si="115"/>
        <v>1</v>
      </c>
      <c r="E3677" s="83">
        <f t="shared" si="116"/>
        <v>111.00000000000001</v>
      </c>
      <c r="F3677" s="80"/>
      <c r="I3677" s="81"/>
      <c r="J3677" s="80"/>
      <c r="K3677" s="80"/>
      <c r="L3677" s="80"/>
      <c r="M3677" s="80"/>
    </row>
    <row r="3678" spans="1:13">
      <c r="A3678" s="82">
        <v>0.91574999999999995</v>
      </c>
      <c r="B3678" s="130">
        <v>30</v>
      </c>
      <c r="C3678" s="127">
        <v>91.593563665380799</v>
      </c>
      <c r="D3678" s="82">
        <f t="shared" si="115"/>
        <v>1</v>
      </c>
      <c r="E3678" s="83">
        <f t="shared" si="116"/>
        <v>89.402336025535107</v>
      </c>
      <c r="F3678" s="80"/>
      <c r="I3678" s="81"/>
      <c r="J3678" s="80"/>
      <c r="K3678" s="80"/>
      <c r="L3678" s="80"/>
      <c r="M3678" s="80"/>
    </row>
    <row r="3679" spans="1:13">
      <c r="A3679" s="82">
        <v>0.91600000000000004</v>
      </c>
      <c r="B3679" s="130">
        <v>15</v>
      </c>
      <c r="C3679" s="127">
        <v>100.84750902328265</v>
      </c>
      <c r="D3679" s="82">
        <f t="shared" si="115"/>
        <v>0</v>
      </c>
      <c r="E3679" s="83" t="str">
        <f t="shared" si="116"/>
        <v>..</v>
      </c>
      <c r="F3679" s="80"/>
      <c r="I3679" s="81"/>
      <c r="J3679" s="80"/>
      <c r="K3679" s="80"/>
      <c r="L3679" s="80"/>
      <c r="M3679" s="80"/>
    </row>
    <row r="3680" spans="1:13">
      <c r="A3680" s="82">
        <v>0.91625000000000001</v>
      </c>
      <c r="B3680" s="130">
        <v>15</v>
      </c>
      <c r="C3680" s="127">
        <v>110.29762492237559</v>
      </c>
      <c r="D3680" s="82">
        <f t="shared" si="115"/>
        <v>0</v>
      </c>
      <c r="E3680" s="83" t="str">
        <f t="shared" si="116"/>
        <v>..</v>
      </c>
      <c r="F3680" s="80"/>
      <c r="I3680" s="81"/>
      <c r="J3680" s="80"/>
      <c r="K3680" s="80"/>
      <c r="L3680" s="80"/>
      <c r="M3680" s="80"/>
    </row>
    <row r="3681" spans="1:13">
      <c r="A3681" s="82">
        <v>0.91649999999999998</v>
      </c>
      <c r="B3681" s="130">
        <v>15</v>
      </c>
      <c r="C3681" s="127">
        <v>102.95951662991368</v>
      </c>
      <c r="D3681" s="82">
        <f t="shared" si="115"/>
        <v>0</v>
      </c>
      <c r="E3681" s="83" t="str">
        <f t="shared" si="116"/>
        <v>..</v>
      </c>
      <c r="F3681" s="80"/>
      <c r="I3681" s="81"/>
      <c r="J3681" s="80"/>
      <c r="K3681" s="80"/>
      <c r="L3681" s="80"/>
      <c r="M3681" s="80"/>
    </row>
    <row r="3682" spans="1:13">
      <c r="A3682" s="82">
        <v>0.91674999999999995</v>
      </c>
      <c r="B3682" s="130">
        <v>15</v>
      </c>
      <c r="C3682" s="127">
        <v>116.60821739655431</v>
      </c>
      <c r="D3682" s="82">
        <f t="shared" si="115"/>
        <v>0</v>
      </c>
      <c r="E3682" s="83" t="str">
        <f t="shared" si="116"/>
        <v>..</v>
      </c>
      <c r="F3682" s="80"/>
      <c r="I3682" s="81"/>
      <c r="J3682" s="80"/>
      <c r="K3682" s="80"/>
      <c r="L3682" s="80"/>
      <c r="M3682" s="80"/>
    </row>
    <row r="3683" spans="1:13">
      <c r="A3683" s="82">
        <v>0.91700000000000004</v>
      </c>
      <c r="B3683" s="130">
        <v>30</v>
      </c>
      <c r="C3683" s="127">
        <v>103.17819916399178</v>
      </c>
      <c r="D3683" s="82">
        <f t="shared" si="115"/>
        <v>1</v>
      </c>
      <c r="E3683" s="83">
        <f t="shared" si="116"/>
        <v>111.00000000000001</v>
      </c>
      <c r="F3683" s="80"/>
      <c r="I3683" s="81"/>
      <c r="J3683" s="80"/>
      <c r="K3683" s="80"/>
      <c r="L3683" s="80"/>
      <c r="M3683" s="80"/>
    </row>
    <row r="3684" spans="1:13">
      <c r="A3684" s="82">
        <v>0.91725000000000001</v>
      </c>
      <c r="B3684" s="130">
        <v>30</v>
      </c>
      <c r="C3684" s="127">
        <v>91.942327532022787</v>
      </c>
      <c r="D3684" s="82">
        <f t="shared" si="115"/>
        <v>1</v>
      </c>
      <c r="E3684" s="83">
        <f t="shared" si="116"/>
        <v>89.709248228180059</v>
      </c>
      <c r="F3684" s="80"/>
      <c r="I3684" s="81"/>
      <c r="J3684" s="80"/>
      <c r="K3684" s="80"/>
      <c r="L3684" s="80"/>
      <c r="M3684" s="80"/>
    </row>
    <row r="3685" spans="1:13">
      <c r="A3685" s="82">
        <v>0.91749999999999998</v>
      </c>
      <c r="B3685" s="130">
        <v>30</v>
      </c>
      <c r="C3685" s="127">
        <v>98.985202119399062</v>
      </c>
      <c r="D3685" s="82">
        <f t="shared" si="115"/>
        <v>1</v>
      </c>
      <c r="E3685" s="83">
        <f t="shared" si="116"/>
        <v>95.90697786507117</v>
      </c>
      <c r="F3685" s="80"/>
      <c r="I3685" s="81"/>
      <c r="J3685" s="80"/>
      <c r="K3685" s="80"/>
      <c r="L3685" s="80"/>
      <c r="M3685" s="80"/>
    </row>
    <row r="3686" spans="1:13">
      <c r="A3686" s="82">
        <v>0.91774999999999995</v>
      </c>
      <c r="B3686" s="130">
        <v>30</v>
      </c>
      <c r="C3686" s="127">
        <v>136.5445425842268</v>
      </c>
      <c r="D3686" s="82">
        <f t="shared" si="115"/>
        <v>1</v>
      </c>
      <c r="E3686" s="83">
        <f t="shared" si="116"/>
        <v>111.00000000000001</v>
      </c>
      <c r="F3686" s="80"/>
      <c r="I3686" s="81"/>
      <c r="J3686" s="80"/>
      <c r="K3686" s="80"/>
      <c r="L3686" s="80"/>
      <c r="M3686" s="80"/>
    </row>
    <row r="3687" spans="1:13">
      <c r="A3687" s="82">
        <v>0.91800000000000004</v>
      </c>
      <c r="B3687" s="130">
        <v>30</v>
      </c>
      <c r="C3687" s="127">
        <v>132.10979213401609</v>
      </c>
      <c r="D3687" s="82">
        <f t="shared" si="115"/>
        <v>1</v>
      </c>
      <c r="E3687" s="83">
        <f t="shared" si="116"/>
        <v>111.00000000000001</v>
      </c>
      <c r="F3687" s="80"/>
      <c r="I3687" s="81"/>
      <c r="J3687" s="80"/>
      <c r="K3687" s="80"/>
      <c r="L3687" s="80"/>
      <c r="M3687" s="80"/>
    </row>
    <row r="3688" spans="1:13">
      <c r="A3688" s="82">
        <v>0.91825000000000001</v>
      </c>
      <c r="B3688" s="130">
        <v>15</v>
      </c>
      <c r="C3688" s="127">
        <v>121.97905148515447</v>
      </c>
      <c r="D3688" s="82">
        <f t="shared" si="115"/>
        <v>0</v>
      </c>
      <c r="E3688" s="83" t="str">
        <f t="shared" si="116"/>
        <v>..</v>
      </c>
      <c r="F3688" s="80"/>
      <c r="I3688" s="81"/>
      <c r="J3688" s="80"/>
      <c r="K3688" s="80"/>
      <c r="L3688" s="80"/>
      <c r="M3688" s="80"/>
    </row>
    <row r="3689" spans="1:13">
      <c r="A3689" s="82">
        <v>0.91849999999999998</v>
      </c>
      <c r="B3689" s="130">
        <v>30</v>
      </c>
      <c r="C3689" s="127">
        <v>124.62298406675137</v>
      </c>
      <c r="D3689" s="82">
        <f t="shared" si="115"/>
        <v>1</v>
      </c>
      <c r="E3689" s="83">
        <f t="shared" si="116"/>
        <v>111.00000000000001</v>
      </c>
      <c r="F3689" s="80"/>
      <c r="I3689" s="81"/>
      <c r="J3689" s="80"/>
      <c r="K3689" s="80"/>
      <c r="L3689" s="80"/>
      <c r="M3689" s="80"/>
    </row>
    <row r="3690" spans="1:13">
      <c r="A3690" s="82">
        <v>0.91874999999999996</v>
      </c>
      <c r="B3690" s="130">
        <v>15</v>
      </c>
      <c r="C3690" s="127">
        <v>98.910695991965582</v>
      </c>
      <c r="D3690" s="82">
        <f t="shared" si="115"/>
        <v>0</v>
      </c>
      <c r="E3690" s="83" t="str">
        <f t="shared" si="116"/>
        <v>..</v>
      </c>
      <c r="F3690" s="80"/>
      <c r="I3690" s="81"/>
      <c r="J3690" s="80"/>
      <c r="K3690" s="80"/>
      <c r="L3690" s="80"/>
      <c r="M3690" s="80"/>
    </row>
    <row r="3691" spans="1:13">
      <c r="A3691" s="82">
        <v>0.91900000000000004</v>
      </c>
      <c r="B3691" s="130">
        <v>15</v>
      </c>
      <c r="C3691" s="127">
        <v>110.39655276664836</v>
      </c>
      <c r="D3691" s="82">
        <f t="shared" si="115"/>
        <v>0</v>
      </c>
      <c r="E3691" s="83" t="str">
        <f t="shared" si="116"/>
        <v>..</v>
      </c>
      <c r="F3691" s="80"/>
      <c r="I3691" s="81"/>
      <c r="J3691" s="80"/>
      <c r="K3691" s="80"/>
      <c r="L3691" s="80"/>
      <c r="M3691" s="80"/>
    </row>
    <row r="3692" spans="1:13">
      <c r="A3692" s="82">
        <v>0.91925000000000001</v>
      </c>
      <c r="B3692" s="130">
        <v>30</v>
      </c>
      <c r="C3692" s="127">
        <v>132.47909720498137</v>
      </c>
      <c r="D3692" s="82">
        <f t="shared" si="115"/>
        <v>1</v>
      </c>
      <c r="E3692" s="83">
        <f t="shared" si="116"/>
        <v>111.00000000000001</v>
      </c>
      <c r="F3692" s="80"/>
      <c r="I3692" s="81"/>
      <c r="J3692" s="80"/>
      <c r="K3692" s="80"/>
      <c r="L3692" s="80"/>
      <c r="M3692" s="80"/>
    </row>
    <row r="3693" spans="1:13">
      <c r="A3693" s="82">
        <v>0.91949999999999998</v>
      </c>
      <c r="B3693" s="130">
        <v>30</v>
      </c>
      <c r="C3693" s="127">
        <v>86.014661464026872</v>
      </c>
      <c r="D3693" s="82">
        <f t="shared" si="115"/>
        <v>1</v>
      </c>
      <c r="E3693" s="83">
        <f t="shared" si="116"/>
        <v>84.492902088343655</v>
      </c>
      <c r="F3693" s="80"/>
      <c r="I3693" s="81"/>
      <c r="J3693" s="80"/>
      <c r="K3693" s="80"/>
      <c r="L3693" s="80"/>
      <c r="M3693" s="80"/>
    </row>
    <row r="3694" spans="1:13">
      <c r="A3694" s="82">
        <v>0.91974999999999996</v>
      </c>
      <c r="B3694" s="130">
        <v>15</v>
      </c>
      <c r="C3694" s="127">
        <v>114.05245500975145</v>
      </c>
      <c r="D3694" s="82">
        <f t="shared" si="115"/>
        <v>0</v>
      </c>
      <c r="E3694" s="83" t="str">
        <f t="shared" si="116"/>
        <v>..</v>
      </c>
      <c r="F3694" s="80"/>
      <c r="I3694" s="81"/>
      <c r="J3694" s="80"/>
      <c r="K3694" s="80"/>
      <c r="L3694" s="80"/>
      <c r="M3694" s="80"/>
    </row>
    <row r="3695" spans="1:13">
      <c r="A3695" s="82">
        <v>0.92</v>
      </c>
      <c r="B3695" s="130">
        <v>15</v>
      </c>
      <c r="C3695" s="127">
        <v>120.53410313409879</v>
      </c>
      <c r="D3695" s="82">
        <f t="shared" si="115"/>
        <v>0</v>
      </c>
      <c r="E3695" s="83" t="str">
        <f t="shared" si="116"/>
        <v>..</v>
      </c>
      <c r="F3695" s="80"/>
      <c r="I3695" s="81"/>
      <c r="J3695" s="80"/>
      <c r="K3695" s="80"/>
      <c r="L3695" s="80"/>
      <c r="M3695" s="80"/>
    </row>
    <row r="3696" spans="1:13">
      <c r="A3696" s="82">
        <v>0.92025000000000001</v>
      </c>
      <c r="B3696" s="130">
        <v>30</v>
      </c>
      <c r="C3696" s="127">
        <v>131.66873843575991</v>
      </c>
      <c r="D3696" s="82">
        <f t="shared" si="115"/>
        <v>1</v>
      </c>
      <c r="E3696" s="83">
        <f t="shared" si="116"/>
        <v>111.00000000000001</v>
      </c>
      <c r="F3696" s="80"/>
      <c r="I3696" s="81"/>
      <c r="J3696" s="80"/>
      <c r="K3696" s="80"/>
      <c r="L3696" s="80"/>
      <c r="M3696" s="80"/>
    </row>
    <row r="3697" spans="1:13">
      <c r="A3697" s="82">
        <v>0.92049999999999998</v>
      </c>
      <c r="B3697" s="130">
        <v>15</v>
      </c>
      <c r="C3697" s="127">
        <v>97.806638577435777</v>
      </c>
      <c r="D3697" s="82">
        <f t="shared" si="115"/>
        <v>0</v>
      </c>
      <c r="E3697" s="83" t="str">
        <f t="shared" si="116"/>
        <v>..</v>
      </c>
      <c r="F3697" s="80"/>
      <c r="I3697" s="81"/>
      <c r="J3697" s="80"/>
      <c r="K3697" s="80"/>
      <c r="L3697" s="80"/>
      <c r="M3697" s="80"/>
    </row>
    <row r="3698" spans="1:13">
      <c r="A3698" s="82">
        <v>0.92074999999999996</v>
      </c>
      <c r="B3698" s="130">
        <v>15</v>
      </c>
      <c r="C3698" s="127">
        <v>110.71958414800748</v>
      </c>
      <c r="D3698" s="82">
        <f t="shared" si="115"/>
        <v>0</v>
      </c>
      <c r="E3698" s="83" t="str">
        <f t="shared" si="116"/>
        <v>..</v>
      </c>
      <c r="F3698" s="80"/>
      <c r="I3698" s="81"/>
      <c r="J3698" s="80"/>
      <c r="K3698" s="80"/>
      <c r="L3698" s="80"/>
      <c r="M3698" s="80"/>
    </row>
    <row r="3699" spans="1:13">
      <c r="A3699" s="82">
        <v>0.92100000000000004</v>
      </c>
      <c r="B3699" s="130">
        <v>30</v>
      </c>
      <c r="C3699" s="127">
        <v>134.47424100843483</v>
      </c>
      <c r="D3699" s="82">
        <f t="shared" si="115"/>
        <v>1</v>
      </c>
      <c r="E3699" s="83">
        <f t="shared" si="116"/>
        <v>111.00000000000001</v>
      </c>
      <c r="F3699" s="80"/>
      <c r="I3699" s="81"/>
      <c r="J3699" s="80"/>
      <c r="K3699" s="80"/>
      <c r="L3699" s="80"/>
      <c r="M3699" s="80"/>
    </row>
    <row r="3700" spans="1:13">
      <c r="A3700" s="82">
        <v>0.92125000000000001</v>
      </c>
      <c r="B3700" s="130">
        <v>15</v>
      </c>
      <c r="C3700" s="127">
        <v>100.05380325963014</v>
      </c>
      <c r="D3700" s="82">
        <f t="shared" si="115"/>
        <v>0</v>
      </c>
      <c r="E3700" s="83" t="str">
        <f t="shared" si="116"/>
        <v>..</v>
      </c>
      <c r="F3700" s="80"/>
      <c r="I3700" s="81"/>
      <c r="J3700" s="80"/>
      <c r="K3700" s="80"/>
      <c r="L3700" s="80"/>
      <c r="M3700" s="80"/>
    </row>
    <row r="3701" spans="1:13">
      <c r="A3701" s="82">
        <v>0.92149999999999999</v>
      </c>
      <c r="B3701" s="130">
        <v>30</v>
      </c>
      <c r="C3701" s="127">
        <v>111.21672145530735</v>
      </c>
      <c r="D3701" s="82">
        <f t="shared" si="115"/>
        <v>1</v>
      </c>
      <c r="E3701" s="83">
        <f t="shared" si="116"/>
        <v>111.00000000000001</v>
      </c>
      <c r="F3701" s="80"/>
      <c r="I3701" s="81"/>
      <c r="J3701" s="80"/>
      <c r="K3701" s="80"/>
      <c r="L3701" s="80"/>
      <c r="M3701" s="80"/>
    </row>
    <row r="3702" spans="1:13">
      <c r="A3702" s="82">
        <v>0.92174999999999996</v>
      </c>
      <c r="B3702" s="130">
        <v>15</v>
      </c>
      <c r="C3702" s="127">
        <v>110.40028613818195</v>
      </c>
      <c r="D3702" s="82">
        <f t="shared" si="115"/>
        <v>0</v>
      </c>
      <c r="E3702" s="83" t="str">
        <f t="shared" si="116"/>
        <v>..</v>
      </c>
      <c r="F3702" s="80"/>
      <c r="I3702" s="81"/>
      <c r="J3702" s="80"/>
      <c r="K3702" s="80"/>
      <c r="L3702" s="80"/>
      <c r="M3702" s="80"/>
    </row>
    <row r="3703" spans="1:13">
      <c r="A3703" s="82">
        <v>0.92200000000000004</v>
      </c>
      <c r="B3703" s="130">
        <v>15</v>
      </c>
      <c r="C3703" s="127">
        <v>105.94241208434367</v>
      </c>
      <c r="D3703" s="82">
        <f t="shared" si="115"/>
        <v>0</v>
      </c>
      <c r="E3703" s="83" t="str">
        <f t="shared" si="116"/>
        <v>..</v>
      </c>
      <c r="F3703" s="80"/>
      <c r="I3703" s="81"/>
      <c r="J3703" s="80"/>
      <c r="K3703" s="80"/>
      <c r="L3703" s="80"/>
      <c r="M3703" s="80"/>
    </row>
    <row r="3704" spans="1:13">
      <c r="A3704" s="82">
        <v>0.92225000000000001</v>
      </c>
      <c r="B3704" s="130">
        <v>30</v>
      </c>
      <c r="C3704" s="127">
        <v>129.0029490795352</v>
      </c>
      <c r="D3704" s="82">
        <f t="shared" si="115"/>
        <v>1</v>
      </c>
      <c r="E3704" s="83">
        <f t="shared" si="116"/>
        <v>111.00000000000001</v>
      </c>
      <c r="F3704" s="80"/>
      <c r="I3704" s="81"/>
      <c r="J3704" s="80"/>
      <c r="K3704" s="80"/>
      <c r="L3704" s="80"/>
      <c r="M3704" s="80"/>
    </row>
    <row r="3705" spans="1:13">
      <c r="A3705" s="82">
        <v>0.92249999999999999</v>
      </c>
      <c r="B3705" s="130">
        <v>30</v>
      </c>
      <c r="C3705" s="127">
        <v>100.62988734633977</v>
      </c>
      <c r="D3705" s="82">
        <f t="shared" si="115"/>
        <v>1</v>
      </c>
      <c r="E3705" s="83">
        <f t="shared" si="116"/>
        <v>97.354300864779006</v>
      </c>
      <c r="F3705" s="80"/>
      <c r="I3705" s="81"/>
      <c r="J3705" s="80"/>
      <c r="K3705" s="80"/>
      <c r="L3705" s="80"/>
      <c r="M3705" s="80"/>
    </row>
    <row r="3706" spans="1:13">
      <c r="A3706" s="82">
        <v>0.92274999999999996</v>
      </c>
      <c r="B3706" s="130">
        <v>15</v>
      </c>
      <c r="C3706" s="127">
        <v>117.69559370682936</v>
      </c>
      <c r="D3706" s="82">
        <f t="shared" si="115"/>
        <v>0</v>
      </c>
      <c r="E3706" s="83" t="str">
        <f t="shared" si="116"/>
        <v>..</v>
      </c>
      <c r="F3706" s="80"/>
      <c r="I3706" s="81"/>
      <c r="J3706" s="80"/>
      <c r="K3706" s="80"/>
      <c r="L3706" s="80"/>
      <c r="M3706" s="80"/>
    </row>
    <row r="3707" spans="1:13">
      <c r="A3707" s="82">
        <v>0.92300000000000004</v>
      </c>
      <c r="B3707" s="130">
        <v>15</v>
      </c>
      <c r="C3707" s="127">
        <v>100.08981933333438</v>
      </c>
      <c r="D3707" s="82">
        <f t="shared" si="115"/>
        <v>0</v>
      </c>
      <c r="E3707" s="83" t="str">
        <f t="shared" si="116"/>
        <v>..</v>
      </c>
      <c r="F3707" s="80"/>
      <c r="I3707" s="81"/>
      <c r="J3707" s="80"/>
      <c r="K3707" s="80"/>
      <c r="L3707" s="80"/>
      <c r="M3707" s="80"/>
    </row>
    <row r="3708" spans="1:13">
      <c r="A3708" s="82">
        <v>0.92325000000000002</v>
      </c>
      <c r="B3708" s="130">
        <v>30</v>
      </c>
      <c r="C3708" s="127">
        <v>118.47039712615987</v>
      </c>
      <c r="D3708" s="82">
        <f t="shared" si="115"/>
        <v>1</v>
      </c>
      <c r="E3708" s="83">
        <f t="shared" si="116"/>
        <v>111.00000000000001</v>
      </c>
      <c r="F3708" s="80"/>
      <c r="I3708" s="81"/>
      <c r="J3708" s="80"/>
      <c r="K3708" s="80"/>
      <c r="L3708" s="80"/>
      <c r="M3708" s="80"/>
    </row>
    <row r="3709" spans="1:13">
      <c r="A3709" s="82">
        <v>0.92349999999999999</v>
      </c>
      <c r="B3709" s="130">
        <v>30</v>
      </c>
      <c r="C3709" s="127">
        <v>99.571896143590862</v>
      </c>
      <c r="D3709" s="82">
        <f t="shared" si="115"/>
        <v>1</v>
      </c>
      <c r="E3709" s="83">
        <f t="shared" si="116"/>
        <v>96.423268606359954</v>
      </c>
      <c r="F3709" s="80"/>
      <c r="I3709" s="81"/>
      <c r="J3709" s="80"/>
      <c r="K3709" s="80"/>
      <c r="L3709" s="80"/>
      <c r="M3709" s="80"/>
    </row>
    <row r="3710" spans="1:13">
      <c r="A3710" s="82">
        <v>0.92374999999999996</v>
      </c>
      <c r="B3710" s="130">
        <v>15</v>
      </c>
      <c r="C3710" s="127">
        <v>114.49055039767875</v>
      </c>
      <c r="D3710" s="82">
        <f t="shared" si="115"/>
        <v>0</v>
      </c>
      <c r="E3710" s="83" t="str">
        <f t="shared" si="116"/>
        <v>..</v>
      </c>
      <c r="F3710" s="80"/>
      <c r="I3710" s="81"/>
      <c r="J3710" s="80"/>
      <c r="K3710" s="80"/>
      <c r="L3710" s="80"/>
      <c r="M3710" s="80"/>
    </row>
    <row r="3711" spans="1:13">
      <c r="A3711" s="82">
        <v>0.92400000000000004</v>
      </c>
      <c r="B3711" s="130">
        <v>15</v>
      </c>
      <c r="C3711" s="127">
        <v>97.796226843750873</v>
      </c>
      <c r="D3711" s="82">
        <f t="shared" si="115"/>
        <v>0</v>
      </c>
      <c r="E3711" s="83" t="str">
        <f t="shared" si="116"/>
        <v>..</v>
      </c>
      <c r="F3711" s="80"/>
      <c r="I3711" s="81"/>
      <c r="J3711" s="80"/>
      <c r="K3711" s="80"/>
      <c r="L3711" s="80"/>
      <c r="M3711" s="80"/>
    </row>
    <row r="3712" spans="1:13">
      <c r="A3712" s="82">
        <v>0.92425000000000002</v>
      </c>
      <c r="B3712" s="130">
        <v>30</v>
      </c>
      <c r="C3712" s="127">
        <v>87.896502862106061</v>
      </c>
      <c r="D3712" s="82">
        <f t="shared" si="115"/>
        <v>1</v>
      </c>
      <c r="E3712" s="83">
        <f t="shared" si="116"/>
        <v>86.148922518653336</v>
      </c>
      <c r="F3712" s="80"/>
      <c r="I3712" s="81"/>
      <c r="J3712" s="80"/>
      <c r="K3712" s="80"/>
      <c r="L3712" s="80"/>
      <c r="M3712" s="80"/>
    </row>
    <row r="3713" spans="1:13">
      <c r="A3713" s="82">
        <v>0.92449999999999999</v>
      </c>
      <c r="B3713" s="130">
        <v>15</v>
      </c>
      <c r="C3713" s="127">
        <v>104.98725949102347</v>
      </c>
      <c r="D3713" s="82">
        <f t="shared" si="115"/>
        <v>0</v>
      </c>
      <c r="E3713" s="83" t="str">
        <f t="shared" si="116"/>
        <v>..</v>
      </c>
      <c r="F3713" s="80"/>
      <c r="I3713" s="81"/>
      <c r="J3713" s="80"/>
      <c r="K3713" s="80"/>
      <c r="L3713" s="80"/>
      <c r="M3713" s="80"/>
    </row>
    <row r="3714" spans="1:13">
      <c r="A3714" s="82">
        <v>0.92474999999999996</v>
      </c>
      <c r="B3714" s="130">
        <v>15</v>
      </c>
      <c r="C3714" s="127">
        <v>116.53110901590051</v>
      </c>
      <c r="D3714" s="82">
        <f t="shared" si="115"/>
        <v>0</v>
      </c>
      <c r="E3714" s="83" t="str">
        <f t="shared" si="116"/>
        <v>..</v>
      </c>
      <c r="F3714" s="80"/>
      <c r="I3714" s="81"/>
      <c r="J3714" s="80"/>
      <c r="K3714" s="80"/>
      <c r="L3714" s="80"/>
      <c r="M3714" s="80"/>
    </row>
    <row r="3715" spans="1:13">
      <c r="A3715" s="82">
        <v>0.92500000000000004</v>
      </c>
      <c r="B3715" s="130">
        <v>30</v>
      </c>
      <c r="C3715" s="127">
        <v>131.05374404217491</v>
      </c>
      <c r="D3715" s="82">
        <f t="shared" si="115"/>
        <v>1</v>
      </c>
      <c r="E3715" s="83">
        <f t="shared" si="116"/>
        <v>111.00000000000001</v>
      </c>
      <c r="F3715" s="80"/>
      <c r="I3715" s="81"/>
      <c r="J3715" s="80"/>
      <c r="K3715" s="80"/>
      <c r="L3715" s="80"/>
      <c r="M3715" s="80"/>
    </row>
    <row r="3716" spans="1:13">
      <c r="A3716" s="82">
        <v>0.92525000000000002</v>
      </c>
      <c r="B3716" s="130">
        <v>15</v>
      </c>
      <c r="C3716" s="127">
        <v>121.42528452816055</v>
      </c>
      <c r="D3716" s="82">
        <f t="shared" si="115"/>
        <v>0</v>
      </c>
      <c r="E3716" s="83" t="str">
        <f t="shared" si="116"/>
        <v>..</v>
      </c>
      <c r="F3716" s="80"/>
      <c r="I3716" s="81"/>
      <c r="J3716" s="80"/>
      <c r="K3716" s="80"/>
      <c r="L3716" s="80"/>
      <c r="M3716" s="80"/>
    </row>
    <row r="3717" spans="1:13">
      <c r="A3717" s="82">
        <v>0.92549999999999999</v>
      </c>
      <c r="B3717" s="130">
        <v>30</v>
      </c>
      <c r="C3717" s="127">
        <v>107.47951020858049</v>
      </c>
      <c r="D3717" s="82">
        <f t="shared" si="115"/>
        <v>1</v>
      </c>
      <c r="E3717" s="83">
        <f t="shared" si="116"/>
        <v>111.00000000000001</v>
      </c>
      <c r="F3717" s="80"/>
      <c r="I3717" s="81"/>
      <c r="J3717" s="80"/>
      <c r="K3717" s="80"/>
      <c r="L3717" s="80"/>
      <c r="M3717" s="80"/>
    </row>
    <row r="3718" spans="1:13">
      <c r="A3718" s="82">
        <v>0.92574999999999996</v>
      </c>
      <c r="B3718" s="130">
        <v>30</v>
      </c>
      <c r="C3718" s="127">
        <v>92.438121384371826</v>
      </c>
      <c r="D3718" s="82">
        <f t="shared" si="115"/>
        <v>1</v>
      </c>
      <c r="E3718" s="83">
        <f t="shared" si="116"/>
        <v>90.145546818247212</v>
      </c>
      <c r="F3718" s="80"/>
      <c r="I3718" s="81"/>
      <c r="J3718" s="80"/>
      <c r="K3718" s="80"/>
      <c r="L3718" s="80"/>
      <c r="M3718" s="80"/>
    </row>
    <row r="3719" spans="1:13">
      <c r="A3719" s="82">
        <v>0.92600000000000005</v>
      </c>
      <c r="B3719" s="130">
        <v>30</v>
      </c>
      <c r="C3719" s="127">
        <v>87.174894996658324</v>
      </c>
      <c r="D3719" s="82">
        <f t="shared" si="115"/>
        <v>1</v>
      </c>
      <c r="E3719" s="83">
        <f t="shared" si="116"/>
        <v>85.51390759705933</v>
      </c>
      <c r="F3719" s="80"/>
      <c r="I3719" s="81"/>
      <c r="J3719" s="80"/>
      <c r="K3719" s="80"/>
      <c r="L3719" s="80"/>
      <c r="M3719" s="80"/>
    </row>
    <row r="3720" spans="1:13">
      <c r="A3720" s="82">
        <v>0.92625000000000002</v>
      </c>
      <c r="B3720" s="130">
        <v>15</v>
      </c>
      <c r="C3720" s="127">
        <v>103.09380367369609</v>
      </c>
      <c r="D3720" s="82">
        <f t="shared" si="115"/>
        <v>0</v>
      </c>
      <c r="E3720" s="83" t="str">
        <f t="shared" si="116"/>
        <v>..</v>
      </c>
      <c r="F3720" s="80"/>
      <c r="I3720" s="81"/>
      <c r="J3720" s="80"/>
      <c r="K3720" s="80"/>
      <c r="L3720" s="80"/>
      <c r="M3720" s="80"/>
    </row>
    <row r="3721" spans="1:13">
      <c r="A3721" s="82">
        <v>0.92649999999999999</v>
      </c>
      <c r="B3721" s="130">
        <v>15</v>
      </c>
      <c r="C3721" s="127">
        <v>104.75666967755278</v>
      </c>
      <c r="D3721" s="82">
        <f t="shared" si="115"/>
        <v>0</v>
      </c>
      <c r="E3721" s="83" t="str">
        <f t="shared" si="116"/>
        <v>..</v>
      </c>
      <c r="F3721" s="80"/>
      <c r="I3721" s="81"/>
      <c r="J3721" s="80"/>
      <c r="K3721" s="80"/>
      <c r="L3721" s="80"/>
      <c r="M3721" s="80"/>
    </row>
    <row r="3722" spans="1:13">
      <c r="A3722" s="82">
        <v>0.92674999999999996</v>
      </c>
      <c r="B3722" s="130">
        <v>15</v>
      </c>
      <c r="C3722" s="127">
        <v>105.62009163185499</v>
      </c>
      <c r="D3722" s="82">
        <f t="shared" si="115"/>
        <v>0</v>
      </c>
      <c r="E3722" s="83" t="str">
        <f t="shared" si="116"/>
        <v>..</v>
      </c>
      <c r="F3722" s="80"/>
      <c r="I3722" s="81"/>
      <c r="J3722" s="80"/>
      <c r="K3722" s="80"/>
      <c r="L3722" s="80"/>
      <c r="M3722" s="80"/>
    </row>
    <row r="3723" spans="1:13">
      <c r="A3723" s="82">
        <v>0.92700000000000005</v>
      </c>
      <c r="B3723" s="130">
        <v>15</v>
      </c>
      <c r="C3723" s="127">
        <v>100.39811457682613</v>
      </c>
      <c r="D3723" s="82">
        <f t="shared" si="115"/>
        <v>0</v>
      </c>
      <c r="E3723" s="83" t="str">
        <f t="shared" si="116"/>
        <v>..</v>
      </c>
      <c r="F3723" s="80"/>
      <c r="I3723" s="81"/>
      <c r="J3723" s="80"/>
      <c r="K3723" s="80"/>
      <c r="L3723" s="80"/>
      <c r="M3723" s="80"/>
    </row>
    <row r="3724" spans="1:13">
      <c r="A3724" s="82">
        <v>0.92725000000000002</v>
      </c>
      <c r="B3724" s="130">
        <v>30</v>
      </c>
      <c r="C3724" s="127">
        <v>124.9124959579587</v>
      </c>
      <c r="D3724" s="82">
        <f t="shared" si="115"/>
        <v>1</v>
      </c>
      <c r="E3724" s="83">
        <f t="shared" si="116"/>
        <v>111.00000000000001</v>
      </c>
      <c r="F3724" s="80"/>
      <c r="I3724" s="81"/>
      <c r="J3724" s="80"/>
      <c r="K3724" s="80"/>
      <c r="L3724" s="80"/>
      <c r="M3724" s="80"/>
    </row>
    <row r="3725" spans="1:13">
      <c r="A3725" s="82">
        <v>0.92749999999999999</v>
      </c>
      <c r="B3725" s="130">
        <v>30</v>
      </c>
      <c r="C3725" s="127">
        <v>89.975503795453463</v>
      </c>
      <c r="D3725" s="82">
        <f t="shared" si="115"/>
        <v>1</v>
      </c>
      <c r="E3725" s="83">
        <f t="shared" si="116"/>
        <v>87.978443339999046</v>
      </c>
      <c r="F3725" s="80"/>
      <c r="I3725" s="81"/>
      <c r="J3725" s="80"/>
      <c r="K3725" s="80"/>
      <c r="L3725" s="80"/>
      <c r="M3725" s="80"/>
    </row>
    <row r="3726" spans="1:13">
      <c r="A3726" s="82">
        <v>0.92774999999999996</v>
      </c>
      <c r="B3726" s="130">
        <v>15</v>
      </c>
      <c r="C3726" s="127">
        <v>114.67649917699538</v>
      </c>
      <c r="D3726" s="82">
        <f t="shared" si="115"/>
        <v>0</v>
      </c>
      <c r="E3726" s="83" t="str">
        <f t="shared" si="116"/>
        <v>..</v>
      </c>
      <c r="F3726" s="80"/>
      <c r="I3726" s="81"/>
      <c r="J3726" s="80"/>
      <c r="K3726" s="80"/>
      <c r="L3726" s="80"/>
      <c r="M3726" s="80"/>
    </row>
    <row r="3727" spans="1:13">
      <c r="A3727" s="82">
        <v>0.92800000000000005</v>
      </c>
      <c r="B3727" s="130">
        <v>15</v>
      </c>
      <c r="C3727" s="127">
        <v>121.3452392183756</v>
      </c>
      <c r="D3727" s="82">
        <f t="shared" si="115"/>
        <v>0</v>
      </c>
      <c r="E3727" s="83" t="str">
        <f t="shared" si="116"/>
        <v>..</v>
      </c>
      <c r="F3727" s="80"/>
      <c r="I3727" s="81"/>
      <c r="J3727" s="80"/>
      <c r="K3727" s="80"/>
      <c r="L3727" s="80"/>
      <c r="M3727" s="80"/>
    </row>
    <row r="3728" spans="1:13">
      <c r="A3728" s="82">
        <v>0.92825000000000002</v>
      </c>
      <c r="B3728" s="130">
        <v>30</v>
      </c>
      <c r="C3728" s="127">
        <v>101.43325532244485</v>
      </c>
      <c r="D3728" s="82">
        <f t="shared" ref="D3728:D3791" si="117">IF(VLOOKUP(B3728,$B$10:$G$11,6)&gt;=0,1,0)</f>
        <v>1</v>
      </c>
      <c r="E3728" s="83">
        <f t="shared" ref="E3728:E3791" si="118">IF(D3728=0,"..", IF(C3728+$C$6&gt;=$G$2,$G$2,(C3728+$C$6)*(1-$C$4)))</f>
        <v>111.00000000000001</v>
      </c>
      <c r="F3728" s="80"/>
      <c r="I3728" s="81"/>
      <c r="J3728" s="80"/>
      <c r="K3728" s="80"/>
      <c r="L3728" s="80"/>
      <c r="M3728" s="80"/>
    </row>
    <row r="3729" spans="1:13">
      <c r="A3729" s="82">
        <v>0.92849999999999999</v>
      </c>
      <c r="B3729" s="130">
        <v>30</v>
      </c>
      <c r="C3729" s="127">
        <v>99.632316731740687</v>
      </c>
      <c r="D3729" s="82">
        <f t="shared" si="117"/>
        <v>1</v>
      </c>
      <c r="E3729" s="83">
        <f t="shared" si="118"/>
        <v>96.476438723931807</v>
      </c>
      <c r="F3729" s="80"/>
      <c r="I3729" s="81"/>
      <c r="J3729" s="80"/>
      <c r="K3729" s="80"/>
      <c r="L3729" s="80"/>
      <c r="M3729" s="80"/>
    </row>
    <row r="3730" spans="1:13">
      <c r="A3730" s="82">
        <v>0.92874999999999996</v>
      </c>
      <c r="B3730" s="130">
        <v>15</v>
      </c>
      <c r="C3730" s="127">
        <v>124.53420773708896</v>
      </c>
      <c r="D3730" s="82">
        <f t="shared" si="117"/>
        <v>0</v>
      </c>
      <c r="E3730" s="83" t="str">
        <f t="shared" si="118"/>
        <v>..</v>
      </c>
      <c r="F3730" s="80"/>
      <c r="I3730" s="81"/>
      <c r="J3730" s="80"/>
      <c r="K3730" s="80"/>
      <c r="L3730" s="80"/>
      <c r="M3730" s="80"/>
    </row>
    <row r="3731" spans="1:13">
      <c r="A3731" s="82">
        <v>0.92900000000000005</v>
      </c>
      <c r="B3731" s="130">
        <v>15</v>
      </c>
      <c r="C3731" s="127">
        <v>119.77328966001539</v>
      </c>
      <c r="D3731" s="82">
        <f t="shared" si="117"/>
        <v>0</v>
      </c>
      <c r="E3731" s="83" t="str">
        <f t="shared" si="118"/>
        <v>..</v>
      </c>
      <c r="F3731" s="80"/>
      <c r="I3731" s="81"/>
      <c r="J3731" s="80"/>
      <c r="K3731" s="80"/>
      <c r="L3731" s="80"/>
      <c r="M3731" s="80"/>
    </row>
    <row r="3732" spans="1:13">
      <c r="A3732" s="82">
        <v>0.92925000000000002</v>
      </c>
      <c r="B3732" s="130">
        <v>30</v>
      </c>
      <c r="C3732" s="127">
        <v>96.073675607535137</v>
      </c>
      <c r="D3732" s="82">
        <f t="shared" si="117"/>
        <v>1</v>
      </c>
      <c r="E3732" s="83">
        <f t="shared" si="118"/>
        <v>93.34483453463092</v>
      </c>
      <c r="F3732" s="80"/>
      <c r="I3732" s="81"/>
      <c r="J3732" s="80"/>
      <c r="K3732" s="80"/>
      <c r="L3732" s="80"/>
      <c r="M3732" s="80"/>
    </row>
    <row r="3733" spans="1:13">
      <c r="A3733" s="82">
        <v>0.92949999999999999</v>
      </c>
      <c r="B3733" s="130">
        <v>15</v>
      </c>
      <c r="C3733" s="127">
        <v>120.39366658086165</v>
      </c>
      <c r="D3733" s="82">
        <f t="shared" si="117"/>
        <v>0</v>
      </c>
      <c r="E3733" s="83" t="str">
        <f t="shared" si="118"/>
        <v>..</v>
      </c>
      <c r="F3733" s="80"/>
      <c r="I3733" s="81"/>
      <c r="J3733" s="80"/>
      <c r="K3733" s="80"/>
      <c r="L3733" s="80"/>
      <c r="M3733" s="80"/>
    </row>
    <row r="3734" spans="1:13">
      <c r="A3734" s="82">
        <v>0.92974999999999997</v>
      </c>
      <c r="B3734" s="130">
        <v>15</v>
      </c>
      <c r="C3734" s="127">
        <v>108.75912358113507</v>
      </c>
      <c r="D3734" s="82">
        <f t="shared" si="117"/>
        <v>0</v>
      </c>
      <c r="E3734" s="83" t="str">
        <f t="shared" si="118"/>
        <v>..</v>
      </c>
      <c r="F3734" s="80"/>
      <c r="I3734" s="81"/>
      <c r="J3734" s="80"/>
      <c r="K3734" s="80"/>
      <c r="L3734" s="80"/>
      <c r="M3734" s="80"/>
    </row>
    <row r="3735" spans="1:13">
      <c r="A3735" s="82">
        <v>0.93</v>
      </c>
      <c r="B3735" s="130">
        <v>30</v>
      </c>
      <c r="C3735" s="127">
        <v>110.72706110320007</v>
      </c>
      <c r="D3735" s="82">
        <f t="shared" si="117"/>
        <v>1</v>
      </c>
      <c r="E3735" s="83">
        <f t="shared" si="118"/>
        <v>111.00000000000001</v>
      </c>
      <c r="F3735" s="80"/>
      <c r="I3735" s="81"/>
      <c r="J3735" s="80"/>
      <c r="K3735" s="80"/>
      <c r="L3735" s="80"/>
      <c r="M3735" s="80"/>
    </row>
    <row r="3736" spans="1:13">
      <c r="A3736" s="82">
        <v>0.93025000000000002</v>
      </c>
      <c r="B3736" s="130">
        <v>15</v>
      </c>
      <c r="C3736" s="127">
        <v>100.4700883943743</v>
      </c>
      <c r="D3736" s="82">
        <f t="shared" si="117"/>
        <v>0</v>
      </c>
      <c r="E3736" s="83" t="str">
        <f t="shared" si="118"/>
        <v>..</v>
      </c>
      <c r="F3736" s="80"/>
      <c r="I3736" s="81"/>
      <c r="J3736" s="80"/>
      <c r="K3736" s="80"/>
      <c r="L3736" s="80"/>
      <c r="M3736" s="80"/>
    </row>
    <row r="3737" spans="1:13">
      <c r="A3737" s="82">
        <v>0.93049999999999999</v>
      </c>
      <c r="B3737" s="130">
        <v>15</v>
      </c>
      <c r="C3737" s="127">
        <v>112.72064579252854</v>
      </c>
      <c r="D3737" s="82">
        <f t="shared" si="117"/>
        <v>0</v>
      </c>
      <c r="E3737" s="83" t="str">
        <f t="shared" si="118"/>
        <v>..</v>
      </c>
      <c r="F3737" s="80"/>
      <c r="I3737" s="81"/>
      <c r="J3737" s="80"/>
      <c r="K3737" s="80"/>
      <c r="L3737" s="80"/>
      <c r="M3737" s="80"/>
    </row>
    <row r="3738" spans="1:13">
      <c r="A3738" s="82">
        <v>0.93074999999999997</v>
      </c>
      <c r="B3738" s="130">
        <v>30</v>
      </c>
      <c r="C3738" s="127">
        <v>99.060424409651418</v>
      </c>
      <c r="D3738" s="82">
        <f t="shared" si="117"/>
        <v>1</v>
      </c>
      <c r="E3738" s="83">
        <f t="shared" si="118"/>
        <v>95.973173480493244</v>
      </c>
      <c r="F3738" s="80"/>
      <c r="I3738" s="81"/>
      <c r="J3738" s="80"/>
      <c r="K3738" s="80"/>
      <c r="L3738" s="80"/>
      <c r="M3738" s="80"/>
    </row>
    <row r="3739" spans="1:13">
      <c r="A3739" s="82">
        <v>0.93100000000000005</v>
      </c>
      <c r="B3739" s="130">
        <v>15</v>
      </c>
      <c r="C3739" s="127">
        <v>105.05231156708551</v>
      </c>
      <c r="D3739" s="82">
        <f t="shared" si="117"/>
        <v>0</v>
      </c>
      <c r="E3739" s="83" t="str">
        <f t="shared" si="118"/>
        <v>..</v>
      </c>
      <c r="F3739" s="80"/>
      <c r="I3739" s="81"/>
      <c r="J3739" s="80"/>
      <c r="K3739" s="80"/>
      <c r="L3739" s="80"/>
      <c r="M3739" s="80"/>
    </row>
    <row r="3740" spans="1:13">
      <c r="A3740" s="82">
        <v>0.93125000000000002</v>
      </c>
      <c r="B3740" s="130">
        <v>15</v>
      </c>
      <c r="C3740" s="127">
        <v>113.53531066342856</v>
      </c>
      <c r="D3740" s="82">
        <f t="shared" si="117"/>
        <v>0</v>
      </c>
      <c r="E3740" s="83" t="str">
        <f t="shared" si="118"/>
        <v>..</v>
      </c>
      <c r="F3740" s="80"/>
      <c r="I3740" s="81"/>
      <c r="J3740" s="80"/>
      <c r="K3740" s="80"/>
      <c r="L3740" s="80"/>
      <c r="M3740" s="80"/>
    </row>
    <row r="3741" spans="1:13">
      <c r="A3741" s="82">
        <v>0.93149999999999999</v>
      </c>
      <c r="B3741" s="130">
        <v>30</v>
      </c>
      <c r="C3741" s="127">
        <v>83.030101700636749</v>
      </c>
      <c r="D3741" s="82">
        <f t="shared" si="117"/>
        <v>1</v>
      </c>
      <c r="E3741" s="83">
        <f t="shared" si="118"/>
        <v>81.866489496560334</v>
      </c>
      <c r="F3741" s="80"/>
      <c r="I3741" s="81"/>
      <c r="J3741" s="80"/>
      <c r="K3741" s="80"/>
      <c r="L3741" s="80"/>
      <c r="M3741" s="80"/>
    </row>
    <row r="3742" spans="1:13">
      <c r="A3742" s="82">
        <v>0.93174999999999997</v>
      </c>
      <c r="B3742" s="130">
        <v>15</v>
      </c>
      <c r="C3742" s="127">
        <v>119.50194408973204</v>
      </c>
      <c r="D3742" s="82">
        <f t="shared" si="117"/>
        <v>0</v>
      </c>
      <c r="E3742" s="83" t="str">
        <f t="shared" si="118"/>
        <v>..</v>
      </c>
      <c r="F3742" s="80"/>
      <c r="I3742" s="81"/>
      <c r="J3742" s="80"/>
      <c r="K3742" s="80"/>
      <c r="L3742" s="80"/>
      <c r="M3742" s="80"/>
    </row>
    <row r="3743" spans="1:13">
      <c r="A3743" s="82">
        <v>0.93200000000000005</v>
      </c>
      <c r="B3743" s="130">
        <v>30</v>
      </c>
      <c r="C3743" s="127">
        <v>89.324039431211816</v>
      </c>
      <c r="D3743" s="82">
        <f t="shared" si="117"/>
        <v>1</v>
      </c>
      <c r="E3743" s="83">
        <f t="shared" si="118"/>
        <v>87.405154699466394</v>
      </c>
      <c r="F3743" s="80"/>
      <c r="I3743" s="81"/>
      <c r="J3743" s="80"/>
      <c r="K3743" s="80"/>
      <c r="L3743" s="80"/>
      <c r="M3743" s="80"/>
    </row>
    <row r="3744" spans="1:13">
      <c r="A3744" s="82">
        <v>0.93225000000000002</v>
      </c>
      <c r="B3744" s="130">
        <v>15</v>
      </c>
      <c r="C3744" s="127">
        <v>107.36721852366435</v>
      </c>
      <c r="D3744" s="82">
        <f t="shared" si="117"/>
        <v>0</v>
      </c>
      <c r="E3744" s="83" t="str">
        <f t="shared" si="118"/>
        <v>..</v>
      </c>
      <c r="F3744" s="80"/>
      <c r="I3744" s="81"/>
      <c r="J3744" s="80"/>
      <c r="K3744" s="80"/>
      <c r="L3744" s="80"/>
      <c r="M3744" s="80"/>
    </row>
    <row r="3745" spans="1:13">
      <c r="A3745" s="82">
        <v>0.9325</v>
      </c>
      <c r="B3745" s="130">
        <v>30</v>
      </c>
      <c r="C3745" s="127">
        <v>130.31412815348097</v>
      </c>
      <c r="D3745" s="82">
        <f t="shared" si="117"/>
        <v>1</v>
      </c>
      <c r="E3745" s="83">
        <f t="shared" si="118"/>
        <v>111.00000000000001</v>
      </c>
      <c r="F3745" s="80"/>
      <c r="I3745" s="81"/>
      <c r="J3745" s="80"/>
      <c r="K3745" s="80"/>
      <c r="L3745" s="80"/>
      <c r="M3745" s="80"/>
    </row>
    <row r="3746" spans="1:13">
      <c r="A3746" s="82">
        <v>0.93274999999999997</v>
      </c>
      <c r="B3746" s="130">
        <v>30</v>
      </c>
      <c r="C3746" s="127">
        <v>115.85386572494227</v>
      </c>
      <c r="D3746" s="82">
        <f t="shared" si="117"/>
        <v>1</v>
      </c>
      <c r="E3746" s="83">
        <f t="shared" si="118"/>
        <v>111.00000000000001</v>
      </c>
      <c r="F3746" s="80"/>
      <c r="I3746" s="81"/>
      <c r="J3746" s="80"/>
      <c r="K3746" s="80"/>
      <c r="L3746" s="80"/>
      <c r="M3746" s="80"/>
    </row>
    <row r="3747" spans="1:13">
      <c r="A3747" s="82">
        <v>0.93300000000000005</v>
      </c>
      <c r="B3747" s="130">
        <v>15</v>
      </c>
      <c r="C3747" s="127">
        <v>106.22206195970165</v>
      </c>
      <c r="D3747" s="82">
        <f t="shared" si="117"/>
        <v>0</v>
      </c>
      <c r="E3747" s="83" t="str">
        <f t="shared" si="118"/>
        <v>..</v>
      </c>
      <c r="F3747" s="80"/>
      <c r="I3747" s="81"/>
      <c r="J3747" s="80"/>
      <c r="K3747" s="80"/>
      <c r="L3747" s="80"/>
      <c r="M3747" s="80"/>
    </row>
    <row r="3748" spans="1:13">
      <c r="A3748" s="82">
        <v>0.93325000000000002</v>
      </c>
      <c r="B3748" s="130">
        <v>30</v>
      </c>
      <c r="C3748" s="127">
        <v>128.08916473906959</v>
      </c>
      <c r="D3748" s="82">
        <f t="shared" si="117"/>
        <v>1</v>
      </c>
      <c r="E3748" s="83">
        <f t="shared" si="118"/>
        <v>111.00000000000001</v>
      </c>
      <c r="F3748" s="80"/>
      <c r="I3748" s="81"/>
      <c r="J3748" s="80"/>
      <c r="K3748" s="80"/>
      <c r="L3748" s="80"/>
      <c r="M3748" s="80"/>
    </row>
    <row r="3749" spans="1:13">
      <c r="A3749" s="82">
        <v>0.9335</v>
      </c>
      <c r="B3749" s="130">
        <v>15</v>
      </c>
      <c r="C3749" s="127">
        <v>109.51807774330153</v>
      </c>
      <c r="D3749" s="82">
        <f t="shared" si="117"/>
        <v>0</v>
      </c>
      <c r="E3749" s="83" t="str">
        <f t="shared" si="118"/>
        <v>..</v>
      </c>
      <c r="F3749" s="80"/>
      <c r="I3749" s="81"/>
      <c r="J3749" s="80"/>
      <c r="K3749" s="80"/>
      <c r="L3749" s="80"/>
      <c r="M3749" s="80"/>
    </row>
    <row r="3750" spans="1:13">
      <c r="A3750" s="82">
        <v>0.93374999999999997</v>
      </c>
      <c r="B3750" s="130">
        <v>15</v>
      </c>
      <c r="C3750" s="127">
        <v>113.91411841582696</v>
      </c>
      <c r="D3750" s="82">
        <f t="shared" si="117"/>
        <v>0</v>
      </c>
      <c r="E3750" s="83" t="str">
        <f t="shared" si="118"/>
        <v>..</v>
      </c>
      <c r="F3750" s="80"/>
      <c r="I3750" s="81"/>
      <c r="J3750" s="80"/>
      <c r="K3750" s="80"/>
      <c r="L3750" s="80"/>
      <c r="M3750" s="80"/>
    </row>
    <row r="3751" spans="1:13">
      <c r="A3751" s="82">
        <v>0.93400000000000005</v>
      </c>
      <c r="B3751" s="130">
        <v>15</v>
      </c>
      <c r="C3751" s="127">
        <v>98.234913289334628</v>
      </c>
      <c r="D3751" s="82">
        <f t="shared" si="117"/>
        <v>0</v>
      </c>
      <c r="E3751" s="83" t="str">
        <f t="shared" si="118"/>
        <v>..</v>
      </c>
      <c r="F3751" s="80"/>
      <c r="I3751" s="81"/>
      <c r="J3751" s="80"/>
      <c r="K3751" s="80"/>
      <c r="L3751" s="80"/>
      <c r="M3751" s="80"/>
    </row>
    <row r="3752" spans="1:13">
      <c r="A3752" s="82">
        <v>0.93425000000000002</v>
      </c>
      <c r="B3752" s="130">
        <v>30</v>
      </c>
      <c r="C3752" s="127">
        <v>82.167363834655518</v>
      </c>
      <c r="D3752" s="82">
        <f t="shared" si="117"/>
        <v>1</v>
      </c>
      <c r="E3752" s="83">
        <f t="shared" si="118"/>
        <v>81.10728017449685</v>
      </c>
      <c r="F3752" s="80"/>
      <c r="I3752" s="81"/>
      <c r="J3752" s="80"/>
      <c r="K3752" s="80"/>
      <c r="L3752" s="80"/>
      <c r="M3752" s="80"/>
    </row>
    <row r="3753" spans="1:13">
      <c r="A3753" s="82">
        <v>0.9345</v>
      </c>
      <c r="B3753" s="130">
        <v>15</v>
      </c>
      <c r="C3753" s="127">
        <v>106.81513863326346</v>
      </c>
      <c r="D3753" s="82">
        <f t="shared" si="117"/>
        <v>0</v>
      </c>
      <c r="E3753" s="83" t="str">
        <f t="shared" si="118"/>
        <v>..</v>
      </c>
      <c r="F3753" s="80"/>
      <c r="I3753" s="81"/>
      <c r="J3753" s="80"/>
      <c r="K3753" s="80"/>
      <c r="L3753" s="80"/>
      <c r="M3753" s="80"/>
    </row>
    <row r="3754" spans="1:13">
      <c r="A3754" s="82">
        <v>0.93474999999999997</v>
      </c>
      <c r="B3754" s="130">
        <v>15</v>
      </c>
      <c r="C3754" s="127">
        <v>98.783716991007793</v>
      </c>
      <c r="D3754" s="82">
        <f t="shared" si="117"/>
        <v>0</v>
      </c>
      <c r="E3754" s="83" t="str">
        <f t="shared" si="118"/>
        <v>..</v>
      </c>
      <c r="F3754" s="80"/>
      <c r="I3754" s="81"/>
      <c r="J3754" s="80"/>
      <c r="K3754" s="80"/>
      <c r="L3754" s="80"/>
      <c r="M3754" s="80"/>
    </row>
    <row r="3755" spans="1:13">
      <c r="A3755" s="82">
        <v>0.93500000000000005</v>
      </c>
      <c r="B3755" s="130">
        <v>30</v>
      </c>
      <c r="C3755" s="127">
        <v>83.745690456343112</v>
      </c>
      <c r="D3755" s="82">
        <f t="shared" si="117"/>
        <v>1</v>
      </c>
      <c r="E3755" s="83">
        <f t="shared" si="118"/>
        <v>82.496207601581943</v>
      </c>
      <c r="F3755" s="80"/>
      <c r="I3755" s="81"/>
      <c r="J3755" s="80"/>
      <c r="K3755" s="80"/>
      <c r="L3755" s="80"/>
      <c r="M3755" s="80"/>
    </row>
    <row r="3756" spans="1:13">
      <c r="A3756" s="82">
        <v>0.93525000000000003</v>
      </c>
      <c r="B3756" s="130">
        <v>30</v>
      </c>
      <c r="C3756" s="127">
        <v>135.0263300891346</v>
      </c>
      <c r="D3756" s="82">
        <f t="shared" si="117"/>
        <v>1</v>
      </c>
      <c r="E3756" s="83">
        <f t="shared" si="118"/>
        <v>111.00000000000001</v>
      </c>
      <c r="F3756" s="80"/>
      <c r="I3756" s="81"/>
      <c r="J3756" s="80"/>
      <c r="K3756" s="80"/>
      <c r="L3756" s="80"/>
      <c r="M3756" s="80"/>
    </row>
    <row r="3757" spans="1:13">
      <c r="A3757" s="82">
        <v>0.9355</v>
      </c>
      <c r="B3757" s="130">
        <v>15</v>
      </c>
      <c r="C3757" s="127">
        <v>109.27270237778883</v>
      </c>
      <c r="D3757" s="82">
        <f t="shared" si="117"/>
        <v>0</v>
      </c>
      <c r="E3757" s="83" t="str">
        <f t="shared" si="118"/>
        <v>..</v>
      </c>
      <c r="F3757" s="80"/>
      <c r="I3757" s="81"/>
      <c r="J3757" s="80"/>
      <c r="K3757" s="80"/>
      <c r="L3757" s="80"/>
      <c r="M3757" s="80"/>
    </row>
    <row r="3758" spans="1:13">
      <c r="A3758" s="82">
        <v>0.93574999999999997</v>
      </c>
      <c r="B3758" s="130">
        <v>30</v>
      </c>
      <c r="C3758" s="127">
        <v>111.70081490899339</v>
      </c>
      <c r="D3758" s="82">
        <f t="shared" si="117"/>
        <v>1</v>
      </c>
      <c r="E3758" s="83">
        <f t="shared" si="118"/>
        <v>111.00000000000001</v>
      </c>
      <c r="F3758" s="80"/>
      <c r="I3758" s="81"/>
      <c r="J3758" s="80"/>
      <c r="K3758" s="80"/>
      <c r="L3758" s="80"/>
      <c r="M3758" s="80"/>
    </row>
    <row r="3759" spans="1:13">
      <c r="A3759" s="82">
        <v>0.93600000000000005</v>
      </c>
      <c r="B3759" s="130">
        <v>30</v>
      </c>
      <c r="C3759" s="127">
        <v>90.285602131648915</v>
      </c>
      <c r="D3759" s="82">
        <f t="shared" si="117"/>
        <v>1</v>
      </c>
      <c r="E3759" s="83">
        <f t="shared" si="118"/>
        <v>88.251329875851042</v>
      </c>
      <c r="F3759" s="80"/>
      <c r="I3759" s="81"/>
      <c r="J3759" s="80"/>
      <c r="K3759" s="80"/>
      <c r="L3759" s="80"/>
      <c r="M3759" s="80"/>
    </row>
    <row r="3760" spans="1:13">
      <c r="A3760" s="82">
        <v>0.93625000000000003</v>
      </c>
      <c r="B3760" s="130">
        <v>15</v>
      </c>
      <c r="C3760" s="127">
        <v>103.63258062825959</v>
      </c>
      <c r="D3760" s="82">
        <f t="shared" si="117"/>
        <v>0</v>
      </c>
      <c r="E3760" s="83" t="str">
        <f t="shared" si="118"/>
        <v>..</v>
      </c>
      <c r="F3760" s="80"/>
      <c r="I3760" s="81"/>
      <c r="J3760" s="80"/>
      <c r="K3760" s="80"/>
      <c r="L3760" s="80"/>
      <c r="M3760" s="80"/>
    </row>
    <row r="3761" spans="1:13">
      <c r="A3761" s="82">
        <v>0.9365</v>
      </c>
      <c r="B3761" s="130">
        <v>15</v>
      </c>
      <c r="C3761" s="127">
        <v>108.14766291499136</v>
      </c>
      <c r="D3761" s="82">
        <f t="shared" si="117"/>
        <v>0</v>
      </c>
      <c r="E3761" s="83" t="str">
        <f t="shared" si="118"/>
        <v>..</v>
      </c>
      <c r="F3761" s="80"/>
      <c r="I3761" s="81"/>
      <c r="J3761" s="80"/>
      <c r="K3761" s="80"/>
      <c r="L3761" s="80"/>
      <c r="M3761" s="80"/>
    </row>
    <row r="3762" spans="1:13">
      <c r="A3762" s="82">
        <v>0.93674999999999997</v>
      </c>
      <c r="B3762" s="130">
        <v>15</v>
      </c>
      <c r="C3762" s="127">
        <v>109.11627497540412</v>
      </c>
      <c r="D3762" s="82">
        <f t="shared" si="117"/>
        <v>0</v>
      </c>
      <c r="E3762" s="83" t="str">
        <f t="shared" si="118"/>
        <v>..</v>
      </c>
      <c r="F3762" s="80"/>
      <c r="I3762" s="81"/>
      <c r="J3762" s="80"/>
      <c r="K3762" s="80"/>
      <c r="L3762" s="80"/>
      <c r="M3762" s="80"/>
    </row>
    <row r="3763" spans="1:13">
      <c r="A3763" s="82">
        <v>0.93700000000000006</v>
      </c>
      <c r="B3763" s="130">
        <v>15</v>
      </c>
      <c r="C3763" s="127">
        <v>98.449219830999724</v>
      </c>
      <c r="D3763" s="82">
        <f t="shared" si="117"/>
        <v>0</v>
      </c>
      <c r="E3763" s="83" t="str">
        <f t="shared" si="118"/>
        <v>..</v>
      </c>
      <c r="F3763" s="80"/>
      <c r="I3763" s="81"/>
      <c r="J3763" s="80"/>
      <c r="K3763" s="80"/>
      <c r="L3763" s="80"/>
      <c r="M3763" s="80"/>
    </row>
    <row r="3764" spans="1:13">
      <c r="A3764" s="82">
        <v>0.93725000000000003</v>
      </c>
      <c r="B3764" s="130">
        <v>30</v>
      </c>
      <c r="C3764" s="127">
        <v>91.192900397517121</v>
      </c>
      <c r="D3764" s="82">
        <f t="shared" si="117"/>
        <v>1</v>
      </c>
      <c r="E3764" s="83">
        <f t="shared" si="118"/>
        <v>89.049752349815066</v>
      </c>
      <c r="F3764" s="80"/>
      <c r="I3764" s="81"/>
      <c r="J3764" s="80"/>
      <c r="K3764" s="80"/>
      <c r="L3764" s="80"/>
      <c r="M3764" s="80"/>
    </row>
    <row r="3765" spans="1:13">
      <c r="A3765" s="82">
        <v>0.9375</v>
      </c>
      <c r="B3765" s="130">
        <v>30</v>
      </c>
      <c r="C3765" s="127">
        <v>131.81646807037976</v>
      </c>
      <c r="D3765" s="82">
        <f t="shared" si="117"/>
        <v>1</v>
      </c>
      <c r="E3765" s="83">
        <f t="shared" si="118"/>
        <v>111.00000000000001</v>
      </c>
      <c r="F3765" s="80"/>
      <c r="I3765" s="81"/>
      <c r="J3765" s="80"/>
      <c r="K3765" s="80"/>
      <c r="L3765" s="80"/>
      <c r="M3765" s="80"/>
    </row>
    <row r="3766" spans="1:13">
      <c r="A3766" s="82">
        <v>0.93774999999999997</v>
      </c>
      <c r="B3766" s="130">
        <v>30</v>
      </c>
      <c r="C3766" s="127">
        <v>110.53856897666951</v>
      </c>
      <c r="D3766" s="82">
        <f t="shared" si="117"/>
        <v>1</v>
      </c>
      <c r="E3766" s="83">
        <f t="shared" si="118"/>
        <v>111.00000000000001</v>
      </c>
      <c r="F3766" s="80"/>
      <c r="I3766" s="81"/>
      <c r="J3766" s="80"/>
      <c r="K3766" s="80"/>
      <c r="L3766" s="80"/>
      <c r="M3766" s="80"/>
    </row>
    <row r="3767" spans="1:13">
      <c r="A3767" s="82">
        <v>0.93799999999999994</v>
      </c>
      <c r="B3767" s="130">
        <v>15</v>
      </c>
      <c r="C3767" s="127">
        <v>123.08386300145851</v>
      </c>
      <c r="D3767" s="82">
        <f t="shared" si="117"/>
        <v>0</v>
      </c>
      <c r="E3767" s="83" t="str">
        <f t="shared" si="118"/>
        <v>..</v>
      </c>
      <c r="F3767" s="80"/>
      <c r="I3767" s="81"/>
      <c r="J3767" s="80"/>
      <c r="K3767" s="80"/>
      <c r="L3767" s="80"/>
      <c r="M3767" s="80"/>
    </row>
    <row r="3768" spans="1:13">
      <c r="A3768" s="82">
        <v>0.93825000000000003</v>
      </c>
      <c r="B3768" s="130">
        <v>15</v>
      </c>
      <c r="C3768" s="127">
        <v>117.30279282849139</v>
      </c>
      <c r="D3768" s="82">
        <f t="shared" si="117"/>
        <v>0</v>
      </c>
      <c r="E3768" s="83" t="str">
        <f t="shared" si="118"/>
        <v>..</v>
      </c>
      <c r="F3768" s="80"/>
      <c r="I3768" s="81"/>
      <c r="J3768" s="80"/>
      <c r="K3768" s="80"/>
      <c r="L3768" s="80"/>
      <c r="M3768" s="80"/>
    </row>
    <row r="3769" spans="1:13">
      <c r="A3769" s="82">
        <v>0.9385</v>
      </c>
      <c r="B3769" s="130">
        <v>15</v>
      </c>
      <c r="C3769" s="127">
        <v>105.73439216797391</v>
      </c>
      <c r="D3769" s="82">
        <f t="shared" si="117"/>
        <v>0</v>
      </c>
      <c r="E3769" s="83" t="str">
        <f t="shared" si="118"/>
        <v>..</v>
      </c>
      <c r="F3769" s="80"/>
      <c r="I3769" s="81"/>
      <c r="J3769" s="80"/>
      <c r="K3769" s="80"/>
      <c r="L3769" s="80"/>
      <c r="M3769" s="80"/>
    </row>
    <row r="3770" spans="1:13">
      <c r="A3770" s="82">
        <v>0.93874999999999997</v>
      </c>
      <c r="B3770" s="130">
        <v>30</v>
      </c>
      <c r="C3770" s="127">
        <v>119.8054656898282</v>
      </c>
      <c r="D3770" s="82">
        <f t="shared" si="117"/>
        <v>1</v>
      </c>
      <c r="E3770" s="83">
        <f t="shared" si="118"/>
        <v>111.00000000000001</v>
      </c>
      <c r="F3770" s="80"/>
      <c r="I3770" s="81"/>
      <c r="J3770" s="80"/>
      <c r="K3770" s="80"/>
      <c r="L3770" s="80"/>
      <c r="M3770" s="80"/>
    </row>
    <row r="3771" spans="1:13">
      <c r="A3771" s="82">
        <v>0.93899999999999995</v>
      </c>
      <c r="B3771" s="130">
        <v>30</v>
      </c>
      <c r="C3771" s="127">
        <v>110.05783960403153</v>
      </c>
      <c r="D3771" s="82">
        <f t="shared" si="117"/>
        <v>1</v>
      </c>
      <c r="E3771" s="83">
        <f t="shared" si="118"/>
        <v>111.00000000000001</v>
      </c>
      <c r="F3771" s="80"/>
      <c r="I3771" s="81"/>
      <c r="J3771" s="80"/>
      <c r="K3771" s="80"/>
      <c r="L3771" s="80"/>
      <c r="M3771" s="80"/>
    </row>
    <row r="3772" spans="1:13">
      <c r="A3772" s="82">
        <v>0.93925000000000003</v>
      </c>
      <c r="B3772" s="130">
        <v>15</v>
      </c>
      <c r="C3772" s="127">
        <v>118.07179564985944</v>
      </c>
      <c r="D3772" s="82">
        <f t="shared" si="117"/>
        <v>0</v>
      </c>
      <c r="E3772" s="83" t="str">
        <f t="shared" si="118"/>
        <v>..</v>
      </c>
      <c r="F3772" s="80"/>
      <c r="I3772" s="81"/>
      <c r="J3772" s="80"/>
      <c r="K3772" s="80"/>
      <c r="L3772" s="80"/>
      <c r="M3772" s="80"/>
    </row>
    <row r="3773" spans="1:13">
      <c r="A3773" s="82">
        <v>0.9395</v>
      </c>
      <c r="B3773" s="130">
        <v>30</v>
      </c>
      <c r="C3773" s="127">
        <v>123.04693786479652</v>
      </c>
      <c r="D3773" s="82">
        <f t="shared" si="117"/>
        <v>1</v>
      </c>
      <c r="E3773" s="83">
        <f t="shared" si="118"/>
        <v>111.00000000000001</v>
      </c>
      <c r="F3773" s="80"/>
      <c r="I3773" s="81"/>
      <c r="J3773" s="80"/>
      <c r="K3773" s="80"/>
      <c r="L3773" s="80"/>
      <c r="M3773" s="80"/>
    </row>
    <row r="3774" spans="1:13">
      <c r="A3774" s="82">
        <v>0.93974999999999997</v>
      </c>
      <c r="B3774" s="130">
        <v>15</v>
      </c>
      <c r="C3774" s="127">
        <v>105.15356373170643</v>
      </c>
      <c r="D3774" s="82">
        <f t="shared" si="117"/>
        <v>0</v>
      </c>
      <c r="E3774" s="83" t="str">
        <f t="shared" si="118"/>
        <v>..</v>
      </c>
      <c r="F3774" s="80"/>
      <c r="I3774" s="81"/>
      <c r="J3774" s="80"/>
      <c r="K3774" s="80"/>
      <c r="L3774" s="80"/>
      <c r="M3774" s="80"/>
    </row>
    <row r="3775" spans="1:13">
      <c r="A3775" s="82">
        <v>0.94</v>
      </c>
      <c r="B3775" s="130">
        <v>30</v>
      </c>
      <c r="C3775" s="127">
        <v>106.52510983759343</v>
      </c>
      <c r="D3775" s="82">
        <f t="shared" si="117"/>
        <v>1</v>
      </c>
      <c r="E3775" s="83">
        <f t="shared" si="118"/>
        <v>111.00000000000001</v>
      </c>
      <c r="F3775" s="80"/>
      <c r="I3775" s="81"/>
      <c r="J3775" s="80"/>
      <c r="K3775" s="80"/>
      <c r="L3775" s="80"/>
      <c r="M3775" s="80"/>
    </row>
    <row r="3776" spans="1:13">
      <c r="A3776" s="82">
        <v>0.94025000000000003</v>
      </c>
      <c r="B3776" s="130">
        <v>30</v>
      </c>
      <c r="C3776" s="127">
        <v>102.3352262346956</v>
      </c>
      <c r="D3776" s="82">
        <f t="shared" si="117"/>
        <v>1</v>
      </c>
      <c r="E3776" s="83">
        <f t="shared" si="118"/>
        <v>111.00000000000001</v>
      </c>
      <c r="F3776" s="80"/>
      <c r="I3776" s="81"/>
      <c r="J3776" s="80"/>
      <c r="K3776" s="80"/>
      <c r="L3776" s="80"/>
      <c r="M3776" s="80"/>
    </row>
    <row r="3777" spans="1:13">
      <c r="A3777" s="82">
        <v>0.9405</v>
      </c>
      <c r="B3777" s="130">
        <v>15</v>
      </c>
      <c r="C3777" s="127">
        <v>116.08975161448248</v>
      </c>
      <c r="D3777" s="82">
        <f t="shared" si="117"/>
        <v>0</v>
      </c>
      <c r="E3777" s="83" t="str">
        <f t="shared" si="118"/>
        <v>..</v>
      </c>
      <c r="F3777" s="80"/>
      <c r="I3777" s="81"/>
      <c r="J3777" s="80"/>
      <c r="K3777" s="80"/>
      <c r="L3777" s="80"/>
      <c r="M3777" s="80"/>
    </row>
    <row r="3778" spans="1:13">
      <c r="A3778" s="82">
        <v>0.94074999999999998</v>
      </c>
      <c r="B3778" s="130">
        <v>30</v>
      </c>
      <c r="C3778" s="127">
        <v>83.427177572424625</v>
      </c>
      <c r="D3778" s="82">
        <f t="shared" si="117"/>
        <v>1</v>
      </c>
      <c r="E3778" s="83">
        <f t="shared" si="118"/>
        <v>82.215916263733675</v>
      </c>
      <c r="F3778" s="80"/>
      <c r="I3778" s="81"/>
      <c r="J3778" s="80"/>
      <c r="K3778" s="80"/>
      <c r="L3778" s="80"/>
      <c r="M3778" s="80"/>
    </row>
    <row r="3779" spans="1:13">
      <c r="A3779" s="82">
        <v>0.94099999999999995</v>
      </c>
      <c r="B3779" s="130">
        <v>30</v>
      </c>
      <c r="C3779" s="127">
        <v>132.08651651766553</v>
      </c>
      <c r="D3779" s="82">
        <f t="shared" si="117"/>
        <v>1</v>
      </c>
      <c r="E3779" s="83">
        <f t="shared" si="118"/>
        <v>111.00000000000001</v>
      </c>
      <c r="F3779" s="80"/>
      <c r="I3779" s="81"/>
      <c r="J3779" s="80"/>
      <c r="K3779" s="80"/>
      <c r="L3779" s="80"/>
      <c r="M3779" s="80"/>
    </row>
    <row r="3780" spans="1:13">
      <c r="A3780" s="82">
        <v>0.94125000000000003</v>
      </c>
      <c r="B3780" s="130">
        <v>30</v>
      </c>
      <c r="C3780" s="127">
        <v>86.201346248765233</v>
      </c>
      <c r="D3780" s="82">
        <f t="shared" si="117"/>
        <v>1</v>
      </c>
      <c r="E3780" s="83">
        <f t="shared" si="118"/>
        <v>84.657184698913412</v>
      </c>
      <c r="F3780" s="80"/>
      <c r="I3780" s="81"/>
      <c r="J3780" s="80"/>
      <c r="K3780" s="80"/>
      <c r="L3780" s="80"/>
      <c r="M3780" s="80"/>
    </row>
    <row r="3781" spans="1:13">
      <c r="A3781" s="82">
        <v>0.9415</v>
      </c>
      <c r="B3781" s="130">
        <v>15</v>
      </c>
      <c r="C3781" s="127">
        <v>124.69104546778425</v>
      </c>
      <c r="D3781" s="82">
        <f t="shared" si="117"/>
        <v>0</v>
      </c>
      <c r="E3781" s="83" t="str">
        <f t="shared" si="118"/>
        <v>..</v>
      </c>
      <c r="F3781" s="80"/>
      <c r="I3781" s="81"/>
      <c r="J3781" s="80"/>
      <c r="K3781" s="80"/>
      <c r="L3781" s="80"/>
      <c r="M3781" s="80"/>
    </row>
    <row r="3782" spans="1:13">
      <c r="A3782" s="82">
        <v>0.94174999999999998</v>
      </c>
      <c r="B3782" s="130">
        <v>30</v>
      </c>
      <c r="C3782" s="127">
        <v>136.86374884731575</v>
      </c>
      <c r="D3782" s="82">
        <f t="shared" si="117"/>
        <v>1</v>
      </c>
      <c r="E3782" s="83">
        <f t="shared" si="118"/>
        <v>111.00000000000001</v>
      </c>
      <c r="F3782" s="80"/>
      <c r="I3782" s="81"/>
      <c r="J3782" s="80"/>
      <c r="K3782" s="80"/>
      <c r="L3782" s="80"/>
      <c r="M3782" s="80"/>
    </row>
    <row r="3783" spans="1:13">
      <c r="A3783" s="82">
        <v>0.94199999999999995</v>
      </c>
      <c r="B3783" s="130">
        <v>30</v>
      </c>
      <c r="C3783" s="127">
        <v>139.69654888968682</v>
      </c>
      <c r="D3783" s="82">
        <f t="shared" si="117"/>
        <v>1</v>
      </c>
      <c r="E3783" s="83">
        <f t="shared" si="118"/>
        <v>111.00000000000001</v>
      </c>
      <c r="F3783" s="80"/>
      <c r="I3783" s="81"/>
      <c r="J3783" s="80"/>
      <c r="K3783" s="80"/>
      <c r="L3783" s="80"/>
      <c r="M3783" s="80"/>
    </row>
    <row r="3784" spans="1:13">
      <c r="A3784" s="82">
        <v>0.94225000000000003</v>
      </c>
      <c r="B3784" s="130">
        <v>15</v>
      </c>
      <c r="C3784" s="127">
        <v>123.35141922523229</v>
      </c>
      <c r="D3784" s="82">
        <f t="shared" si="117"/>
        <v>0</v>
      </c>
      <c r="E3784" s="83" t="str">
        <f t="shared" si="118"/>
        <v>..</v>
      </c>
      <c r="F3784" s="80"/>
      <c r="I3784" s="81"/>
      <c r="J3784" s="80"/>
      <c r="K3784" s="80"/>
      <c r="L3784" s="80"/>
      <c r="M3784" s="80"/>
    </row>
    <row r="3785" spans="1:13">
      <c r="A3785" s="82">
        <v>0.9425</v>
      </c>
      <c r="B3785" s="130">
        <v>15</v>
      </c>
      <c r="C3785" s="127">
        <v>101.7456693120253</v>
      </c>
      <c r="D3785" s="82">
        <f t="shared" si="117"/>
        <v>0</v>
      </c>
      <c r="E3785" s="83" t="str">
        <f t="shared" si="118"/>
        <v>..</v>
      </c>
      <c r="F3785" s="80"/>
      <c r="I3785" s="81"/>
      <c r="J3785" s="80"/>
      <c r="K3785" s="80"/>
      <c r="L3785" s="80"/>
      <c r="M3785" s="80"/>
    </row>
    <row r="3786" spans="1:13">
      <c r="A3786" s="82">
        <v>0.94274999999999998</v>
      </c>
      <c r="B3786" s="130">
        <v>15</v>
      </c>
      <c r="C3786" s="127">
        <v>97.59080570911317</v>
      </c>
      <c r="D3786" s="82">
        <f t="shared" si="117"/>
        <v>0</v>
      </c>
      <c r="E3786" s="83" t="str">
        <f t="shared" si="118"/>
        <v>..</v>
      </c>
      <c r="F3786" s="80"/>
      <c r="I3786" s="81"/>
      <c r="J3786" s="80"/>
      <c r="K3786" s="80"/>
      <c r="L3786" s="80"/>
      <c r="M3786" s="80"/>
    </row>
    <row r="3787" spans="1:13">
      <c r="A3787" s="82">
        <v>0.94299999999999995</v>
      </c>
      <c r="B3787" s="130">
        <v>15</v>
      </c>
      <c r="C3787" s="127">
        <v>118.3743000378204</v>
      </c>
      <c r="D3787" s="82">
        <f t="shared" si="117"/>
        <v>0</v>
      </c>
      <c r="E3787" s="83" t="str">
        <f t="shared" si="118"/>
        <v>..</v>
      </c>
      <c r="F3787" s="80"/>
      <c r="I3787" s="81"/>
      <c r="J3787" s="80"/>
      <c r="K3787" s="80"/>
      <c r="L3787" s="80"/>
      <c r="M3787" s="80"/>
    </row>
    <row r="3788" spans="1:13">
      <c r="A3788" s="82">
        <v>0.94325000000000003</v>
      </c>
      <c r="B3788" s="130">
        <v>15</v>
      </c>
      <c r="C3788" s="127">
        <v>95.968351538758341</v>
      </c>
      <c r="D3788" s="82">
        <f t="shared" si="117"/>
        <v>0</v>
      </c>
      <c r="E3788" s="83" t="str">
        <f t="shared" si="118"/>
        <v>..</v>
      </c>
      <c r="F3788" s="80"/>
      <c r="I3788" s="81"/>
      <c r="J3788" s="80"/>
      <c r="K3788" s="80"/>
      <c r="L3788" s="80"/>
      <c r="M3788" s="80"/>
    </row>
    <row r="3789" spans="1:13">
      <c r="A3789" s="82">
        <v>0.94350000000000001</v>
      </c>
      <c r="B3789" s="130">
        <v>15</v>
      </c>
      <c r="C3789" s="127">
        <v>96.097518862322076</v>
      </c>
      <c r="D3789" s="82">
        <f t="shared" si="117"/>
        <v>0</v>
      </c>
      <c r="E3789" s="83" t="str">
        <f t="shared" si="118"/>
        <v>..</v>
      </c>
      <c r="F3789" s="80"/>
      <c r="I3789" s="81"/>
      <c r="J3789" s="80"/>
      <c r="K3789" s="80"/>
      <c r="L3789" s="80"/>
      <c r="M3789" s="80"/>
    </row>
    <row r="3790" spans="1:13">
      <c r="A3790" s="82">
        <v>0.94374999999999998</v>
      </c>
      <c r="B3790" s="130">
        <v>30</v>
      </c>
      <c r="C3790" s="127">
        <v>129.5851241549345</v>
      </c>
      <c r="D3790" s="82">
        <f t="shared" si="117"/>
        <v>1</v>
      </c>
      <c r="E3790" s="83">
        <f t="shared" si="118"/>
        <v>111.00000000000001</v>
      </c>
      <c r="F3790" s="80"/>
      <c r="I3790" s="81"/>
      <c r="J3790" s="80"/>
      <c r="K3790" s="80"/>
      <c r="L3790" s="80"/>
      <c r="M3790" s="80"/>
    </row>
    <row r="3791" spans="1:13">
      <c r="A3791" s="82">
        <v>0.94399999999999995</v>
      </c>
      <c r="B3791" s="130">
        <v>15</v>
      </c>
      <c r="C3791" s="127">
        <v>95.653516023216923</v>
      </c>
      <c r="D3791" s="82">
        <f t="shared" si="117"/>
        <v>0</v>
      </c>
      <c r="E3791" s="83" t="str">
        <f t="shared" si="118"/>
        <v>..</v>
      </c>
      <c r="F3791" s="80"/>
      <c r="I3791" s="81"/>
      <c r="J3791" s="80"/>
      <c r="K3791" s="80"/>
      <c r="L3791" s="80"/>
      <c r="M3791" s="80"/>
    </row>
    <row r="3792" spans="1:13">
      <c r="A3792" s="82">
        <v>0.94425000000000003</v>
      </c>
      <c r="B3792" s="130">
        <v>15</v>
      </c>
      <c r="C3792" s="127">
        <v>100.79723815731482</v>
      </c>
      <c r="D3792" s="82">
        <f t="shared" ref="D3792:D3855" si="119">IF(VLOOKUP(B3792,$B$10:$G$11,6)&gt;=0,1,0)</f>
        <v>0</v>
      </c>
      <c r="E3792" s="83" t="str">
        <f t="shared" ref="E3792:E3855" si="120">IF(D3792=0,"..", IF(C3792+$C$6&gt;=$G$2,$G$2,(C3792+$C$6)*(1-$C$4)))</f>
        <v>..</v>
      </c>
      <c r="F3792" s="80"/>
      <c r="I3792" s="81"/>
      <c r="J3792" s="80"/>
      <c r="K3792" s="80"/>
      <c r="L3792" s="80"/>
      <c r="M3792" s="80"/>
    </row>
    <row r="3793" spans="1:13">
      <c r="A3793" s="82">
        <v>0.94450000000000001</v>
      </c>
      <c r="B3793" s="130">
        <v>30</v>
      </c>
      <c r="C3793" s="127">
        <v>117.6790084525753</v>
      </c>
      <c r="D3793" s="82">
        <f t="shared" si="119"/>
        <v>1</v>
      </c>
      <c r="E3793" s="83">
        <f t="shared" si="120"/>
        <v>111.00000000000001</v>
      </c>
      <c r="F3793" s="80"/>
      <c r="I3793" s="81"/>
      <c r="J3793" s="80"/>
      <c r="K3793" s="80"/>
      <c r="L3793" s="80"/>
      <c r="M3793" s="80"/>
    </row>
    <row r="3794" spans="1:13">
      <c r="A3794" s="82">
        <v>0.94474999999999998</v>
      </c>
      <c r="B3794" s="130">
        <v>15</v>
      </c>
      <c r="C3794" s="127">
        <v>115.09704000265086</v>
      </c>
      <c r="D3794" s="82">
        <f t="shared" si="119"/>
        <v>0</v>
      </c>
      <c r="E3794" s="83" t="str">
        <f t="shared" si="120"/>
        <v>..</v>
      </c>
      <c r="F3794" s="80"/>
      <c r="I3794" s="81"/>
      <c r="J3794" s="80"/>
      <c r="K3794" s="80"/>
      <c r="L3794" s="80"/>
      <c r="M3794" s="80"/>
    </row>
    <row r="3795" spans="1:13">
      <c r="A3795" s="82">
        <v>0.94499999999999995</v>
      </c>
      <c r="B3795" s="130">
        <v>30</v>
      </c>
      <c r="C3795" s="127">
        <v>121.24233964812673</v>
      </c>
      <c r="D3795" s="82">
        <f t="shared" si="119"/>
        <v>1</v>
      </c>
      <c r="E3795" s="83">
        <f t="shared" si="120"/>
        <v>111.00000000000001</v>
      </c>
      <c r="F3795" s="80"/>
      <c r="I3795" s="81"/>
      <c r="J3795" s="80"/>
      <c r="K3795" s="80"/>
      <c r="L3795" s="80"/>
      <c r="M3795" s="80"/>
    </row>
    <row r="3796" spans="1:13">
      <c r="A3796" s="82">
        <v>0.94525000000000003</v>
      </c>
      <c r="B3796" s="130">
        <v>15</v>
      </c>
      <c r="C3796" s="127">
        <v>111.4680535099729</v>
      </c>
      <c r="D3796" s="82">
        <f t="shared" si="119"/>
        <v>0</v>
      </c>
      <c r="E3796" s="83" t="str">
        <f t="shared" si="120"/>
        <v>..</v>
      </c>
      <c r="F3796" s="80"/>
      <c r="I3796" s="81"/>
      <c r="J3796" s="80"/>
      <c r="K3796" s="80"/>
      <c r="L3796" s="80"/>
      <c r="M3796" s="80"/>
    </row>
    <row r="3797" spans="1:13">
      <c r="A3797" s="82">
        <v>0.94550000000000001</v>
      </c>
      <c r="B3797" s="130">
        <v>15</v>
      </c>
      <c r="C3797" s="127">
        <v>99.959233103154418</v>
      </c>
      <c r="D3797" s="82">
        <f t="shared" si="119"/>
        <v>0</v>
      </c>
      <c r="E3797" s="83" t="str">
        <f t="shared" si="120"/>
        <v>..</v>
      </c>
      <c r="F3797" s="80"/>
      <c r="I3797" s="81"/>
      <c r="J3797" s="80"/>
      <c r="K3797" s="80"/>
      <c r="L3797" s="80"/>
      <c r="M3797" s="80"/>
    </row>
    <row r="3798" spans="1:13">
      <c r="A3798" s="82">
        <v>0.94574999999999998</v>
      </c>
      <c r="B3798" s="130">
        <v>30</v>
      </c>
      <c r="C3798" s="127">
        <v>121.30537976287803</v>
      </c>
      <c r="D3798" s="82">
        <f t="shared" si="119"/>
        <v>1</v>
      </c>
      <c r="E3798" s="83">
        <f t="shared" si="120"/>
        <v>111.00000000000001</v>
      </c>
      <c r="F3798" s="80"/>
      <c r="I3798" s="81"/>
      <c r="J3798" s="80"/>
      <c r="K3798" s="80"/>
      <c r="L3798" s="80"/>
      <c r="M3798" s="80"/>
    </row>
    <row r="3799" spans="1:13">
      <c r="A3799" s="82">
        <v>0.94599999999999995</v>
      </c>
      <c r="B3799" s="130">
        <v>30</v>
      </c>
      <c r="C3799" s="127">
        <v>116.33409991220148</v>
      </c>
      <c r="D3799" s="82">
        <f t="shared" si="119"/>
        <v>1</v>
      </c>
      <c r="E3799" s="83">
        <f t="shared" si="120"/>
        <v>111.00000000000001</v>
      </c>
      <c r="F3799" s="80"/>
      <c r="I3799" s="81"/>
      <c r="J3799" s="80"/>
      <c r="K3799" s="80"/>
      <c r="L3799" s="80"/>
      <c r="M3799" s="80"/>
    </row>
    <row r="3800" spans="1:13">
      <c r="A3800" s="82">
        <v>0.94625000000000004</v>
      </c>
      <c r="B3800" s="130">
        <v>15</v>
      </c>
      <c r="C3800" s="127">
        <v>107.86520565945196</v>
      </c>
      <c r="D3800" s="82">
        <f t="shared" si="119"/>
        <v>0</v>
      </c>
      <c r="E3800" s="83" t="str">
        <f t="shared" si="120"/>
        <v>..</v>
      </c>
      <c r="F3800" s="80"/>
      <c r="I3800" s="81"/>
      <c r="J3800" s="80"/>
      <c r="K3800" s="80"/>
      <c r="L3800" s="80"/>
      <c r="M3800" s="80"/>
    </row>
    <row r="3801" spans="1:13">
      <c r="A3801" s="82">
        <v>0.94650000000000001</v>
      </c>
      <c r="B3801" s="130">
        <v>30</v>
      </c>
      <c r="C3801" s="127">
        <v>96.548055734312328</v>
      </c>
      <c r="D3801" s="82">
        <f t="shared" si="119"/>
        <v>1</v>
      </c>
      <c r="E3801" s="83">
        <f t="shared" si="120"/>
        <v>93.762289046194851</v>
      </c>
      <c r="F3801" s="80"/>
      <c r="I3801" s="81"/>
      <c r="J3801" s="80"/>
      <c r="K3801" s="80"/>
      <c r="L3801" s="80"/>
      <c r="M3801" s="80"/>
    </row>
    <row r="3802" spans="1:13">
      <c r="A3802" s="82">
        <v>0.94674999999999998</v>
      </c>
      <c r="B3802" s="130">
        <v>15</v>
      </c>
      <c r="C3802" s="127">
        <v>118.02723684310409</v>
      </c>
      <c r="D3802" s="82">
        <f t="shared" si="119"/>
        <v>0</v>
      </c>
      <c r="E3802" s="83" t="str">
        <f t="shared" si="120"/>
        <v>..</v>
      </c>
      <c r="F3802" s="80"/>
      <c r="I3802" s="81"/>
      <c r="J3802" s="80"/>
      <c r="K3802" s="80"/>
      <c r="L3802" s="80"/>
      <c r="M3802" s="80"/>
    </row>
    <row r="3803" spans="1:13">
      <c r="A3803" s="82">
        <v>0.94699999999999995</v>
      </c>
      <c r="B3803" s="130">
        <v>15</v>
      </c>
      <c r="C3803" s="127">
        <v>110.73458939035707</v>
      </c>
      <c r="D3803" s="82">
        <f t="shared" si="119"/>
        <v>0</v>
      </c>
      <c r="E3803" s="83" t="str">
        <f t="shared" si="120"/>
        <v>..</v>
      </c>
      <c r="F3803" s="80"/>
      <c r="I3803" s="81"/>
      <c r="J3803" s="80"/>
      <c r="K3803" s="80"/>
      <c r="L3803" s="80"/>
      <c r="M3803" s="80"/>
    </row>
    <row r="3804" spans="1:13">
      <c r="A3804" s="82">
        <v>0.94725000000000004</v>
      </c>
      <c r="B3804" s="130">
        <v>15</v>
      </c>
      <c r="C3804" s="127">
        <v>120.62256527739359</v>
      </c>
      <c r="D3804" s="82">
        <f t="shared" si="119"/>
        <v>0</v>
      </c>
      <c r="E3804" s="83" t="str">
        <f t="shared" si="120"/>
        <v>..</v>
      </c>
      <c r="F3804" s="80"/>
      <c r="I3804" s="81"/>
      <c r="J3804" s="80"/>
      <c r="K3804" s="80"/>
      <c r="L3804" s="80"/>
      <c r="M3804" s="80"/>
    </row>
    <row r="3805" spans="1:13">
      <c r="A3805" s="82">
        <v>0.94750000000000001</v>
      </c>
      <c r="B3805" s="130">
        <v>30</v>
      </c>
      <c r="C3805" s="127">
        <v>112.88265867848489</v>
      </c>
      <c r="D3805" s="82">
        <f t="shared" si="119"/>
        <v>1</v>
      </c>
      <c r="E3805" s="83">
        <f t="shared" si="120"/>
        <v>111.00000000000001</v>
      </c>
      <c r="F3805" s="80"/>
      <c r="I3805" s="81"/>
      <c r="J3805" s="80"/>
      <c r="K3805" s="80"/>
      <c r="L3805" s="80"/>
      <c r="M3805" s="80"/>
    </row>
    <row r="3806" spans="1:13">
      <c r="A3806" s="82">
        <v>0.94774999999999998</v>
      </c>
      <c r="B3806" s="130">
        <v>30</v>
      </c>
      <c r="C3806" s="127">
        <v>84.805949641148928</v>
      </c>
      <c r="D3806" s="82">
        <f t="shared" si="119"/>
        <v>1</v>
      </c>
      <c r="E3806" s="83">
        <f t="shared" si="120"/>
        <v>83.429235684211051</v>
      </c>
      <c r="F3806" s="80"/>
      <c r="I3806" s="81"/>
      <c r="J3806" s="80"/>
      <c r="K3806" s="80"/>
      <c r="L3806" s="80"/>
      <c r="M3806" s="80"/>
    </row>
    <row r="3807" spans="1:13">
      <c r="A3807" s="82">
        <v>0.94799999999999995</v>
      </c>
      <c r="B3807" s="130">
        <v>30</v>
      </c>
      <c r="C3807" s="127">
        <v>84.078631306420121</v>
      </c>
      <c r="D3807" s="82">
        <f t="shared" si="119"/>
        <v>1</v>
      </c>
      <c r="E3807" s="83">
        <f t="shared" si="120"/>
        <v>82.789195549649705</v>
      </c>
      <c r="F3807" s="80"/>
      <c r="I3807" s="81"/>
      <c r="J3807" s="80"/>
      <c r="K3807" s="80"/>
      <c r="L3807" s="80"/>
      <c r="M3807" s="80"/>
    </row>
    <row r="3808" spans="1:13">
      <c r="A3808" s="82">
        <v>0.94825000000000004</v>
      </c>
      <c r="B3808" s="130">
        <v>15</v>
      </c>
      <c r="C3808" s="127">
        <v>119.10360174950327</v>
      </c>
      <c r="D3808" s="82">
        <f t="shared" si="119"/>
        <v>0</v>
      </c>
      <c r="E3808" s="83" t="str">
        <f t="shared" si="120"/>
        <v>..</v>
      </c>
      <c r="F3808" s="80"/>
      <c r="I3808" s="81"/>
      <c r="J3808" s="80"/>
      <c r="K3808" s="80"/>
      <c r="L3808" s="80"/>
      <c r="M3808" s="80"/>
    </row>
    <row r="3809" spans="1:13">
      <c r="A3809" s="82">
        <v>0.94850000000000001</v>
      </c>
      <c r="B3809" s="130">
        <v>30</v>
      </c>
      <c r="C3809" s="127">
        <v>90.197706258485013</v>
      </c>
      <c r="D3809" s="82">
        <f t="shared" si="119"/>
        <v>1</v>
      </c>
      <c r="E3809" s="83">
        <f t="shared" si="120"/>
        <v>88.173981507466806</v>
      </c>
      <c r="F3809" s="80"/>
      <c r="I3809" s="81"/>
      <c r="J3809" s="80"/>
      <c r="K3809" s="80"/>
      <c r="L3809" s="80"/>
      <c r="M3809" s="80"/>
    </row>
    <row r="3810" spans="1:13">
      <c r="A3810" s="82">
        <v>0.94874999999999998</v>
      </c>
      <c r="B3810" s="130">
        <v>30</v>
      </c>
      <c r="C3810" s="127">
        <v>97.218957865004995</v>
      </c>
      <c r="D3810" s="82">
        <f t="shared" si="119"/>
        <v>1</v>
      </c>
      <c r="E3810" s="83">
        <f t="shared" si="120"/>
        <v>94.352682921204391</v>
      </c>
      <c r="F3810" s="80"/>
      <c r="I3810" s="81"/>
      <c r="J3810" s="80"/>
      <c r="K3810" s="80"/>
      <c r="L3810" s="80"/>
      <c r="M3810" s="80"/>
    </row>
    <row r="3811" spans="1:13">
      <c r="A3811" s="82">
        <v>0.94899999999999995</v>
      </c>
      <c r="B3811" s="130">
        <v>30</v>
      </c>
      <c r="C3811" s="127">
        <v>99.52797157387522</v>
      </c>
      <c r="D3811" s="82">
        <f t="shared" si="119"/>
        <v>1</v>
      </c>
      <c r="E3811" s="83">
        <f t="shared" si="120"/>
        <v>96.384614985010188</v>
      </c>
      <c r="F3811" s="80"/>
      <c r="I3811" s="81"/>
      <c r="J3811" s="80"/>
      <c r="K3811" s="80"/>
      <c r="L3811" s="80"/>
      <c r="M3811" s="80"/>
    </row>
    <row r="3812" spans="1:13">
      <c r="A3812" s="82">
        <v>0.94925000000000004</v>
      </c>
      <c r="B3812" s="130">
        <v>15</v>
      </c>
      <c r="C3812" s="127">
        <v>101.97452492871915</v>
      </c>
      <c r="D3812" s="82">
        <f t="shared" si="119"/>
        <v>0</v>
      </c>
      <c r="E3812" s="83" t="str">
        <f t="shared" si="120"/>
        <v>..</v>
      </c>
      <c r="F3812" s="80"/>
      <c r="I3812" s="81"/>
      <c r="J3812" s="80"/>
      <c r="K3812" s="80"/>
      <c r="L3812" s="80"/>
      <c r="M3812" s="80"/>
    </row>
    <row r="3813" spans="1:13">
      <c r="A3813" s="82">
        <v>0.94950000000000001</v>
      </c>
      <c r="B3813" s="130">
        <v>15</v>
      </c>
      <c r="C3813" s="127">
        <v>103.00494380601839</v>
      </c>
      <c r="D3813" s="82">
        <f t="shared" si="119"/>
        <v>0</v>
      </c>
      <c r="E3813" s="83" t="str">
        <f t="shared" si="120"/>
        <v>..</v>
      </c>
      <c r="F3813" s="80"/>
      <c r="I3813" s="81"/>
      <c r="J3813" s="80"/>
      <c r="K3813" s="80"/>
      <c r="L3813" s="80"/>
      <c r="M3813" s="80"/>
    </row>
    <row r="3814" spans="1:13">
      <c r="A3814" s="82">
        <v>0.94974999999999998</v>
      </c>
      <c r="B3814" s="130">
        <v>15</v>
      </c>
      <c r="C3814" s="127">
        <v>96.685784361374047</v>
      </c>
      <c r="D3814" s="82">
        <f t="shared" si="119"/>
        <v>0</v>
      </c>
      <c r="E3814" s="83" t="str">
        <f t="shared" si="120"/>
        <v>..</v>
      </c>
      <c r="F3814" s="80"/>
      <c r="I3814" s="81"/>
      <c r="J3814" s="80"/>
      <c r="K3814" s="80"/>
      <c r="L3814" s="80"/>
      <c r="M3814" s="80"/>
    </row>
    <row r="3815" spans="1:13">
      <c r="A3815" s="82">
        <v>0.95</v>
      </c>
      <c r="B3815" s="130">
        <v>30</v>
      </c>
      <c r="C3815" s="127">
        <v>100.45732908841607</v>
      </c>
      <c r="D3815" s="82">
        <f t="shared" si="119"/>
        <v>1</v>
      </c>
      <c r="E3815" s="83">
        <f t="shared" si="120"/>
        <v>97.202449597806151</v>
      </c>
      <c r="F3815" s="80"/>
      <c r="I3815" s="81"/>
      <c r="J3815" s="80"/>
      <c r="K3815" s="80"/>
      <c r="L3815" s="80"/>
      <c r="M3815" s="80"/>
    </row>
    <row r="3816" spans="1:13">
      <c r="A3816" s="82">
        <v>0.95025000000000004</v>
      </c>
      <c r="B3816" s="130">
        <v>30</v>
      </c>
      <c r="C3816" s="127">
        <v>102.3685723170278</v>
      </c>
      <c r="D3816" s="82">
        <f t="shared" si="119"/>
        <v>1</v>
      </c>
      <c r="E3816" s="83">
        <f t="shared" si="120"/>
        <v>111.00000000000001</v>
      </c>
      <c r="F3816" s="80"/>
      <c r="I3816" s="81"/>
      <c r="J3816" s="80"/>
      <c r="K3816" s="80"/>
      <c r="L3816" s="80"/>
      <c r="M3816" s="80"/>
    </row>
    <row r="3817" spans="1:13">
      <c r="A3817" s="82">
        <v>0.95050000000000001</v>
      </c>
      <c r="B3817" s="130">
        <v>15</v>
      </c>
      <c r="C3817" s="127">
        <v>116.3288181285411</v>
      </c>
      <c r="D3817" s="82">
        <f t="shared" si="119"/>
        <v>0</v>
      </c>
      <c r="E3817" s="83" t="str">
        <f t="shared" si="120"/>
        <v>..</v>
      </c>
      <c r="F3817" s="80"/>
      <c r="I3817" s="81"/>
      <c r="J3817" s="80"/>
      <c r="K3817" s="80"/>
      <c r="L3817" s="80"/>
      <c r="M3817" s="80"/>
    </row>
    <row r="3818" spans="1:13">
      <c r="A3818" s="82">
        <v>0.95074999999999998</v>
      </c>
      <c r="B3818" s="130">
        <v>15</v>
      </c>
      <c r="C3818" s="127">
        <v>103.23721212906811</v>
      </c>
      <c r="D3818" s="82">
        <f t="shared" si="119"/>
        <v>0</v>
      </c>
      <c r="E3818" s="83" t="str">
        <f t="shared" si="120"/>
        <v>..</v>
      </c>
      <c r="F3818" s="80"/>
      <c r="I3818" s="81"/>
      <c r="J3818" s="80"/>
      <c r="K3818" s="80"/>
      <c r="L3818" s="80"/>
      <c r="M3818" s="80"/>
    </row>
    <row r="3819" spans="1:13">
      <c r="A3819" s="82">
        <v>0.95099999999999996</v>
      </c>
      <c r="B3819" s="130">
        <v>15</v>
      </c>
      <c r="C3819" s="127">
        <v>121.62592750072648</v>
      </c>
      <c r="D3819" s="82">
        <f t="shared" si="119"/>
        <v>0</v>
      </c>
      <c r="E3819" s="83" t="str">
        <f t="shared" si="120"/>
        <v>..</v>
      </c>
      <c r="F3819" s="80"/>
      <c r="I3819" s="81"/>
      <c r="J3819" s="80"/>
      <c r="K3819" s="80"/>
      <c r="L3819" s="80"/>
      <c r="M3819" s="80"/>
    </row>
    <row r="3820" spans="1:13">
      <c r="A3820" s="82">
        <v>0.95125000000000004</v>
      </c>
      <c r="B3820" s="130">
        <v>15</v>
      </c>
      <c r="C3820" s="127">
        <v>98.464614070289329</v>
      </c>
      <c r="D3820" s="82">
        <f t="shared" si="119"/>
        <v>0</v>
      </c>
      <c r="E3820" s="83" t="str">
        <f t="shared" si="120"/>
        <v>..</v>
      </c>
      <c r="F3820" s="80"/>
      <c r="I3820" s="81"/>
      <c r="J3820" s="80"/>
      <c r="K3820" s="80"/>
      <c r="L3820" s="80"/>
      <c r="M3820" s="80"/>
    </row>
    <row r="3821" spans="1:13">
      <c r="A3821" s="82">
        <v>0.95150000000000001</v>
      </c>
      <c r="B3821" s="130">
        <v>15</v>
      </c>
      <c r="C3821" s="127">
        <v>111.85846629971545</v>
      </c>
      <c r="D3821" s="82">
        <f t="shared" si="119"/>
        <v>0</v>
      </c>
      <c r="E3821" s="83" t="str">
        <f t="shared" si="120"/>
        <v>..</v>
      </c>
      <c r="F3821" s="80"/>
      <c r="I3821" s="81"/>
      <c r="J3821" s="80"/>
      <c r="K3821" s="80"/>
      <c r="L3821" s="80"/>
      <c r="M3821" s="80"/>
    </row>
    <row r="3822" spans="1:13">
      <c r="A3822" s="82">
        <v>0.95174999999999998</v>
      </c>
      <c r="B3822" s="130">
        <v>30</v>
      </c>
      <c r="C3822" s="127">
        <v>108.64700921912724</v>
      </c>
      <c r="D3822" s="82">
        <f t="shared" si="119"/>
        <v>1</v>
      </c>
      <c r="E3822" s="83">
        <f t="shared" si="120"/>
        <v>111.00000000000001</v>
      </c>
      <c r="F3822" s="80"/>
      <c r="I3822" s="81"/>
      <c r="J3822" s="80"/>
      <c r="K3822" s="80"/>
      <c r="L3822" s="80"/>
      <c r="M3822" s="80"/>
    </row>
    <row r="3823" spans="1:13">
      <c r="A3823" s="82">
        <v>0.95199999999999996</v>
      </c>
      <c r="B3823" s="130">
        <v>15</v>
      </c>
      <c r="C3823" s="127">
        <v>113.25052218765808</v>
      </c>
      <c r="D3823" s="82">
        <f t="shared" si="119"/>
        <v>0</v>
      </c>
      <c r="E3823" s="83" t="str">
        <f t="shared" si="120"/>
        <v>..</v>
      </c>
      <c r="F3823" s="80"/>
      <c r="I3823" s="81"/>
      <c r="J3823" s="80"/>
      <c r="K3823" s="80"/>
      <c r="L3823" s="80"/>
      <c r="M3823" s="80"/>
    </row>
    <row r="3824" spans="1:13">
      <c r="A3824" s="82">
        <v>0.95225000000000004</v>
      </c>
      <c r="B3824" s="130">
        <v>30</v>
      </c>
      <c r="C3824" s="127">
        <v>109.6889827530002</v>
      </c>
      <c r="D3824" s="82">
        <f t="shared" si="119"/>
        <v>1</v>
      </c>
      <c r="E3824" s="83">
        <f t="shared" si="120"/>
        <v>111.00000000000001</v>
      </c>
      <c r="F3824" s="80"/>
      <c r="I3824" s="81"/>
      <c r="J3824" s="80"/>
      <c r="K3824" s="80"/>
      <c r="L3824" s="80"/>
      <c r="M3824" s="80"/>
    </row>
    <row r="3825" spans="1:13">
      <c r="A3825" s="82">
        <v>0.95250000000000001</v>
      </c>
      <c r="B3825" s="130">
        <v>15</v>
      </c>
      <c r="C3825" s="127">
        <v>121.41236711458674</v>
      </c>
      <c r="D3825" s="82">
        <f t="shared" si="119"/>
        <v>0</v>
      </c>
      <c r="E3825" s="83" t="str">
        <f t="shared" si="120"/>
        <v>..</v>
      </c>
      <c r="F3825" s="80"/>
      <c r="I3825" s="81"/>
      <c r="J3825" s="80"/>
      <c r="K3825" s="80"/>
      <c r="L3825" s="80"/>
      <c r="M3825" s="80"/>
    </row>
    <row r="3826" spans="1:13">
      <c r="A3826" s="82">
        <v>0.95274999999999999</v>
      </c>
      <c r="B3826" s="130">
        <v>30</v>
      </c>
      <c r="C3826" s="127">
        <v>122.75230680987988</v>
      </c>
      <c r="D3826" s="82">
        <f t="shared" si="119"/>
        <v>1</v>
      </c>
      <c r="E3826" s="83">
        <f t="shared" si="120"/>
        <v>111.00000000000001</v>
      </c>
      <c r="F3826" s="80"/>
      <c r="I3826" s="81"/>
      <c r="J3826" s="80"/>
      <c r="K3826" s="80"/>
      <c r="L3826" s="80"/>
      <c r="M3826" s="80"/>
    </row>
    <row r="3827" spans="1:13">
      <c r="A3827" s="82">
        <v>0.95299999999999996</v>
      </c>
      <c r="B3827" s="130">
        <v>15</v>
      </c>
      <c r="C3827" s="127">
        <v>101.37389182867305</v>
      </c>
      <c r="D3827" s="82">
        <f t="shared" si="119"/>
        <v>0</v>
      </c>
      <c r="E3827" s="83" t="str">
        <f t="shared" si="120"/>
        <v>..</v>
      </c>
      <c r="F3827" s="80"/>
      <c r="I3827" s="81"/>
      <c r="J3827" s="80"/>
      <c r="K3827" s="80"/>
      <c r="L3827" s="80"/>
      <c r="M3827" s="80"/>
    </row>
    <row r="3828" spans="1:13">
      <c r="A3828" s="82">
        <v>0.95325000000000004</v>
      </c>
      <c r="B3828" s="130">
        <v>30</v>
      </c>
      <c r="C3828" s="127">
        <v>131.80560798391838</v>
      </c>
      <c r="D3828" s="82">
        <f t="shared" si="119"/>
        <v>1</v>
      </c>
      <c r="E3828" s="83">
        <f t="shared" si="120"/>
        <v>111.00000000000001</v>
      </c>
      <c r="F3828" s="80"/>
      <c r="I3828" s="81"/>
      <c r="J3828" s="80"/>
      <c r="K3828" s="80"/>
      <c r="L3828" s="80"/>
      <c r="M3828" s="80"/>
    </row>
    <row r="3829" spans="1:13">
      <c r="A3829" s="82">
        <v>0.95350000000000001</v>
      </c>
      <c r="B3829" s="130">
        <v>15</v>
      </c>
      <c r="C3829" s="127">
        <v>124.77051133970063</v>
      </c>
      <c r="D3829" s="82">
        <f t="shared" si="119"/>
        <v>0</v>
      </c>
      <c r="E3829" s="83" t="str">
        <f t="shared" si="120"/>
        <v>..</v>
      </c>
      <c r="F3829" s="80"/>
      <c r="I3829" s="81"/>
      <c r="J3829" s="80"/>
      <c r="K3829" s="80"/>
      <c r="L3829" s="80"/>
      <c r="M3829" s="80"/>
    </row>
    <row r="3830" spans="1:13">
      <c r="A3830" s="82">
        <v>0.95374999999999999</v>
      </c>
      <c r="B3830" s="130">
        <v>30</v>
      </c>
      <c r="C3830" s="127">
        <v>95.44758858236392</v>
      </c>
      <c r="D3830" s="82">
        <f t="shared" si="119"/>
        <v>1</v>
      </c>
      <c r="E3830" s="83">
        <f t="shared" si="120"/>
        <v>92.793877952480244</v>
      </c>
      <c r="F3830" s="80"/>
      <c r="I3830" s="81"/>
      <c r="J3830" s="80"/>
      <c r="K3830" s="80"/>
      <c r="L3830" s="80"/>
      <c r="M3830" s="80"/>
    </row>
    <row r="3831" spans="1:13">
      <c r="A3831" s="82">
        <v>0.95399999999999996</v>
      </c>
      <c r="B3831" s="130">
        <v>30</v>
      </c>
      <c r="C3831" s="127">
        <v>90.275366399902879</v>
      </c>
      <c r="D3831" s="82">
        <f t="shared" si="119"/>
        <v>1</v>
      </c>
      <c r="E3831" s="83">
        <f t="shared" si="120"/>
        <v>88.242322431914531</v>
      </c>
      <c r="F3831" s="80"/>
      <c r="I3831" s="81"/>
      <c r="J3831" s="80"/>
      <c r="K3831" s="80"/>
      <c r="L3831" s="80"/>
      <c r="M3831" s="80"/>
    </row>
    <row r="3832" spans="1:13">
      <c r="A3832" s="82">
        <v>0.95425000000000004</v>
      </c>
      <c r="B3832" s="130">
        <v>30</v>
      </c>
      <c r="C3832" s="127">
        <v>82.591865684082592</v>
      </c>
      <c r="D3832" s="82">
        <f t="shared" si="119"/>
        <v>1</v>
      </c>
      <c r="E3832" s="83">
        <f t="shared" si="120"/>
        <v>81.480841801992682</v>
      </c>
      <c r="F3832" s="80"/>
      <c r="I3832" s="81"/>
      <c r="J3832" s="80"/>
      <c r="K3832" s="80"/>
      <c r="L3832" s="80"/>
      <c r="M3832" s="80"/>
    </row>
    <row r="3833" spans="1:13">
      <c r="A3833" s="82">
        <v>0.95450000000000002</v>
      </c>
      <c r="B3833" s="130">
        <v>15</v>
      </c>
      <c r="C3833" s="127">
        <v>118.41185474462961</v>
      </c>
      <c r="D3833" s="82">
        <f t="shared" si="119"/>
        <v>0</v>
      </c>
      <c r="E3833" s="83" t="str">
        <f t="shared" si="120"/>
        <v>..</v>
      </c>
      <c r="F3833" s="80"/>
      <c r="I3833" s="81"/>
      <c r="J3833" s="80"/>
      <c r="K3833" s="80"/>
      <c r="L3833" s="80"/>
      <c r="M3833" s="80"/>
    </row>
    <row r="3834" spans="1:13">
      <c r="A3834" s="82">
        <v>0.95474999999999999</v>
      </c>
      <c r="B3834" s="130">
        <v>15</v>
      </c>
      <c r="C3834" s="127">
        <v>102.80901285204621</v>
      </c>
      <c r="D3834" s="82">
        <f t="shared" si="119"/>
        <v>0</v>
      </c>
      <c r="E3834" s="83" t="str">
        <f t="shared" si="120"/>
        <v>..</v>
      </c>
      <c r="F3834" s="80"/>
      <c r="I3834" s="81"/>
      <c r="J3834" s="80"/>
      <c r="K3834" s="80"/>
      <c r="L3834" s="80"/>
      <c r="M3834" s="80"/>
    </row>
    <row r="3835" spans="1:13">
      <c r="A3835" s="82">
        <v>0.95499999999999996</v>
      </c>
      <c r="B3835" s="130">
        <v>30</v>
      </c>
      <c r="C3835" s="127">
        <v>94.461920407459331</v>
      </c>
      <c r="D3835" s="82">
        <f t="shared" si="119"/>
        <v>1</v>
      </c>
      <c r="E3835" s="83">
        <f t="shared" si="120"/>
        <v>91.926489958564218</v>
      </c>
      <c r="F3835" s="80"/>
      <c r="I3835" s="81"/>
      <c r="J3835" s="80"/>
      <c r="K3835" s="80"/>
      <c r="L3835" s="80"/>
      <c r="M3835" s="80"/>
    </row>
    <row r="3836" spans="1:13">
      <c r="A3836" s="82">
        <v>0.95525000000000004</v>
      </c>
      <c r="B3836" s="130">
        <v>15</v>
      </c>
      <c r="C3836" s="127">
        <v>100.72599033689589</v>
      </c>
      <c r="D3836" s="82">
        <f t="shared" si="119"/>
        <v>0</v>
      </c>
      <c r="E3836" s="83" t="str">
        <f t="shared" si="120"/>
        <v>..</v>
      </c>
      <c r="F3836" s="80"/>
      <c r="I3836" s="81"/>
      <c r="J3836" s="80"/>
      <c r="K3836" s="80"/>
      <c r="L3836" s="80"/>
      <c r="M3836" s="80"/>
    </row>
    <row r="3837" spans="1:13">
      <c r="A3837" s="82">
        <v>0.95550000000000002</v>
      </c>
      <c r="B3837" s="130">
        <v>30</v>
      </c>
      <c r="C3837" s="127">
        <v>85.482324435177205</v>
      </c>
      <c r="D3837" s="82">
        <f t="shared" si="119"/>
        <v>1</v>
      </c>
      <c r="E3837" s="83">
        <f t="shared" si="120"/>
        <v>84.024445502955942</v>
      </c>
      <c r="F3837" s="80"/>
      <c r="I3837" s="81"/>
      <c r="J3837" s="80"/>
      <c r="K3837" s="80"/>
      <c r="L3837" s="80"/>
      <c r="M3837" s="80"/>
    </row>
    <row r="3838" spans="1:13">
      <c r="A3838" s="82">
        <v>0.95574999999999999</v>
      </c>
      <c r="B3838" s="130">
        <v>15</v>
      </c>
      <c r="C3838" s="127">
        <v>111.24937243928466</v>
      </c>
      <c r="D3838" s="82">
        <f t="shared" si="119"/>
        <v>0</v>
      </c>
      <c r="E3838" s="83" t="str">
        <f t="shared" si="120"/>
        <v>..</v>
      </c>
      <c r="F3838" s="80"/>
      <c r="I3838" s="81"/>
      <c r="J3838" s="80"/>
      <c r="K3838" s="80"/>
      <c r="L3838" s="80"/>
      <c r="M3838" s="80"/>
    </row>
    <row r="3839" spans="1:13">
      <c r="A3839" s="82">
        <v>0.95599999999999996</v>
      </c>
      <c r="B3839" s="130">
        <v>15</v>
      </c>
      <c r="C3839" s="127">
        <v>106.91837108687854</v>
      </c>
      <c r="D3839" s="82">
        <f t="shared" si="119"/>
        <v>0</v>
      </c>
      <c r="E3839" s="83" t="str">
        <f t="shared" si="120"/>
        <v>..</v>
      </c>
      <c r="F3839" s="80"/>
      <c r="I3839" s="81"/>
      <c r="J3839" s="80"/>
      <c r="K3839" s="80"/>
      <c r="L3839" s="80"/>
      <c r="M3839" s="80"/>
    </row>
    <row r="3840" spans="1:13">
      <c r="A3840" s="82">
        <v>0.95625000000000004</v>
      </c>
      <c r="B3840" s="130">
        <v>15</v>
      </c>
      <c r="C3840" s="127">
        <v>106.68271110262691</v>
      </c>
      <c r="D3840" s="82">
        <f t="shared" si="119"/>
        <v>0</v>
      </c>
      <c r="E3840" s="83" t="str">
        <f t="shared" si="120"/>
        <v>..</v>
      </c>
      <c r="F3840" s="80"/>
      <c r="I3840" s="81"/>
      <c r="J3840" s="80"/>
      <c r="K3840" s="80"/>
      <c r="L3840" s="80"/>
      <c r="M3840" s="80"/>
    </row>
    <row r="3841" spans="1:13">
      <c r="A3841" s="82">
        <v>0.95650000000000002</v>
      </c>
      <c r="B3841" s="130">
        <v>30</v>
      </c>
      <c r="C3841" s="127">
        <v>113.4686796758144</v>
      </c>
      <c r="D3841" s="82">
        <f t="shared" si="119"/>
        <v>1</v>
      </c>
      <c r="E3841" s="83">
        <f t="shared" si="120"/>
        <v>111.00000000000001</v>
      </c>
      <c r="F3841" s="80"/>
      <c r="I3841" s="81"/>
      <c r="J3841" s="80"/>
      <c r="K3841" s="80"/>
      <c r="L3841" s="80"/>
      <c r="M3841" s="80"/>
    </row>
    <row r="3842" spans="1:13">
      <c r="A3842" s="82">
        <v>0.95674999999999999</v>
      </c>
      <c r="B3842" s="130">
        <v>15</v>
      </c>
      <c r="C3842" s="127">
        <v>107.14910426594264</v>
      </c>
      <c r="D3842" s="82">
        <f t="shared" si="119"/>
        <v>0</v>
      </c>
      <c r="E3842" s="83" t="str">
        <f t="shared" si="120"/>
        <v>..</v>
      </c>
      <c r="F3842" s="80"/>
      <c r="I3842" s="81"/>
      <c r="J3842" s="80"/>
      <c r="K3842" s="80"/>
      <c r="L3842" s="80"/>
      <c r="M3842" s="80"/>
    </row>
    <row r="3843" spans="1:13">
      <c r="A3843" s="82">
        <v>0.95699999999999996</v>
      </c>
      <c r="B3843" s="130">
        <v>15</v>
      </c>
      <c r="C3843" s="127">
        <v>123.39410426563114</v>
      </c>
      <c r="D3843" s="82">
        <f t="shared" si="119"/>
        <v>0</v>
      </c>
      <c r="E3843" s="83" t="str">
        <f t="shared" si="120"/>
        <v>..</v>
      </c>
      <c r="F3843" s="80"/>
      <c r="I3843" s="81"/>
      <c r="J3843" s="80"/>
      <c r="K3843" s="80"/>
      <c r="L3843" s="80"/>
      <c r="M3843" s="80"/>
    </row>
    <row r="3844" spans="1:13">
      <c r="A3844" s="82">
        <v>0.95725000000000005</v>
      </c>
      <c r="B3844" s="130">
        <v>15</v>
      </c>
      <c r="C3844" s="127">
        <v>122.80870284909074</v>
      </c>
      <c r="D3844" s="82">
        <f t="shared" si="119"/>
        <v>0</v>
      </c>
      <c r="E3844" s="83" t="str">
        <f t="shared" si="120"/>
        <v>..</v>
      </c>
      <c r="F3844" s="80"/>
      <c r="I3844" s="81"/>
      <c r="J3844" s="80"/>
      <c r="K3844" s="80"/>
      <c r="L3844" s="80"/>
      <c r="M3844" s="80"/>
    </row>
    <row r="3845" spans="1:13">
      <c r="A3845" s="82">
        <v>0.95750000000000002</v>
      </c>
      <c r="B3845" s="130">
        <v>15</v>
      </c>
      <c r="C3845" s="127">
        <v>105.3105864792974</v>
      </c>
      <c r="D3845" s="82">
        <f t="shared" si="119"/>
        <v>0</v>
      </c>
      <c r="E3845" s="83" t="str">
        <f t="shared" si="120"/>
        <v>..</v>
      </c>
      <c r="F3845" s="80"/>
      <c r="I3845" s="81"/>
      <c r="J3845" s="80"/>
      <c r="K3845" s="80"/>
      <c r="L3845" s="80"/>
      <c r="M3845" s="80"/>
    </row>
    <row r="3846" spans="1:13">
      <c r="A3846" s="82">
        <v>0.95774999999999999</v>
      </c>
      <c r="B3846" s="130">
        <v>15</v>
      </c>
      <c r="C3846" s="127">
        <v>121.63401029267528</v>
      </c>
      <c r="D3846" s="82">
        <f t="shared" si="119"/>
        <v>0</v>
      </c>
      <c r="E3846" s="83" t="str">
        <f t="shared" si="120"/>
        <v>..</v>
      </c>
      <c r="F3846" s="80"/>
      <c r="I3846" s="81"/>
      <c r="J3846" s="80"/>
      <c r="K3846" s="80"/>
      <c r="L3846" s="80"/>
      <c r="M3846" s="80"/>
    </row>
    <row r="3847" spans="1:13">
      <c r="A3847" s="82">
        <v>0.95799999999999996</v>
      </c>
      <c r="B3847" s="130">
        <v>30</v>
      </c>
      <c r="C3847" s="127">
        <v>98.871750858448706</v>
      </c>
      <c r="D3847" s="82">
        <f t="shared" si="119"/>
        <v>1</v>
      </c>
      <c r="E3847" s="83">
        <f t="shared" si="120"/>
        <v>95.807140755434858</v>
      </c>
      <c r="F3847" s="80"/>
      <c r="I3847" s="81"/>
      <c r="J3847" s="80"/>
      <c r="K3847" s="80"/>
      <c r="L3847" s="80"/>
      <c r="M3847" s="80"/>
    </row>
    <row r="3848" spans="1:13">
      <c r="A3848" s="82">
        <v>0.95825000000000005</v>
      </c>
      <c r="B3848" s="130">
        <v>30</v>
      </c>
      <c r="C3848" s="127">
        <v>103.6053658640263</v>
      </c>
      <c r="D3848" s="82">
        <f t="shared" si="119"/>
        <v>1</v>
      </c>
      <c r="E3848" s="83">
        <f t="shared" si="120"/>
        <v>111.00000000000001</v>
      </c>
      <c r="F3848" s="80"/>
      <c r="I3848" s="81"/>
      <c r="J3848" s="80"/>
      <c r="K3848" s="80"/>
      <c r="L3848" s="80"/>
      <c r="M3848" s="80"/>
    </row>
    <row r="3849" spans="1:13">
      <c r="A3849" s="82">
        <v>0.95850000000000002</v>
      </c>
      <c r="B3849" s="130">
        <v>30</v>
      </c>
      <c r="C3849" s="127">
        <v>135.82515557724065</v>
      </c>
      <c r="D3849" s="82">
        <f t="shared" si="119"/>
        <v>1</v>
      </c>
      <c r="E3849" s="83">
        <f t="shared" si="120"/>
        <v>111.00000000000001</v>
      </c>
      <c r="F3849" s="80"/>
      <c r="I3849" s="81"/>
      <c r="J3849" s="80"/>
      <c r="K3849" s="80"/>
      <c r="L3849" s="80"/>
      <c r="M3849" s="80"/>
    </row>
    <row r="3850" spans="1:13">
      <c r="A3850" s="82">
        <v>0.95874999999999999</v>
      </c>
      <c r="B3850" s="130">
        <v>30</v>
      </c>
      <c r="C3850" s="127">
        <v>112.5173832140085</v>
      </c>
      <c r="D3850" s="82">
        <f t="shared" si="119"/>
        <v>1</v>
      </c>
      <c r="E3850" s="83">
        <f t="shared" si="120"/>
        <v>111.00000000000001</v>
      </c>
      <c r="F3850" s="80"/>
      <c r="I3850" s="81"/>
      <c r="J3850" s="80"/>
      <c r="K3850" s="80"/>
      <c r="L3850" s="80"/>
      <c r="M3850" s="80"/>
    </row>
    <row r="3851" spans="1:13">
      <c r="A3851" s="82">
        <v>0.95899999999999996</v>
      </c>
      <c r="B3851" s="130">
        <v>30</v>
      </c>
      <c r="C3851" s="127">
        <v>85.906331606294202</v>
      </c>
      <c r="D3851" s="82">
        <f t="shared" si="119"/>
        <v>1</v>
      </c>
      <c r="E3851" s="83">
        <f t="shared" si="120"/>
        <v>84.397571813538903</v>
      </c>
      <c r="F3851" s="80"/>
      <c r="I3851" s="81"/>
      <c r="J3851" s="80"/>
      <c r="K3851" s="80"/>
      <c r="L3851" s="80"/>
      <c r="M3851" s="80"/>
    </row>
    <row r="3852" spans="1:13">
      <c r="A3852" s="82">
        <v>0.95925000000000005</v>
      </c>
      <c r="B3852" s="130">
        <v>15</v>
      </c>
      <c r="C3852" s="127">
        <v>113.08049803713865</v>
      </c>
      <c r="D3852" s="82">
        <f t="shared" si="119"/>
        <v>0</v>
      </c>
      <c r="E3852" s="83" t="str">
        <f t="shared" si="120"/>
        <v>..</v>
      </c>
      <c r="F3852" s="80"/>
      <c r="I3852" s="81"/>
      <c r="J3852" s="80"/>
      <c r="K3852" s="80"/>
      <c r="L3852" s="80"/>
      <c r="M3852" s="80"/>
    </row>
    <row r="3853" spans="1:13">
      <c r="A3853" s="82">
        <v>0.95950000000000002</v>
      </c>
      <c r="B3853" s="130">
        <v>15</v>
      </c>
      <c r="C3853" s="127">
        <v>116.55221448607932</v>
      </c>
      <c r="D3853" s="82">
        <f t="shared" si="119"/>
        <v>0</v>
      </c>
      <c r="E3853" s="83" t="str">
        <f t="shared" si="120"/>
        <v>..</v>
      </c>
      <c r="F3853" s="80"/>
      <c r="I3853" s="81"/>
      <c r="J3853" s="80"/>
      <c r="K3853" s="80"/>
      <c r="L3853" s="80"/>
      <c r="M3853" s="80"/>
    </row>
    <row r="3854" spans="1:13">
      <c r="A3854" s="82">
        <v>0.95974999999999999</v>
      </c>
      <c r="B3854" s="130">
        <v>15</v>
      </c>
      <c r="C3854" s="127">
        <v>113.9745539365817</v>
      </c>
      <c r="D3854" s="82">
        <f t="shared" si="119"/>
        <v>0</v>
      </c>
      <c r="E3854" s="83" t="str">
        <f t="shared" si="120"/>
        <v>..</v>
      </c>
      <c r="F3854" s="80"/>
      <c r="I3854" s="81"/>
      <c r="J3854" s="80"/>
      <c r="K3854" s="80"/>
      <c r="L3854" s="80"/>
      <c r="M3854" s="80"/>
    </row>
    <row r="3855" spans="1:13">
      <c r="A3855" s="82">
        <v>0.96</v>
      </c>
      <c r="B3855" s="130">
        <v>30</v>
      </c>
      <c r="C3855" s="127">
        <v>120.98237226384188</v>
      </c>
      <c r="D3855" s="82">
        <f t="shared" si="119"/>
        <v>1</v>
      </c>
      <c r="E3855" s="83">
        <f t="shared" si="120"/>
        <v>111.00000000000001</v>
      </c>
      <c r="F3855" s="80"/>
      <c r="I3855" s="81"/>
      <c r="J3855" s="80"/>
      <c r="K3855" s="80"/>
      <c r="L3855" s="80"/>
      <c r="M3855" s="80"/>
    </row>
    <row r="3856" spans="1:13">
      <c r="A3856" s="82">
        <v>0.96025000000000005</v>
      </c>
      <c r="B3856" s="130">
        <v>15</v>
      </c>
      <c r="C3856" s="127">
        <v>103.44187879996942</v>
      </c>
      <c r="D3856" s="82">
        <f t="shared" ref="D3856:D3919" si="121">IF(VLOOKUP(B3856,$B$10:$G$11,6)&gt;=0,1,0)</f>
        <v>0</v>
      </c>
      <c r="E3856" s="83" t="str">
        <f t="shared" ref="E3856:E3919" si="122">IF(D3856=0,"..", IF(C3856+$C$6&gt;=$G$2,$G$2,(C3856+$C$6)*(1-$C$4)))</f>
        <v>..</v>
      </c>
      <c r="F3856" s="80"/>
      <c r="I3856" s="81"/>
      <c r="J3856" s="80"/>
      <c r="K3856" s="80"/>
      <c r="L3856" s="80"/>
      <c r="M3856" s="80"/>
    </row>
    <row r="3857" spans="1:13">
      <c r="A3857" s="82">
        <v>0.96050000000000002</v>
      </c>
      <c r="B3857" s="130">
        <v>30</v>
      </c>
      <c r="C3857" s="127">
        <v>137.84924230883388</v>
      </c>
      <c r="D3857" s="82">
        <f t="shared" si="121"/>
        <v>1</v>
      </c>
      <c r="E3857" s="83">
        <f t="shared" si="122"/>
        <v>111.00000000000001</v>
      </c>
      <c r="F3857" s="80"/>
      <c r="I3857" s="81"/>
      <c r="J3857" s="80"/>
      <c r="K3857" s="80"/>
      <c r="L3857" s="80"/>
      <c r="M3857" s="80"/>
    </row>
    <row r="3858" spans="1:13">
      <c r="A3858" s="82">
        <v>0.96074999999999999</v>
      </c>
      <c r="B3858" s="130">
        <v>15</v>
      </c>
      <c r="C3858" s="127">
        <v>101.76623720451595</v>
      </c>
      <c r="D3858" s="82">
        <f t="shared" si="121"/>
        <v>0</v>
      </c>
      <c r="E3858" s="83" t="str">
        <f t="shared" si="122"/>
        <v>..</v>
      </c>
      <c r="F3858" s="80"/>
      <c r="I3858" s="81"/>
      <c r="J3858" s="80"/>
      <c r="K3858" s="80"/>
      <c r="L3858" s="80"/>
      <c r="M3858" s="80"/>
    </row>
    <row r="3859" spans="1:13">
      <c r="A3859" s="82">
        <v>0.96099999999999997</v>
      </c>
      <c r="B3859" s="130">
        <v>15</v>
      </c>
      <c r="C3859" s="127">
        <v>117.78058059253959</v>
      </c>
      <c r="D3859" s="82">
        <f t="shared" si="121"/>
        <v>0</v>
      </c>
      <c r="E3859" s="83" t="str">
        <f t="shared" si="122"/>
        <v>..</v>
      </c>
      <c r="F3859" s="80"/>
      <c r="I3859" s="81"/>
      <c r="J3859" s="80"/>
      <c r="K3859" s="80"/>
      <c r="L3859" s="80"/>
      <c r="M3859" s="80"/>
    </row>
    <row r="3860" spans="1:13">
      <c r="A3860" s="82">
        <v>0.96125000000000005</v>
      </c>
      <c r="B3860" s="130">
        <v>15</v>
      </c>
      <c r="C3860" s="127">
        <v>110.06664545491346</v>
      </c>
      <c r="D3860" s="82">
        <f t="shared" si="121"/>
        <v>0</v>
      </c>
      <c r="E3860" s="83" t="str">
        <f t="shared" si="122"/>
        <v>..</v>
      </c>
      <c r="F3860" s="80"/>
      <c r="I3860" s="81"/>
      <c r="J3860" s="80"/>
      <c r="K3860" s="80"/>
      <c r="L3860" s="80"/>
      <c r="M3860" s="80"/>
    </row>
    <row r="3861" spans="1:13">
      <c r="A3861" s="82">
        <v>0.96150000000000002</v>
      </c>
      <c r="B3861" s="130">
        <v>15</v>
      </c>
      <c r="C3861" s="127">
        <v>124.53683817042939</v>
      </c>
      <c r="D3861" s="82">
        <f t="shared" si="121"/>
        <v>0</v>
      </c>
      <c r="E3861" s="83" t="str">
        <f t="shared" si="122"/>
        <v>..</v>
      </c>
      <c r="F3861" s="80"/>
      <c r="I3861" s="81"/>
      <c r="J3861" s="80"/>
      <c r="K3861" s="80"/>
      <c r="L3861" s="80"/>
      <c r="M3861" s="80"/>
    </row>
    <row r="3862" spans="1:13">
      <c r="A3862" s="82">
        <v>0.96174999999999999</v>
      </c>
      <c r="B3862" s="130">
        <v>30</v>
      </c>
      <c r="C3862" s="127">
        <v>104.04807498945684</v>
      </c>
      <c r="D3862" s="82">
        <f t="shared" si="121"/>
        <v>1</v>
      </c>
      <c r="E3862" s="83">
        <f t="shared" si="122"/>
        <v>111.00000000000001</v>
      </c>
      <c r="F3862" s="80"/>
      <c r="I3862" s="81"/>
      <c r="J3862" s="80"/>
      <c r="K3862" s="80"/>
      <c r="L3862" s="80"/>
      <c r="M3862" s="80"/>
    </row>
    <row r="3863" spans="1:13">
      <c r="A3863" s="82">
        <v>0.96199999999999997</v>
      </c>
      <c r="B3863" s="130">
        <v>15</v>
      </c>
      <c r="C3863" s="127">
        <v>99.213034865312636</v>
      </c>
      <c r="D3863" s="82">
        <f t="shared" si="121"/>
        <v>0</v>
      </c>
      <c r="E3863" s="83" t="str">
        <f t="shared" si="122"/>
        <v>..</v>
      </c>
      <c r="F3863" s="80"/>
      <c r="I3863" s="81"/>
      <c r="J3863" s="80"/>
      <c r="K3863" s="80"/>
      <c r="L3863" s="80"/>
      <c r="M3863" s="80"/>
    </row>
    <row r="3864" spans="1:13">
      <c r="A3864" s="82">
        <v>0.96225000000000005</v>
      </c>
      <c r="B3864" s="130">
        <v>15</v>
      </c>
      <c r="C3864" s="127">
        <v>98.276941615193238</v>
      </c>
      <c r="D3864" s="82">
        <f t="shared" si="121"/>
        <v>0</v>
      </c>
      <c r="E3864" s="83" t="str">
        <f t="shared" si="122"/>
        <v>..</v>
      </c>
      <c r="F3864" s="80"/>
      <c r="I3864" s="81"/>
      <c r="J3864" s="80"/>
      <c r="K3864" s="80"/>
      <c r="L3864" s="80"/>
      <c r="M3864" s="80"/>
    </row>
    <row r="3865" spans="1:13">
      <c r="A3865" s="82">
        <v>0.96250000000000002</v>
      </c>
      <c r="B3865" s="130">
        <v>15</v>
      </c>
      <c r="C3865" s="127">
        <v>99.359527321862345</v>
      </c>
      <c r="D3865" s="82">
        <f t="shared" si="121"/>
        <v>0</v>
      </c>
      <c r="E3865" s="83" t="str">
        <f t="shared" si="122"/>
        <v>..</v>
      </c>
      <c r="F3865" s="80"/>
      <c r="I3865" s="81"/>
      <c r="J3865" s="80"/>
      <c r="K3865" s="80"/>
      <c r="L3865" s="80"/>
      <c r="M3865" s="80"/>
    </row>
    <row r="3866" spans="1:13">
      <c r="A3866" s="82">
        <v>0.96274999999999999</v>
      </c>
      <c r="B3866" s="130">
        <v>15</v>
      </c>
      <c r="C3866" s="127">
        <v>113.999682924696</v>
      </c>
      <c r="D3866" s="82">
        <f t="shared" si="121"/>
        <v>0</v>
      </c>
      <c r="E3866" s="83" t="str">
        <f t="shared" si="122"/>
        <v>..</v>
      </c>
      <c r="F3866" s="80"/>
      <c r="I3866" s="81"/>
      <c r="J3866" s="80"/>
      <c r="K3866" s="80"/>
      <c r="L3866" s="80"/>
      <c r="M3866" s="80"/>
    </row>
    <row r="3867" spans="1:13">
      <c r="A3867" s="82">
        <v>0.96299999999999997</v>
      </c>
      <c r="B3867" s="130">
        <v>15</v>
      </c>
      <c r="C3867" s="127">
        <v>120.14407376529114</v>
      </c>
      <c r="D3867" s="82">
        <f t="shared" si="121"/>
        <v>0</v>
      </c>
      <c r="E3867" s="83" t="str">
        <f t="shared" si="122"/>
        <v>..</v>
      </c>
      <c r="F3867" s="80"/>
      <c r="I3867" s="81"/>
      <c r="J3867" s="80"/>
      <c r="K3867" s="80"/>
      <c r="L3867" s="80"/>
      <c r="M3867" s="80"/>
    </row>
    <row r="3868" spans="1:13">
      <c r="A3868" s="82">
        <v>0.96325000000000005</v>
      </c>
      <c r="B3868" s="130">
        <v>30</v>
      </c>
      <c r="C3868" s="127">
        <v>134.05781997851423</v>
      </c>
      <c r="D3868" s="82">
        <f t="shared" si="121"/>
        <v>1</v>
      </c>
      <c r="E3868" s="83">
        <f t="shared" si="122"/>
        <v>111.00000000000001</v>
      </c>
      <c r="F3868" s="80"/>
      <c r="I3868" s="81"/>
      <c r="J3868" s="80"/>
      <c r="K3868" s="80"/>
      <c r="L3868" s="80"/>
      <c r="M3868" s="80"/>
    </row>
    <row r="3869" spans="1:13">
      <c r="A3869" s="82">
        <v>0.96350000000000002</v>
      </c>
      <c r="B3869" s="130">
        <v>30</v>
      </c>
      <c r="C3869" s="127">
        <v>125.22585394039083</v>
      </c>
      <c r="D3869" s="82">
        <f t="shared" si="121"/>
        <v>1</v>
      </c>
      <c r="E3869" s="83">
        <f t="shared" si="122"/>
        <v>111.00000000000001</v>
      </c>
      <c r="F3869" s="80"/>
      <c r="I3869" s="81"/>
      <c r="J3869" s="80"/>
      <c r="K3869" s="80"/>
      <c r="L3869" s="80"/>
      <c r="M3869" s="80"/>
    </row>
    <row r="3870" spans="1:13">
      <c r="A3870" s="82">
        <v>0.96375</v>
      </c>
      <c r="B3870" s="130">
        <v>15</v>
      </c>
      <c r="C3870" s="127">
        <v>116.68411224002513</v>
      </c>
      <c r="D3870" s="82">
        <f t="shared" si="121"/>
        <v>0</v>
      </c>
      <c r="E3870" s="83" t="str">
        <f t="shared" si="122"/>
        <v>..</v>
      </c>
      <c r="F3870" s="80"/>
      <c r="I3870" s="81"/>
      <c r="J3870" s="80"/>
      <c r="K3870" s="80"/>
      <c r="L3870" s="80"/>
      <c r="M3870" s="80"/>
    </row>
    <row r="3871" spans="1:13">
      <c r="A3871" s="82">
        <v>0.96399999999999997</v>
      </c>
      <c r="B3871" s="130">
        <v>15</v>
      </c>
      <c r="C3871" s="127">
        <v>118.16108123801588</v>
      </c>
      <c r="D3871" s="82">
        <f t="shared" si="121"/>
        <v>0</v>
      </c>
      <c r="E3871" s="83" t="str">
        <f t="shared" si="122"/>
        <v>..</v>
      </c>
      <c r="F3871" s="80"/>
      <c r="I3871" s="81"/>
      <c r="J3871" s="80"/>
      <c r="K3871" s="80"/>
      <c r="L3871" s="80"/>
      <c r="M3871" s="80"/>
    </row>
    <row r="3872" spans="1:13">
      <c r="A3872" s="82">
        <v>0.96425000000000005</v>
      </c>
      <c r="B3872" s="130">
        <v>15</v>
      </c>
      <c r="C3872" s="127">
        <v>103.00533507348837</v>
      </c>
      <c r="D3872" s="82">
        <f t="shared" si="121"/>
        <v>0</v>
      </c>
      <c r="E3872" s="83" t="str">
        <f t="shared" si="122"/>
        <v>..</v>
      </c>
      <c r="F3872" s="80"/>
      <c r="I3872" s="81"/>
      <c r="J3872" s="80"/>
      <c r="K3872" s="80"/>
      <c r="L3872" s="80"/>
      <c r="M3872" s="80"/>
    </row>
    <row r="3873" spans="1:13">
      <c r="A3873" s="82">
        <v>0.96450000000000002</v>
      </c>
      <c r="B3873" s="130">
        <v>15</v>
      </c>
      <c r="C3873" s="127">
        <v>116.58840786116136</v>
      </c>
      <c r="D3873" s="82">
        <f t="shared" si="121"/>
        <v>0</v>
      </c>
      <c r="E3873" s="83" t="str">
        <f t="shared" si="122"/>
        <v>..</v>
      </c>
      <c r="F3873" s="80"/>
      <c r="I3873" s="81"/>
      <c r="J3873" s="80"/>
      <c r="K3873" s="80"/>
      <c r="L3873" s="80"/>
      <c r="M3873" s="80"/>
    </row>
    <row r="3874" spans="1:13">
      <c r="A3874" s="82">
        <v>0.96475</v>
      </c>
      <c r="B3874" s="130">
        <v>30</v>
      </c>
      <c r="C3874" s="127">
        <v>83.95321667073658</v>
      </c>
      <c r="D3874" s="82">
        <f t="shared" si="121"/>
        <v>1</v>
      </c>
      <c r="E3874" s="83">
        <f t="shared" si="122"/>
        <v>82.678830670248189</v>
      </c>
      <c r="F3874" s="80"/>
      <c r="I3874" s="81"/>
      <c r="J3874" s="80"/>
      <c r="K3874" s="80"/>
      <c r="L3874" s="80"/>
      <c r="M3874" s="80"/>
    </row>
    <row r="3875" spans="1:13">
      <c r="A3875" s="82">
        <v>0.96499999999999997</v>
      </c>
      <c r="B3875" s="130">
        <v>30</v>
      </c>
      <c r="C3875" s="127">
        <v>88.4332810079149</v>
      </c>
      <c r="D3875" s="82">
        <f t="shared" si="121"/>
        <v>1</v>
      </c>
      <c r="E3875" s="83">
        <f t="shared" si="122"/>
        <v>86.621287286965114</v>
      </c>
      <c r="F3875" s="80"/>
      <c r="I3875" s="81"/>
      <c r="J3875" s="80"/>
      <c r="K3875" s="80"/>
      <c r="L3875" s="80"/>
      <c r="M3875" s="80"/>
    </row>
    <row r="3876" spans="1:13">
      <c r="A3876" s="82">
        <v>0.96525000000000005</v>
      </c>
      <c r="B3876" s="130">
        <v>30</v>
      </c>
      <c r="C3876" s="127">
        <v>101.38081019189545</v>
      </c>
      <c r="D3876" s="82">
        <f t="shared" si="121"/>
        <v>1</v>
      </c>
      <c r="E3876" s="83">
        <f t="shared" si="122"/>
        <v>111.00000000000001</v>
      </c>
      <c r="F3876" s="80"/>
      <c r="I3876" s="81"/>
      <c r="J3876" s="80"/>
      <c r="K3876" s="80"/>
      <c r="L3876" s="80"/>
      <c r="M3876" s="80"/>
    </row>
    <row r="3877" spans="1:13">
      <c r="A3877" s="82">
        <v>0.96550000000000002</v>
      </c>
      <c r="B3877" s="130">
        <v>15</v>
      </c>
      <c r="C3877" s="127">
        <v>110.28403428750151</v>
      </c>
      <c r="D3877" s="82">
        <f t="shared" si="121"/>
        <v>0</v>
      </c>
      <c r="E3877" s="83" t="str">
        <f t="shared" si="122"/>
        <v>..</v>
      </c>
      <c r="F3877" s="80"/>
      <c r="I3877" s="81"/>
      <c r="J3877" s="80"/>
      <c r="K3877" s="80"/>
      <c r="L3877" s="80"/>
      <c r="M3877" s="80"/>
    </row>
    <row r="3878" spans="1:13">
      <c r="A3878" s="82">
        <v>0.96575</v>
      </c>
      <c r="B3878" s="130">
        <v>30</v>
      </c>
      <c r="C3878" s="127">
        <v>104.89679644241822</v>
      </c>
      <c r="D3878" s="82">
        <f t="shared" si="121"/>
        <v>1</v>
      </c>
      <c r="E3878" s="83">
        <f t="shared" si="122"/>
        <v>111.00000000000001</v>
      </c>
      <c r="F3878" s="80"/>
      <c r="I3878" s="81"/>
      <c r="J3878" s="80"/>
      <c r="K3878" s="80"/>
      <c r="L3878" s="80"/>
      <c r="M3878" s="80"/>
    </row>
    <row r="3879" spans="1:13">
      <c r="A3879" s="82">
        <v>0.96599999999999997</v>
      </c>
      <c r="B3879" s="130">
        <v>30</v>
      </c>
      <c r="C3879" s="127">
        <v>136.80045480801033</v>
      </c>
      <c r="D3879" s="82">
        <f t="shared" si="121"/>
        <v>1</v>
      </c>
      <c r="E3879" s="83">
        <f t="shared" si="122"/>
        <v>111.00000000000001</v>
      </c>
      <c r="F3879" s="80"/>
      <c r="I3879" s="81"/>
      <c r="J3879" s="80"/>
      <c r="K3879" s="80"/>
      <c r="L3879" s="80"/>
      <c r="M3879" s="80"/>
    </row>
    <row r="3880" spans="1:13">
      <c r="A3880" s="82">
        <v>0.96625000000000005</v>
      </c>
      <c r="B3880" s="130">
        <v>30</v>
      </c>
      <c r="C3880" s="127">
        <v>84.348725617245179</v>
      </c>
      <c r="D3880" s="82">
        <f t="shared" si="121"/>
        <v>1</v>
      </c>
      <c r="E3880" s="83">
        <f t="shared" si="122"/>
        <v>83.026878543175755</v>
      </c>
      <c r="F3880" s="80"/>
      <c r="I3880" s="81"/>
      <c r="J3880" s="80"/>
      <c r="K3880" s="80"/>
      <c r="L3880" s="80"/>
      <c r="M3880" s="80"/>
    </row>
    <row r="3881" spans="1:13">
      <c r="A3881" s="82">
        <v>0.96650000000000003</v>
      </c>
      <c r="B3881" s="130">
        <v>15</v>
      </c>
      <c r="C3881" s="127">
        <v>113.41699434863914</v>
      </c>
      <c r="D3881" s="82">
        <f t="shared" si="121"/>
        <v>0</v>
      </c>
      <c r="E3881" s="83" t="str">
        <f t="shared" si="122"/>
        <v>..</v>
      </c>
      <c r="F3881" s="80"/>
      <c r="I3881" s="81"/>
      <c r="J3881" s="80"/>
      <c r="K3881" s="80"/>
      <c r="L3881" s="80"/>
      <c r="M3881" s="80"/>
    </row>
    <row r="3882" spans="1:13">
      <c r="A3882" s="82">
        <v>0.96675</v>
      </c>
      <c r="B3882" s="130">
        <v>30</v>
      </c>
      <c r="C3882" s="127">
        <v>106.96228081110854</v>
      </c>
      <c r="D3882" s="82">
        <f t="shared" si="121"/>
        <v>1</v>
      </c>
      <c r="E3882" s="83">
        <f t="shared" si="122"/>
        <v>111.00000000000001</v>
      </c>
      <c r="F3882" s="80"/>
      <c r="I3882" s="81"/>
      <c r="J3882" s="80"/>
      <c r="K3882" s="80"/>
      <c r="L3882" s="80"/>
      <c r="M3882" s="80"/>
    </row>
    <row r="3883" spans="1:13">
      <c r="A3883" s="82">
        <v>0.96699999999999997</v>
      </c>
      <c r="B3883" s="130">
        <v>30</v>
      </c>
      <c r="C3883" s="127">
        <v>80.692484454928945</v>
      </c>
      <c r="D3883" s="82">
        <f t="shared" si="121"/>
        <v>1</v>
      </c>
      <c r="E3883" s="83">
        <f t="shared" si="122"/>
        <v>79.809386320337467</v>
      </c>
      <c r="F3883" s="80"/>
      <c r="I3883" s="81"/>
      <c r="J3883" s="80"/>
      <c r="K3883" s="80"/>
      <c r="L3883" s="80"/>
      <c r="M3883" s="80"/>
    </row>
    <row r="3884" spans="1:13">
      <c r="A3884" s="82">
        <v>0.96725000000000005</v>
      </c>
      <c r="B3884" s="130">
        <v>30</v>
      </c>
      <c r="C3884" s="127">
        <v>84.353856726769436</v>
      </c>
      <c r="D3884" s="82">
        <f t="shared" si="121"/>
        <v>1</v>
      </c>
      <c r="E3884" s="83">
        <f t="shared" si="122"/>
        <v>83.031393919557104</v>
      </c>
      <c r="F3884" s="80"/>
      <c r="I3884" s="81"/>
      <c r="J3884" s="80"/>
      <c r="K3884" s="80"/>
      <c r="L3884" s="80"/>
      <c r="M3884" s="80"/>
    </row>
    <row r="3885" spans="1:13">
      <c r="A3885" s="82">
        <v>0.96750000000000003</v>
      </c>
      <c r="B3885" s="130">
        <v>30</v>
      </c>
      <c r="C3885" s="127">
        <v>84.421804171474193</v>
      </c>
      <c r="D3885" s="82">
        <f t="shared" si="121"/>
        <v>1</v>
      </c>
      <c r="E3885" s="83">
        <f t="shared" si="122"/>
        <v>83.091187670897284</v>
      </c>
      <c r="F3885" s="80"/>
      <c r="I3885" s="81"/>
      <c r="J3885" s="80"/>
      <c r="K3885" s="80"/>
      <c r="L3885" s="80"/>
      <c r="M3885" s="80"/>
    </row>
    <row r="3886" spans="1:13">
      <c r="A3886" s="82">
        <v>0.96775</v>
      </c>
      <c r="B3886" s="130">
        <v>15</v>
      </c>
      <c r="C3886" s="127">
        <v>113.88723882606872</v>
      </c>
      <c r="D3886" s="82">
        <f t="shared" si="121"/>
        <v>0</v>
      </c>
      <c r="E3886" s="83" t="str">
        <f t="shared" si="122"/>
        <v>..</v>
      </c>
      <c r="F3886" s="80"/>
      <c r="I3886" s="81"/>
      <c r="J3886" s="80"/>
      <c r="K3886" s="80"/>
      <c r="L3886" s="80"/>
      <c r="M3886" s="80"/>
    </row>
    <row r="3887" spans="1:13">
      <c r="A3887" s="82">
        <v>0.96799999999999997</v>
      </c>
      <c r="B3887" s="130">
        <v>15</v>
      </c>
      <c r="C3887" s="127">
        <v>122.13843375159743</v>
      </c>
      <c r="D3887" s="82">
        <f t="shared" si="121"/>
        <v>0</v>
      </c>
      <c r="E3887" s="83" t="str">
        <f t="shared" si="122"/>
        <v>..</v>
      </c>
      <c r="F3887" s="80"/>
      <c r="I3887" s="81"/>
      <c r="J3887" s="80"/>
      <c r="K3887" s="80"/>
      <c r="L3887" s="80"/>
      <c r="M3887" s="80"/>
    </row>
    <row r="3888" spans="1:13">
      <c r="A3888" s="82">
        <v>0.96825000000000006</v>
      </c>
      <c r="B3888" s="130">
        <v>30</v>
      </c>
      <c r="C3888" s="127">
        <v>106.3568614207386</v>
      </c>
      <c r="D3888" s="82">
        <f t="shared" si="121"/>
        <v>1</v>
      </c>
      <c r="E3888" s="83">
        <f t="shared" si="122"/>
        <v>111.00000000000001</v>
      </c>
      <c r="F3888" s="80"/>
      <c r="I3888" s="81"/>
      <c r="J3888" s="80"/>
      <c r="K3888" s="80"/>
      <c r="L3888" s="80"/>
      <c r="M3888" s="80"/>
    </row>
    <row r="3889" spans="1:13">
      <c r="A3889" s="82">
        <v>0.96850000000000003</v>
      </c>
      <c r="B3889" s="130">
        <v>30</v>
      </c>
      <c r="C3889" s="127">
        <v>106.57829421797949</v>
      </c>
      <c r="D3889" s="82">
        <f t="shared" si="121"/>
        <v>1</v>
      </c>
      <c r="E3889" s="83">
        <f t="shared" si="122"/>
        <v>111.00000000000001</v>
      </c>
      <c r="F3889" s="80"/>
      <c r="I3889" s="81"/>
      <c r="J3889" s="80"/>
      <c r="K3889" s="80"/>
      <c r="L3889" s="80"/>
      <c r="M3889" s="80"/>
    </row>
    <row r="3890" spans="1:13">
      <c r="A3890" s="82">
        <v>0.96875</v>
      </c>
      <c r="B3890" s="130">
        <v>15</v>
      </c>
      <c r="C3890" s="127">
        <v>101.36591961981271</v>
      </c>
      <c r="D3890" s="82">
        <f t="shared" si="121"/>
        <v>0</v>
      </c>
      <c r="E3890" s="83" t="str">
        <f t="shared" si="122"/>
        <v>..</v>
      </c>
      <c r="F3890" s="80"/>
      <c r="I3890" s="81"/>
      <c r="J3890" s="80"/>
      <c r="K3890" s="80"/>
      <c r="L3890" s="80"/>
      <c r="M3890" s="80"/>
    </row>
    <row r="3891" spans="1:13">
      <c r="A3891" s="82">
        <v>0.96899999999999997</v>
      </c>
      <c r="B3891" s="130">
        <v>30</v>
      </c>
      <c r="C3891" s="127">
        <v>87.827388203082776</v>
      </c>
      <c r="D3891" s="82">
        <f t="shared" si="121"/>
        <v>1</v>
      </c>
      <c r="E3891" s="83">
        <f t="shared" si="122"/>
        <v>86.088101618712841</v>
      </c>
      <c r="F3891" s="80"/>
      <c r="I3891" s="81"/>
      <c r="J3891" s="80"/>
      <c r="K3891" s="80"/>
      <c r="L3891" s="80"/>
      <c r="M3891" s="80"/>
    </row>
    <row r="3892" spans="1:13">
      <c r="A3892" s="82">
        <v>0.96924999999999994</v>
      </c>
      <c r="B3892" s="130">
        <v>15</v>
      </c>
      <c r="C3892" s="127">
        <v>104.71161444812782</v>
      </c>
      <c r="D3892" s="82">
        <f t="shared" si="121"/>
        <v>0</v>
      </c>
      <c r="E3892" s="83" t="str">
        <f t="shared" si="122"/>
        <v>..</v>
      </c>
      <c r="F3892" s="80"/>
      <c r="I3892" s="81"/>
      <c r="J3892" s="80"/>
      <c r="K3892" s="80"/>
      <c r="L3892" s="80"/>
      <c r="M3892" s="80"/>
    </row>
    <row r="3893" spans="1:13">
      <c r="A3893" s="82">
        <v>0.96950000000000003</v>
      </c>
      <c r="B3893" s="130">
        <v>15</v>
      </c>
      <c r="C3893" s="127">
        <v>124.83586131802404</v>
      </c>
      <c r="D3893" s="82">
        <f t="shared" si="121"/>
        <v>0</v>
      </c>
      <c r="E3893" s="83" t="str">
        <f t="shared" si="122"/>
        <v>..</v>
      </c>
      <c r="F3893" s="80"/>
      <c r="I3893" s="81"/>
      <c r="J3893" s="80"/>
      <c r="K3893" s="80"/>
      <c r="L3893" s="80"/>
      <c r="M3893" s="80"/>
    </row>
    <row r="3894" spans="1:13">
      <c r="A3894" s="82">
        <v>0.96975</v>
      </c>
      <c r="B3894" s="130">
        <v>15</v>
      </c>
      <c r="C3894" s="127">
        <v>123.91214868163266</v>
      </c>
      <c r="D3894" s="82">
        <f t="shared" si="121"/>
        <v>0</v>
      </c>
      <c r="E3894" s="83" t="str">
        <f t="shared" si="122"/>
        <v>..</v>
      </c>
      <c r="F3894" s="80"/>
      <c r="I3894" s="81"/>
      <c r="J3894" s="80"/>
      <c r="K3894" s="80"/>
      <c r="L3894" s="80"/>
      <c r="M3894" s="80"/>
    </row>
    <row r="3895" spans="1:13">
      <c r="A3895" s="82">
        <v>0.97</v>
      </c>
      <c r="B3895" s="130">
        <v>30</v>
      </c>
      <c r="C3895" s="127">
        <v>126.73780043934022</v>
      </c>
      <c r="D3895" s="82">
        <f t="shared" si="121"/>
        <v>1</v>
      </c>
      <c r="E3895" s="83">
        <f t="shared" si="122"/>
        <v>111.00000000000001</v>
      </c>
      <c r="F3895" s="80"/>
      <c r="I3895" s="81"/>
      <c r="J3895" s="80"/>
      <c r="K3895" s="80"/>
      <c r="L3895" s="80"/>
      <c r="M3895" s="80"/>
    </row>
    <row r="3896" spans="1:13">
      <c r="A3896" s="82">
        <v>0.97024999999999995</v>
      </c>
      <c r="B3896" s="130">
        <v>30</v>
      </c>
      <c r="C3896" s="127">
        <v>113.27600442208669</v>
      </c>
      <c r="D3896" s="82">
        <f t="shared" si="121"/>
        <v>1</v>
      </c>
      <c r="E3896" s="83">
        <f t="shared" si="122"/>
        <v>111.00000000000001</v>
      </c>
      <c r="F3896" s="80"/>
      <c r="I3896" s="81"/>
      <c r="J3896" s="80"/>
      <c r="K3896" s="80"/>
      <c r="L3896" s="80"/>
      <c r="M3896" s="80"/>
    </row>
    <row r="3897" spans="1:13">
      <c r="A3897" s="82">
        <v>0.97050000000000003</v>
      </c>
      <c r="B3897" s="130">
        <v>30</v>
      </c>
      <c r="C3897" s="127">
        <v>98.039228748698832</v>
      </c>
      <c r="D3897" s="82">
        <f t="shared" si="121"/>
        <v>1</v>
      </c>
      <c r="E3897" s="83">
        <f t="shared" si="122"/>
        <v>95.074521298854975</v>
      </c>
      <c r="F3897" s="80"/>
      <c r="I3897" s="81"/>
      <c r="J3897" s="80"/>
      <c r="K3897" s="80"/>
      <c r="L3897" s="80"/>
      <c r="M3897" s="80"/>
    </row>
    <row r="3898" spans="1:13">
      <c r="A3898" s="82">
        <v>0.97075</v>
      </c>
      <c r="B3898" s="130">
        <v>15</v>
      </c>
      <c r="C3898" s="127">
        <v>105.42145685355199</v>
      </c>
      <c r="D3898" s="82">
        <f t="shared" si="121"/>
        <v>0</v>
      </c>
      <c r="E3898" s="83" t="str">
        <f t="shared" si="122"/>
        <v>..</v>
      </c>
      <c r="F3898" s="80"/>
      <c r="I3898" s="81"/>
      <c r="J3898" s="80"/>
      <c r="K3898" s="80"/>
      <c r="L3898" s="80"/>
      <c r="M3898" s="80"/>
    </row>
    <row r="3899" spans="1:13">
      <c r="A3899" s="82">
        <v>0.97099999999999997</v>
      </c>
      <c r="B3899" s="130">
        <v>15</v>
      </c>
      <c r="C3899" s="127">
        <v>122.02433939077133</v>
      </c>
      <c r="D3899" s="82">
        <f t="shared" si="121"/>
        <v>0</v>
      </c>
      <c r="E3899" s="83" t="str">
        <f t="shared" si="122"/>
        <v>..</v>
      </c>
      <c r="F3899" s="80"/>
      <c r="I3899" s="81"/>
      <c r="J3899" s="80"/>
      <c r="K3899" s="80"/>
      <c r="L3899" s="80"/>
      <c r="M3899" s="80"/>
    </row>
    <row r="3900" spans="1:13">
      <c r="A3900" s="82">
        <v>0.97124999999999995</v>
      </c>
      <c r="B3900" s="130">
        <v>15</v>
      </c>
      <c r="C3900" s="127">
        <v>116.91928282847636</v>
      </c>
      <c r="D3900" s="82">
        <f t="shared" si="121"/>
        <v>0</v>
      </c>
      <c r="E3900" s="83" t="str">
        <f t="shared" si="122"/>
        <v>..</v>
      </c>
      <c r="F3900" s="80"/>
      <c r="I3900" s="81"/>
      <c r="J3900" s="80"/>
      <c r="K3900" s="80"/>
      <c r="L3900" s="80"/>
      <c r="M3900" s="80"/>
    </row>
    <row r="3901" spans="1:13">
      <c r="A3901" s="82">
        <v>0.97150000000000003</v>
      </c>
      <c r="B3901" s="130">
        <v>15</v>
      </c>
      <c r="C3901" s="127">
        <v>118.0161587673941</v>
      </c>
      <c r="D3901" s="82">
        <f t="shared" si="121"/>
        <v>0</v>
      </c>
      <c r="E3901" s="83" t="str">
        <f t="shared" si="122"/>
        <v>..</v>
      </c>
      <c r="F3901" s="80"/>
      <c r="I3901" s="81"/>
      <c r="J3901" s="80"/>
      <c r="K3901" s="80"/>
      <c r="L3901" s="80"/>
      <c r="M3901" s="80"/>
    </row>
    <row r="3902" spans="1:13">
      <c r="A3902" s="82">
        <v>0.97175</v>
      </c>
      <c r="B3902" s="130">
        <v>15</v>
      </c>
      <c r="C3902" s="127">
        <v>108.89079944708826</v>
      </c>
      <c r="D3902" s="82">
        <f t="shared" si="121"/>
        <v>0</v>
      </c>
      <c r="E3902" s="83" t="str">
        <f t="shared" si="122"/>
        <v>..</v>
      </c>
      <c r="F3902" s="80"/>
      <c r="I3902" s="81"/>
      <c r="J3902" s="80"/>
      <c r="K3902" s="80"/>
      <c r="L3902" s="80"/>
      <c r="M3902" s="80"/>
    </row>
    <row r="3903" spans="1:13">
      <c r="A3903" s="82">
        <v>0.97199999999999998</v>
      </c>
      <c r="B3903" s="130">
        <v>15</v>
      </c>
      <c r="C3903" s="127">
        <v>122.5450604655143</v>
      </c>
      <c r="D3903" s="82">
        <f t="shared" si="121"/>
        <v>0</v>
      </c>
      <c r="E3903" s="83" t="str">
        <f t="shared" si="122"/>
        <v>..</v>
      </c>
      <c r="F3903" s="80"/>
      <c r="I3903" s="81"/>
      <c r="J3903" s="80"/>
      <c r="K3903" s="80"/>
      <c r="L3903" s="80"/>
      <c r="M3903" s="80"/>
    </row>
    <row r="3904" spans="1:13">
      <c r="A3904" s="82">
        <v>0.97224999999999995</v>
      </c>
      <c r="B3904" s="130">
        <v>15</v>
      </c>
      <c r="C3904" s="127">
        <v>96.885347273994938</v>
      </c>
      <c r="D3904" s="82">
        <f t="shared" si="121"/>
        <v>0</v>
      </c>
      <c r="E3904" s="83" t="str">
        <f t="shared" si="122"/>
        <v>..</v>
      </c>
      <c r="F3904" s="80"/>
      <c r="I3904" s="81"/>
      <c r="J3904" s="80"/>
      <c r="K3904" s="80"/>
      <c r="L3904" s="80"/>
      <c r="M3904" s="80"/>
    </row>
    <row r="3905" spans="1:13">
      <c r="A3905" s="82">
        <v>0.97250000000000003</v>
      </c>
      <c r="B3905" s="130">
        <v>15</v>
      </c>
      <c r="C3905" s="127">
        <v>107.16279718399299</v>
      </c>
      <c r="D3905" s="82">
        <f t="shared" si="121"/>
        <v>0</v>
      </c>
      <c r="E3905" s="83" t="str">
        <f t="shared" si="122"/>
        <v>..</v>
      </c>
      <c r="F3905" s="80"/>
      <c r="I3905" s="81"/>
      <c r="J3905" s="80"/>
      <c r="K3905" s="80"/>
      <c r="L3905" s="80"/>
      <c r="M3905" s="80"/>
    </row>
    <row r="3906" spans="1:13">
      <c r="A3906" s="82">
        <v>0.97275</v>
      </c>
      <c r="B3906" s="130">
        <v>15</v>
      </c>
      <c r="C3906" s="127">
        <v>102.68805361840944</v>
      </c>
      <c r="D3906" s="82">
        <f t="shared" si="121"/>
        <v>0</v>
      </c>
      <c r="E3906" s="83" t="str">
        <f t="shared" si="122"/>
        <v>..</v>
      </c>
      <c r="F3906" s="80"/>
      <c r="I3906" s="81"/>
      <c r="J3906" s="80"/>
      <c r="K3906" s="80"/>
      <c r="L3906" s="80"/>
      <c r="M3906" s="80"/>
    </row>
    <row r="3907" spans="1:13">
      <c r="A3907" s="82">
        <v>0.97299999999999998</v>
      </c>
      <c r="B3907" s="130">
        <v>15</v>
      </c>
      <c r="C3907" s="127">
        <v>118.66877799694778</v>
      </c>
      <c r="D3907" s="82">
        <f t="shared" si="121"/>
        <v>0</v>
      </c>
      <c r="E3907" s="83" t="str">
        <f t="shared" si="122"/>
        <v>..</v>
      </c>
      <c r="F3907" s="80"/>
      <c r="I3907" s="81"/>
      <c r="J3907" s="80"/>
      <c r="K3907" s="80"/>
      <c r="L3907" s="80"/>
      <c r="M3907" s="80"/>
    </row>
    <row r="3908" spans="1:13">
      <c r="A3908" s="82">
        <v>0.97324999999999995</v>
      </c>
      <c r="B3908" s="130">
        <v>15</v>
      </c>
      <c r="C3908" s="127">
        <v>122.16277081902824</v>
      </c>
      <c r="D3908" s="82">
        <f t="shared" si="121"/>
        <v>0</v>
      </c>
      <c r="E3908" s="83" t="str">
        <f t="shared" si="122"/>
        <v>..</v>
      </c>
      <c r="F3908" s="80"/>
      <c r="I3908" s="81"/>
      <c r="J3908" s="80"/>
      <c r="K3908" s="80"/>
      <c r="L3908" s="80"/>
      <c r="M3908" s="80"/>
    </row>
    <row r="3909" spans="1:13">
      <c r="A3909" s="82">
        <v>0.97350000000000003</v>
      </c>
      <c r="B3909" s="130">
        <v>30</v>
      </c>
      <c r="C3909" s="127">
        <v>109.39946007777696</v>
      </c>
      <c r="D3909" s="82">
        <f t="shared" si="121"/>
        <v>1</v>
      </c>
      <c r="E3909" s="83">
        <f t="shared" si="122"/>
        <v>111.00000000000001</v>
      </c>
      <c r="F3909" s="80"/>
      <c r="I3909" s="81"/>
      <c r="J3909" s="80"/>
      <c r="K3909" s="80"/>
      <c r="L3909" s="80"/>
      <c r="M3909" s="80"/>
    </row>
    <row r="3910" spans="1:13">
      <c r="A3910" s="82">
        <v>0.97375</v>
      </c>
      <c r="B3910" s="130">
        <v>30</v>
      </c>
      <c r="C3910" s="127">
        <v>91.542496109915817</v>
      </c>
      <c r="D3910" s="82">
        <f t="shared" si="121"/>
        <v>1</v>
      </c>
      <c r="E3910" s="83">
        <f t="shared" si="122"/>
        <v>89.357396576725918</v>
      </c>
      <c r="F3910" s="80"/>
      <c r="I3910" s="81"/>
      <c r="J3910" s="80"/>
      <c r="K3910" s="80"/>
      <c r="L3910" s="80"/>
      <c r="M3910" s="80"/>
    </row>
    <row r="3911" spans="1:13">
      <c r="A3911" s="82">
        <v>0.97399999999999998</v>
      </c>
      <c r="B3911" s="130">
        <v>30</v>
      </c>
      <c r="C3911" s="127">
        <v>130.68014808131866</v>
      </c>
      <c r="D3911" s="82">
        <f t="shared" si="121"/>
        <v>1</v>
      </c>
      <c r="E3911" s="83">
        <f t="shared" si="122"/>
        <v>111.00000000000001</v>
      </c>
      <c r="F3911" s="80"/>
      <c r="I3911" s="81"/>
      <c r="J3911" s="80"/>
      <c r="K3911" s="80"/>
      <c r="L3911" s="80"/>
      <c r="M3911" s="80"/>
    </row>
    <row r="3912" spans="1:13">
      <c r="A3912" s="82">
        <v>0.97424999999999995</v>
      </c>
      <c r="B3912" s="130">
        <v>15</v>
      </c>
      <c r="C3912" s="127">
        <v>113.84540992050509</v>
      </c>
      <c r="D3912" s="82">
        <f t="shared" si="121"/>
        <v>0</v>
      </c>
      <c r="E3912" s="83" t="str">
        <f t="shared" si="122"/>
        <v>..</v>
      </c>
      <c r="F3912" s="80"/>
      <c r="I3912" s="81"/>
      <c r="J3912" s="80"/>
      <c r="K3912" s="80"/>
      <c r="L3912" s="80"/>
      <c r="M3912" s="80"/>
    </row>
    <row r="3913" spans="1:13">
      <c r="A3913" s="82">
        <v>0.97450000000000003</v>
      </c>
      <c r="B3913" s="130">
        <v>15</v>
      </c>
      <c r="C3913" s="127">
        <v>112.11781374186755</v>
      </c>
      <c r="D3913" s="82">
        <f t="shared" si="121"/>
        <v>0</v>
      </c>
      <c r="E3913" s="83" t="str">
        <f t="shared" si="122"/>
        <v>..</v>
      </c>
      <c r="F3913" s="80"/>
      <c r="I3913" s="81"/>
      <c r="J3913" s="80"/>
      <c r="K3913" s="80"/>
      <c r="L3913" s="80"/>
      <c r="M3913" s="80"/>
    </row>
    <row r="3914" spans="1:13">
      <c r="A3914" s="82">
        <v>0.97475000000000001</v>
      </c>
      <c r="B3914" s="130">
        <v>15</v>
      </c>
      <c r="C3914" s="127">
        <v>119.0901497072864</v>
      </c>
      <c r="D3914" s="82">
        <f t="shared" si="121"/>
        <v>0</v>
      </c>
      <c r="E3914" s="83" t="str">
        <f t="shared" si="122"/>
        <v>..</v>
      </c>
      <c r="F3914" s="80"/>
      <c r="I3914" s="81"/>
      <c r="J3914" s="80"/>
      <c r="K3914" s="80"/>
      <c r="L3914" s="80"/>
      <c r="M3914" s="80"/>
    </row>
    <row r="3915" spans="1:13">
      <c r="A3915" s="82">
        <v>0.97499999999999998</v>
      </c>
      <c r="B3915" s="130">
        <v>15</v>
      </c>
      <c r="C3915" s="127">
        <v>113.90307844191814</v>
      </c>
      <c r="D3915" s="82">
        <f t="shared" si="121"/>
        <v>0</v>
      </c>
      <c r="E3915" s="83" t="str">
        <f t="shared" si="122"/>
        <v>..</v>
      </c>
      <c r="F3915" s="80"/>
      <c r="I3915" s="81"/>
      <c r="J3915" s="80"/>
      <c r="K3915" s="80"/>
      <c r="L3915" s="80"/>
      <c r="M3915" s="80"/>
    </row>
    <row r="3916" spans="1:13">
      <c r="A3916" s="82">
        <v>0.97524999999999995</v>
      </c>
      <c r="B3916" s="130">
        <v>15</v>
      </c>
      <c r="C3916" s="127">
        <v>114.02538738541197</v>
      </c>
      <c r="D3916" s="82">
        <f t="shared" si="121"/>
        <v>0</v>
      </c>
      <c r="E3916" s="83" t="str">
        <f t="shared" si="122"/>
        <v>..</v>
      </c>
      <c r="F3916" s="80"/>
      <c r="I3916" s="81"/>
      <c r="J3916" s="80"/>
      <c r="K3916" s="80"/>
      <c r="L3916" s="80"/>
      <c r="M3916" s="80"/>
    </row>
    <row r="3917" spans="1:13">
      <c r="A3917" s="82">
        <v>0.97550000000000003</v>
      </c>
      <c r="B3917" s="130">
        <v>15</v>
      </c>
      <c r="C3917" s="127">
        <v>98.676873613165327</v>
      </c>
      <c r="D3917" s="82">
        <f t="shared" si="121"/>
        <v>0</v>
      </c>
      <c r="E3917" s="83" t="str">
        <f t="shared" si="122"/>
        <v>..</v>
      </c>
      <c r="F3917" s="80"/>
      <c r="I3917" s="81"/>
      <c r="J3917" s="80"/>
      <c r="K3917" s="80"/>
      <c r="L3917" s="80"/>
      <c r="M3917" s="80"/>
    </row>
    <row r="3918" spans="1:13">
      <c r="A3918" s="82">
        <v>0.97575000000000001</v>
      </c>
      <c r="B3918" s="130">
        <v>15</v>
      </c>
      <c r="C3918" s="127">
        <v>120.13314624086458</v>
      </c>
      <c r="D3918" s="82">
        <f t="shared" si="121"/>
        <v>0</v>
      </c>
      <c r="E3918" s="83" t="str">
        <f t="shared" si="122"/>
        <v>..</v>
      </c>
      <c r="F3918" s="80"/>
      <c r="I3918" s="81"/>
      <c r="J3918" s="80"/>
      <c r="K3918" s="80"/>
      <c r="L3918" s="80"/>
      <c r="M3918" s="80"/>
    </row>
    <row r="3919" spans="1:13">
      <c r="A3919" s="82">
        <v>0.97599999999999998</v>
      </c>
      <c r="B3919" s="130">
        <v>15</v>
      </c>
      <c r="C3919" s="127">
        <v>112.96319422356011</v>
      </c>
      <c r="D3919" s="82">
        <f t="shared" si="121"/>
        <v>0</v>
      </c>
      <c r="E3919" s="83" t="str">
        <f t="shared" si="122"/>
        <v>..</v>
      </c>
      <c r="F3919" s="80"/>
      <c r="I3919" s="81"/>
      <c r="J3919" s="80"/>
      <c r="K3919" s="80"/>
      <c r="L3919" s="80"/>
      <c r="M3919" s="80"/>
    </row>
    <row r="3920" spans="1:13">
      <c r="A3920" s="82">
        <v>0.97624999999999995</v>
      </c>
      <c r="B3920" s="130">
        <v>30</v>
      </c>
      <c r="C3920" s="127">
        <v>98.548287572233889</v>
      </c>
      <c r="D3920" s="82">
        <f t="shared" ref="D3920:D3983" si="123">IF(VLOOKUP(B3920,$B$10:$G$11,6)&gt;=0,1,0)</f>
        <v>1</v>
      </c>
      <c r="E3920" s="83">
        <f t="shared" ref="E3920:E3983" si="124">IF(D3920=0,"..", IF(C3920+$C$6&gt;=$G$2,$G$2,(C3920+$C$6)*(1-$C$4)))</f>
        <v>95.522493063565818</v>
      </c>
      <c r="F3920" s="80"/>
      <c r="I3920" s="81"/>
      <c r="J3920" s="80"/>
      <c r="K3920" s="80"/>
      <c r="L3920" s="80"/>
      <c r="M3920" s="80"/>
    </row>
    <row r="3921" spans="1:13">
      <c r="A3921" s="82">
        <v>0.97650000000000003</v>
      </c>
      <c r="B3921" s="130">
        <v>30</v>
      </c>
      <c r="C3921" s="127">
        <v>85.152909199365538</v>
      </c>
      <c r="D3921" s="82">
        <f t="shared" si="123"/>
        <v>1</v>
      </c>
      <c r="E3921" s="83">
        <f t="shared" si="124"/>
        <v>83.73456009544168</v>
      </c>
      <c r="F3921" s="80"/>
      <c r="I3921" s="81"/>
      <c r="J3921" s="80"/>
      <c r="K3921" s="80"/>
      <c r="L3921" s="80"/>
      <c r="M3921" s="80"/>
    </row>
    <row r="3922" spans="1:13">
      <c r="A3922" s="82">
        <v>0.97675000000000001</v>
      </c>
      <c r="B3922" s="130">
        <v>15</v>
      </c>
      <c r="C3922" s="127">
        <v>115.08775840232555</v>
      </c>
      <c r="D3922" s="82">
        <f t="shared" si="123"/>
        <v>0</v>
      </c>
      <c r="E3922" s="83" t="str">
        <f t="shared" si="124"/>
        <v>..</v>
      </c>
      <c r="F3922" s="80"/>
      <c r="I3922" s="81"/>
      <c r="J3922" s="80"/>
      <c r="K3922" s="80"/>
      <c r="L3922" s="80"/>
      <c r="M3922" s="80"/>
    </row>
    <row r="3923" spans="1:13">
      <c r="A3923" s="82">
        <v>0.97699999999999998</v>
      </c>
      <c r="B3923" s="130">
        <v>30</v>
      </c>
      <c r="C3923" s="127">
        <v>133.23358507127517</v>
      </c>
      <c r="D3923" s="82">
        <f t="shared" si="123"/>
        <v>1</v>
      </c>
      <c r="E3923" s="83">
        <f t="shared" si="124"/>
        <v>111.00000000000001</v>
      </c>
      <c r="F3923" s="80"/>
      <c r="I3923" s="81"/>
      <c r="J3923" s="80"/>
      <c r="K3923" s="80"/>
      <c r="L3923" s="80"/>
      <c r="M3923" s="80"/>
    </row>
    <row r="3924" spans="1:13">
      <c r="A3924" s="82">
        <v>0.97724999999999995</v>
      </c>
      <c r="B3924" s="130">
        <v>30</v>
      </c>
      <c r="C3924" s="127">
        <v>114.31754063394749</v>
      </c>
      <c r="D3924" s="82">
        <f t="shared" si="123"/>
        <v>1</v>
      </c>
      <c r="E3924" s="83">
        <f t="shared" si="124"/>
        <v>111.00000000000001</v>
      </c>
      <c r="F3924" s="80"/>
      <c r="I3924" s="81"/>
      <c r="J3924" s="80"/>
      <c r="K3924" s="80"/>
      <c r="L3924" s="80"/>
      <c r="M3924" s="80"/>
    </row>
    <row r="3925" spans="1:13">
      <c r="A3925" s="82">
        <v>0.97750000000000004</v>
      </c>
      <c r="B3925" s="130">
        <v>30</v>
      </c>
      <c r="C3925" s="127">
        <v>109.53633182272659</v>
      </c>
      <c r="D3925" s="82">
        <f t="shared" si="123"/>
        <v>1</v>
      </c>
      <c r="E3925" s="83">
        <f t="shared" si="124"/>
        <v>111.00000000000001</v>
      </c>
      <c r="F3925" s="80"/>
      <c r="I3925" s="81"/>
      <c r="J3925" s="80"/>
      <c r="K3925" s="80"/>
      <c r="L3925" s="80"/>
      <c r="M3925" s="80"/>
    </row>
    <row r="3926" spans="1:13">
      <c r="A3926" s="82">
        <v>0.97775000000000001</v>
      </c>
      <c r="B3926" s="130">
        <v>15</v>
      </c>
      <c r="C3926" s="127">
        <v>108.74700707215553</v>
      </c>
      <c r="D3926" s="82">
        <f t="shared" si="123"/>
        <v>0</v>
      </c>
      <c r="E3926" s="83" t="str">
        <f t="shared" si="124"/>
        <v>..</v>
      </c>
      <c r="F3926" s="80"/>
      <c r="I3926" s="81"/>
      <c r="J3926" s="80"/>
      <c r="K3926" s="80"/>
      <c r="L3926" s="80"/>
      <c r="M3926" s="80"/>
    </row>
    <row r="3927" spans="1:13">
      <c r="A3927" s="82">
        <v>0.97799999999999998</v>
      </c>
      <c r="B3927" s="130">
        <v>30</v>
      </c>
      <c r="C3927" s="127">
        <v>107.30485924421743</v>
      </c>
      <c r="D3927" s="82">
        <f t="shared" si="123"/>
        <v>1</v>
      </c>
      <c r="E3927" s="83">
        <f t="shared" si="124"/>
        <v>111.00000000000001</v>
      </c>
      <c r="F3927" s="80"/>
      <c r="I3927" s="81"/>
      <c r="J3927" s="80"/>
      <c r="K3927" s="80"/>
      <c r="L3927" s="80"/>
      <c r="M3927" s="80"/>
    </row>
    <row r="3928" spans="1:13">
      <c r="A3928" s="82">
        <v>0.97824999999999995</v>
      </c>
      <c r="B3928" s="130">
        <v>15</v>
      </c>
      <c r="C3928" s="127">
        <v>119.42001725103491</v>
      </c>
      <c r="D3928" s="82">
        <f t="shared" si="123"/>
        <v>0</v>
      </c>
      <c r="E3928" s="83" t="str">
        <f t="shared" si="124"/>
        <v>..</v>
      </c>
      <c r="F3928" s="80"/>
      <c r="I3928" s="81"/>
      <c r="J3928" s="80"/>
      <c r="K3928" s="80"/>
      <c r="L3928" s="80"/>
      <c r="M3928" s="80"/>
    </row>
    <row r="3929" spans="1:13">
      <c r="A3929" s="82">
        <v>0.97850000000000004</v>
      </c>
      <c r="B3929" s="130">
        <v>30</v>
      </c>
      <c r="C3929" s="127">
        <v>96.550632574860458</v>
      </c>
      <c r="D3929" s="82">
        <f t="shared" si="123"/>
        <v>1</v>
      </c>
      <c r="E3929" s="83">
        <f t="shared" si="124"/>
        <v>93.764556665877208</v>
      </c>
      <c r="F3929" s="80"/>
      <c r="I3929" s="81"/>
      <c r="J3929" s="80"/>
      <c r="K3929" s="80"/>
      <c r="L3929" s="80"/>
      <c r="M3929" s="80"/>
    </row>
    <row r="3930" spans="1:13">
      <c r="A3930" s="82">
        <v>0.97875000000000001</v>
      </c>
      <c r="B3930" s="130">
        <v>30</v>
      </c>
      <c r="C3930" s="127">
        <v>107.96369905454543</v>
      </c>
      <c r="D3930" s="82">
        <f t="shared" si="123"/>
        <v>1</v>
      </c>
      <c r="E3930" s="83">
        <f t="shared" si="124"/>
        <v>111.00000000000001</v>
      </c>
      <c r="F3930" s="80"/>
      <c r="I3930" s="81"/>
      <c r="J3930" s="80"/>
      <c r="K3930" s="80"/>
      <c r="L3930" s="80"/>
      <c r="M3930" s="80"/>
    </row>
    <row r="3931" spans="1:13">
      <c r="A3931" s="82">
        <v>0.97899999999999998</v>
      </c>
      <c r="B3931" s="130">
        <v>15</v>
      </c>
      <c r="C3931" s="127">
        <v>99.07529449323799</v>
      </c>
      <c r="D3931" s="82">
        <f t="shared" si="123"/>
        <v>0</v>
      </c>
      <c r="E3931" s="83" t="str">
        <f t="shared" si="124"/>
        <v>..</v>
      </c>
      <c r="F3931" s="80"/>
      <c r="I3931" s="81"/>
      <c r="J3931" s="80"/>
      <c r="K3931" s="80"/>
      <c r="L3931" s="80"/>
      <c r="M3931" s="80"/>
    </row>
    <row r="3932" spans="1:13">
      <c r="A3932" s="82">
        <v>0.97924999999999995</v>
      </c>
      <c r="B3932" s="130">
        <v>15</v>
      </c>
      <c r="C3932" s="127">
        <v>95.227124266046303</v>
      </c>
      <c r="D3932" s="82">
        <f t="shared" si="123"/>
        <v>0</v>
      </c>
      <c r="E3932" s="83" t="str">
        <f t="shared" si="124"/>
        <v>..</v>
      </c>
      <c r="F3932" s="80"/>
      <c r="I3932" s="81"/>
      <c r="J3932" s="80"/>
      <c r="K3932" s="80"/>
      <c r="L3932" s="80"/>
      <c r="M3932" s="80"/>
    </row>
    <row r="3933" spans="1:13">
      <c r="A3933" s="82">
        <v>0.97950000000000004</v>
      </c>
      <c r="B3933" s="130">
        <v>15</v>
      </c>
      <c r="C3933" s="127">
        <v>123.42431646397704</v>
      </c>
      <c r="D3933" s="82">
        <f t="shared" si="123"/>
        <v>0</v>
      </c>
      <c r="E3933" s="83" t="str">
        <f t="shared" si="124"/>
        <v>..</v>
      </c>
      <c r="F3933" s="80"/>
      <c r="I3933" s="81"/>
      <c r="J3933" s="80"/>
      <c r="K3933" s="80"/>
      <c r="L3933" s="80"/>
      <c r="M3933" s="80"/>
    </row>
    <row r="3934" spans="1:13">
      <c r="A3934" s="82">
        <v>0.97975000000000001</v>
      </c>
      <c r="B3934" s="130">
        <v>15</v>
      </c>
      <c r="C3934" s="127">
        <v>111.60895752753297</v>
      </c>
      <c r="D3934" s="82">
        <f t="shared" si="123"/>
        <v>0</v>
      </c>
      <c r="E3934" s="83" t="str">
        <f t="shared" si="124"/>
        <v>..</v>
      </c>
      <c r="F3934" s="80"/>
      <c r="I3934" s="81"/>
      <c r="J3934" s="80"/>
      <c r="K3934" s="80"/>
      <c r="L3934" s="80"/>
      <c r="M3934" s="80"/>
    </row>
    <row r="3935" spans="1:13">
      <c r="A3935" s="82">
        <v>0.98</v>
      </c>
      <c r="B3935" s="130">
        <v>30</v>
      </c>
      <c r="C3935" s="127">
        <v>81.414993221854772</v>
      </c>
      <c r="D3935" s="82">
        <f t="shared" si="123"/>
        <v>1</v>
      </c>
      <c r="E3935" s="83">
        <f t="shared" si="124"/>
        <v>80.445194035232205</v>
      </c>
      <c r="F3935" s="80"/>
      <c r="I3935" s="81"/>
      <c r="J3935" s="80"/>
      <c r="K3935" s="80"/>
      <c r="L3935" s="80"/>
      <c r="M3935" s="80"/>
    </row>
    <row r="3936" spans="1:13">
      <c r="A3936" s="82">
        <v>0.98024999999999995</v>
      </c>
      <c r="B3936" s="130">
        <v>15</v>
      </c>
      <c r="C3936" s="127">
        <v>116.12898510492479</v>
      </c>
      <c r="D3936" s="82">
        <f t="shared" si="123"/>
        <v>0</v>
      </c>
      <c r="E3936" s="83" t="str">
        <f t="shared" si="124"/>
        <v>..</v>
      </c>
      <c r="F3936" s="80"/>
      <c r="I3936" s="81"/>
      <c r="J3936" s="80"/>
      <c r="K3936" s="80"/>
      <c r="L3936" s="80"/>
      <c r="M3936" s="80"/>
    </row>
    <row r="3937" spans="1:13">
      <c r="A3937" s="82">
        <v>0.98050000000000004</v>
      </c>
      <c r="B3937" s="130">
        <v>30</v>
      </c>
      <c r="C3937" s="127">
        <v>123.95449572742461</v>
      </c>
      <c r="D3937" s="82">
        <f t="shared" si="123"/>
        <v>1</v>
      </c>
      <c r="E3937" s="83">
        <f t="shared" si="124"/>
        <v>111.00000000000001</v>
      </c>
      <c r="F3937" s="80"/>
      <c r="I3937" s="81"/>
      <c r="J3937" s="80"/>
      <c r="K3937" s="80"/>
      <c r="L3937" s="80"/>
      <c r="M3937" s="80"/>
    </row>
    <row r="3938" spans="1:13">
      <c r="A3938" s="82">
        <v>0.98075000000000001</v>
      </c>
      <c r="B3938" s="130">
        <v>15</v>
      </c>
      <c r="C3938" s="127">
        <v>102.99647831514761</v>
      </c>
      <c r="D3938" s="82">
        <f t="shared" si="123"/>
        <v>0</v>
      </c>
      <c r="E3938" s="83" t="str">
        <f t="shared" si="124"/>
        <v>..</v>
      </c>
      <c r="F3938" s="80"/>
      <c r="I3938" s="81"/>
      <c r="J3938" s="80"/>
      <c r="K3938" s="80"/>
      <c r="L3938" s="80"/>
      <c r="M3938" s="80"/>
    </row>
    <row r="3939" spans="1:13">
      <c r="A3939" s="82">
        <v>0.98099999999999998</v>
      </c>
      <c r="B3939" s="130">
        <v>15</v>
      </c>
      <c r="C3939" s="127">
        <v>97.459581831139786</v>
      </c>
      <c r="D3939" s="82">
        <f t="shared" si="123"/>
        <v>0</v>
      </c>
      <c r="E3939" s="83" t="str">
        <f t="shared" si="124"/>
        <v>..</v>
      </c>
      <c r="F3939" s="80"/>
      <c r="I3939" s="81"/>
      <c r="J3939" s="80"/>
      <c r="K3939" s="80"/>
      <c r="L3939" s="80"/>
      <c r="M3939" s="80"/>
    </row>
    <row r="3940" spans="1:13">
      <c r="A3940" s="82">
        <v>0.98124999999999996</v>
      </c>
      <c r="B3940" s="130">
        <v>30</v>
      </c>
      <c r="C3940" s="127">
        <v>105.17045831585284</v>
      </c>
      <c r="D3940" s="82">
        <f t="shared" si="123"/>
        <v>1</v>
      </c>
      <c r="E3940" s="83">
        <f t="shared" si="124"/>
        <v>111.00000000000001</v>
      </c>
      <c r="F3940" s="80"/>
      <c r="I3940" s="81"/>
      <c r="J3940" s="80"/>
      <c r="K3940" s="80"/>
      <c r="L3940" s="80"/>
      <c r="M3940" s="80"/>
    </row>
    <row r="3941" spans="1:13">
      <c r="A3941" s="82">
        <v>0.98150000000000004</v>
      </c>
      <c r="B3941" s="130">
        <v>15</v>
      </c>
      <c r="C3941" s="127">
        <v>98.460249582113178</v>
      </c>
      <c r="D3941" s="82">
        <f t="shared" si="123"/>
        <v>0</v>
      </c>
      <c r="E3941" s="83" t="str">
        <f t="shared" si="124"/>
        <v>..</v>
      </c>
      <c r="F3941" s="80"/>
      <c r="I3941" s="81"/>
      <c r="J3941" s="80"/>
      <c r="K3941" s="80"/>
      <c r="L3941" s="80"/>
      <c r="M3941" s="80"/>
    </row>
    <row r="3942" spans="1:13">
      <c r="A3942" s="82">
        <v>0.98175000000000001</v>
      </c>
      <c r="B3942" s="130">
        <v>15</v>
      </c>
      <c r="C3942" s="127">
        <v>102.77074712396144</v>
      </c>
      <c r="D3942" s="82">
        <f t="shared" si="123"/>
        <v>0</v>
      </c>
      <c r="E3942" s="83" t="str">
        <f t="shared" si="124"/>
        <v>..</v>
      </c>
      <c r="F3942" s="80"/>
      <c r="I3942" s="81"/>
      <c r="J3942" s="80"/>
      <c r="K3942" s="80"/>
      <c r="L3942" s="80"/>
      <c r="M3942" s="80"/>
    </row>
    <row r="3943" spans="1:13">
      <c r="A3943" s="82">
        <v>0.98199999999999998</v>
      </c>
      <c r="B3943" s="130">
        <v>15</v>
      </c>
      <c r="C3943" s="127">
        <v>123.51270548983362</v>
      </c>
      <c r="D3943" s="82">
        <f t="shared" si="123"/>
        <v>0</v>
      </c>
      <c r="E3943" s="83" t="str">
        <f t="shared" si="124"/>
        <v>..</v>
      </c>
      <c r="F3943" s="80"/>
      <c r="I3943" s="81"/>
      <c r="J3943" s="80"/>
      <c r="K3943" s="80"/>
      <c r="L3943" s="80"/>
      <c r="M3943" s="80"/>
    </row>
    <row r="3944" spans="1:13">
      <c r="A3944" s="82">
        <v>0.98224999999999996</v>
      </c>
      <c r="B3944" s="130">
        <v>30</v>
      </c>
      <c r="C3944" s="127">
        <v>101.87265265411814</v>
      </c>
      <c r="D3944" s="82">
        <f t="shared" si="123"/>
        <v>1</v>
      </c>
      <c r="E3944" s="83">
        <f t="shared" si="124"/>
        <v>111.00000000000001</v>
      </c>
      <c r="F3944" s="80"/>
      <c r="I3944" s="81"/>
      <c r="J3944" s="80"/>
      <c r="K3944" s="80"/>
      <c r="L3944" s="80"/>
      <c r="M3944" s="80"/>
    </row>
    <row r="3945" spans="1:13">
      <c r="A3945" s="82">
        <v>0.98250000000000004</v>
      </c>
      <c r="B3945" s="130">
        <v>30</v>
      </c>
      <c r="C3945" s="127">
        <v>90.737741447590466</v>
      </c>
      <c r="D3945" s="82">
        <f t="shared" si="123"/>
        <v>1</v>
      </c>
      <c r="E3945" s="83">
        <f t="shared" si="124"/>
        <v>88.649212473879615</v>
      </c>
      <c r="F3945" s="80"/>
      <c r="I3945" s="81"/>
      <c r="J3945" s="80"/>
      <c r="K3945" s="80"/>
      <c r="L3945" s="80"/>
      <c r="M3945" s="80"/>
    </row>
    <row r="3946" spans="1:13">
      <c r="A3946" s="82">
        <v>0.98275000000000001</v>
      </c>
      <c r="B3946" s="130">
        <v>30</v>
      </c>
      <c r="C3946" s="127">
        <v>131.32804477199778</v>
      </c>
      <c r="D3946" s="82">
        <f t="shared" si="123"/>
        <v>1</v>
      </c>
      <c r="E3946" s="83">
        <f t="shared" si="124"/>
        <v>111.00000000000001</v>
      </c>
      <c r="F3946" s="80"/>
      <c r="I3946" s="81"/>
      <c r="J3946" s="80"/>
      <c r="K3946" s="80"/>
      <c r="L3946" s="80"/>
      <c r="M3946" s="80"/>
    </row>
    <row r="3947" spans="1:13">
      <c r="A3947" s="82">
        <v>0.98299999999999998</v>
      </c>
      <c r="B3947" s="130">
        <v>30</v>
      </c>
      <c r="C3947" s="127">
        <v>86.037712084551828</v>
      </c>
      <c r="D3947" s="82">
        <f t="shared" si="123"/>
        <v>1</v>
      </c>
      <c r="E3947" s="83">
        <f t="shared" si="124"/>
        <v>84.513186634405614</v>
      </c>
      <c r="F3947" s="80"/>
      <c r="I3947" s="81"/>
      <c r="J3947" s="80"/>
      <c r="K3947" s="80"/>
      <c r="L3947" s="80"/>
      <c r="M3947" s="80"/>
    </row>
    <row r="3948" spans="1:13">
      <c r="A3948" s="82">
        <v>0.98324999999999996</v>
      </c>
      <c r="B3948" s="130">
        <v>15</v>
      </c>
      <c r="C3948" s="127">
        <v>106.64936337382956</v>
      </c>
      <c r="D3948" s="82">
        <f t="shared" si="123"/>
        <v>0</v>
      </c>
      <c r="E3948" s="83" t="str">
        <f t="shared" si="124"/>
        <v>..</v>
      </c>
      <c r="F3948" s="80"/>
      <c r="I3948" s="81"/>
      <c r="J3948" s="80"/>
      <c r="K3948" s="80"/>
      <c r="L3948" s="80"/>
      <c r="M3948" s="80"/>
    </row>
    <row r="3949" spans="1:13">
      <c r="A3949" s="82">
        <v>0.98350000000000004</v>
      </c>
      <c r="B3949" s="130">
        <v>15</v>
      </c>
      <c r="C3949" s="127">
        <v>113.22580719969693</v>
      </c>
      <c r="D3949" s="82">
        <f t="shared" si="123"/>
        <v>0</v>
      </c>
      <c r="E3949" s="83" t="str">
        <f t="shared" si="124"/>
        <v>..</v>
      </c>
      <c r="F3949" s="80"/>
      <c r="I3949" s="81"/>
      <c r="J3949" s="80"/>
      <c r="K3949" s="80"/>
      <c r="L3949" s="80"/>
      <c r="M3949" s="80"/>
    </row>
    <row r="3950" spans="1:13">
      <c r="A3950" s="82">
        <v>0.98375000000000001</v>
      </c>
      <c r="B3950" s="130">
        <v>15</v>
      </c>
      <c r="C3950" s="127">
        <v>95.898605053574173</v>
      </c>
      <c r="D3950" s="82">
        <f t="shared" si="123"/>
        <v>0</v>
      </c>
      <c r="E3950" s="83" t="str">
        <f t="shared" si="124"/>
        <v>..</v>
      </c>
      <c r="F3950" s="80"/>
      <c r="I3950" s="81"/>
      <c r="J3950" s="80"/>
      <c r="K3950" s="80"/>
      <c r="L3950" s="80"/>
      <c r="M3950" s="80"/>
    </row>
    <row r="3951" spans="1:13">
      <c r="A3951" s="82">
        <v>0.98399999999999999</v>
      </c>
      <c r="B3951" s="130">
        <v>15</v>
      </c>
      <c r="C3951" s="127">
        <v>106.24402747555564</v>
      </c>
      <c r="D3951" s="82">
        <f t="shared" si="123"/>
        <v>0</v>
      </c>
      <c r="E3951" s="83" t="str">
        <f t="shared" si="124"/>
        <v>..</v>
      </c>
      <c r="F3951" s="80"/>
      <c r="I3951" s="81"/>
      <c r="J3951" s="80"/>
      <c r="K3951" s="80"/>
      <c r="L3951" s="80"/>
      <c r="M3951" s="80"/>
    </row>
    <row r="3952" spans="1:13">
      <c r="A3952" s="82">
        <v>0.98424999999999996</v>
      </c>
      <c r="B3952" s="130">
        <v>30</v>
      </c>
      <c r="C3952" s="127">
        <v>103.46821621619773</v>
      </c>
      <c r="D3952" s="82">
        <f t="shared" si="123"/>
        <v>1</v>
      </c>
      <c r="E3952" s="83">
        <f t="shared" si="124"/>
        <v>111.00000000000001</v>
      </c>
      <c r="F3952" s="80"/>
      <c r="I3952" s="81"/>
      <c r="J3952" s="80"/>
      <c r="K3952" s="80"/>
      <c r="L3952" s="80"/>
      <c r="M3952" s="80"/>
    </row>
    <row r="3953" spans="1:13">
      <c r="A3953" s="82">
        <v>0.98450000000000004</v>
      </c>
      <c r="B3953" s="130">
        <v>30</v>
      </c>
      <c r="C3953" s="127">
        <v>81.142666625667445</v>
      </c>
      <c r="D3953" s="82">
        <f t="shared" si="123"/>
        <v>1</v>
      </c>
      <c r="E3953" s="83">
        <f t="shared" si="124"/>
        <v>80.205546630587349</v>
      </c>
      <c r="F3953" s="80"/>
      <c r="I3953" s="81"/>
      <c r="J3953" s="80"/>
      <c r="K3953" s="80"/>
      <c r="L3953" s="80"/>
      <c r="M3953" s="80"/>
    </row>
    <row r="3954" spans="1:13">
      <c r="A3954" s="82">
        <v>0.98475000000000001</v>
      </c>
      <c r="B3954" s="130">
        <v>30</v>
      </c>
      <c r="C3954" s="127">
        <v>92.520370845276716</v>
      </c>
      <c r="D3954" s="82">
        <f t="shared" si="123"/>
        <v>1</v>
      </c>
      <c r="E3954" s="83">
        <f t="shared" si="124"/>
        <v>90.217926343843516</v>
      </c>
      <c r="F3954" s="80"/>
      <c r="I3954" s="81"/>
      <c r="J3954" s="80"/>
      <c r="K3954" s="80"/>
      <c r="L3954" s="80"/>
      <c r="M3954" s="80"/>
    </row>
    <row r="3955" spans="1:13">
      <c r="A3955" s="82">
        <v>0.98499999999999999</v>
      </c>
      <c r="B3955" s="130">
        <v>15</v>
      </c>
      <c r="C3955" s="127">
        <v>122.21086579252895</v>
      </c>
      <c r="D3955" s="82">
        <f t="shared" si="123"/>
        <v>0</v>
      </c>
      <c r="E3955" s="83" t="str">
        <f t="shared" si="124"/>
        <v>..</v>
      </c>
      <c r="F3955" s="80"/>
      <c r="I3955" s="81"/>
      <c r="J3955" s="80"/>
      <c r="K3955" s="80"/>
      <c r="L3955" s="80"/>
      <c r="M3955" s="80"/>
    </row>
    <row r="3956" spans="1:13">
      <c r="A3956" s="82">
        <v>0.98524999999999996</v>
      </c>
      <c r="B3956" s="130">
        <v>15</v>
      </c>
      <c r="C3956" s="127">
        <v>121.17976955063531</v>
      </c>
      <c r="D3956" s="82">
        <f t="shared" si="123"/>
        <v>0</v>
      </c>
      <c r="E3956" s="83" t="str">
        <f t="shared" si="124"/>
        <v>..</v>
      </c>
      <c r="F3956" s="80"/>
      <c r="I3956" s="81"/>
      <c r="J3956" s="80"/>
      <c r="K3956" s="80"/>
      <c r="L3956" s="80"/>
      <c r="M3956" s="80"/>
    </row>
    <row r="3957" spans="1:13">
      <c r="A3957" s="82">
        <v>0.98550000000000004</v>
      </c>
      <c r="B3957" s="130">
        <v>15</v>
      </c>
      <c r="C3957" s="127">
        <v>118.01130355302487</v>
      </c>
      <c r="D3957" s="82">
        <f t="shared" si="123"/>
        <v>0</v>
      </c>
      <c r="E3957" s="83" t="str">
        <f t="shared" si="124"/>
        <v>..</v>
      </c>
      <c r="F3957" s="80"/>
      <c r="I3957" s="81"/>
      <c r="J3957" s="80"/>
      <c r="K3957" s="80"/>
      <c r="L3957" s="80"/>
      <c r="M3957" s="80"/>
    </row>
    <row r="3958" spans="1:13">
      <c r="A3958" s="82">
        <v>0.98575000000000002</v>
      </c>
      <c r="B3958" s="130">
        <v>15</v>
      </c>
      <c r="C3958" s="127">
        <v>117.88315624468655</v>
      </c>
      <c r="D3958" s="82">
        <f t="shared" si="123"/>
        <v>0</v>
      </c>
      <c r="E3958" s="83" t="str">
        <f t="shared" si="124"/>
        <v>..</v>
      </c>
      <c r="F3958" s="80"/>
      <c r="I3958" s="81"/>
      <c r="J3958" s="80"/>
      <c r="K3958" s="80"/>
      <c r="L3958" s="80"/>
      <c r="M3958" s="80"/>
    </row>
    <row r="3959" spans="1:13">
      <c r="A3959" s="82">
        <v>0.98599999999999999</v>
      </c>
      <c r="B3959" s="130">
        <v>15</v>
      </c>
      <c r="C3959" s="127">
        <v>116.18816570370075</v>
      </c>
      <c r="D3959" s="82">
        <f t="shared" si="123"/>
        <v>0</v>
      </c>
      <c r="E3959" s="83" t="str">
        <f t="shared" si="124"/>
        <v>..</v>
      </c>
      <c r="F3959" s="80"/>
      <c r="I3959" s="81"/>
      <c r="J3959" s="80"/>
      <c r="K3959" s="80"/>
      <c r="L3959" s="80"/>
      <c r="M3959" s="80"/>
    </row>
    <row r="3960" spans="1:13">
      <c r="A3960" s="82">
        <v>0.98624999999999996</v>
      </c>
      <c r="B3960" s="130">
        <v>15</v>
      </c>
      <c r="C3960" s="127">
        <v>124.15632798097867</v>
      </c>
      <c r="D3960" s="82">
        <f t="shared" si="123"/>
        <v>0</v>
      </c>
      <c r="E3960" s="83" t="str">
        <f t="shared" si="124"/>
        <v>..</v>
      </c>
      <c r="F3960" s="80"/>
      <c r="I3960" s="81"/>
      <c r="J3960" s="80"/>
      <c r="K3960" s="80"/>
      <c r="L3960" s="80"/>
      <c r="M3960" s="80"/>
    </row>
    <row r="3961" spans="1:13">
      <c r="A3961" s="82">
        <v>0.98650000000000004</v>
      </c>
      <c r="B3961" s="130">
        <v>30</v>
      </c>
      <c r="C3961" s="127">
        <v>94.737145246173498</v>
      </c>
      <c r="D3961" s="82">
        <f t="shared" si="123"/>
        <v>1</v>
      </c>
      <c r="E3961" s="83">
        <f t="shared" si="124"/>
        <v>92.168687816632684</v>
      </c>
      <c r="F3961" s="80"/>
      <c r="I3961" s="81"/>
      <c r="J3961" s="80"/>
      <c r="K3961" s="80"/>
      <c r="L3961" s="80"/>
      <c r="M3961" s="80"/>
    </row>
    <row r="3962" spans="1:13">
      <c r="A3962" s="82">
        <v>0.98675000000000002</v>
      </c>
      <c r="B3962" s="130">
        <v>30</v>
      </c>
      <c r="C3962" s="127">
        <v>127.59030127286653</v>
      </c>
      <c r="D3962" s="82">
        <f t="shared" si="123"/>
        <v>1</v>
      </c>
      <c r="E3962" s="83">
        <f t="shared" si="124"/>
        <v>111.00000000000001</v>
      </c>
      <c r="F3962" s="80"/>
      <c r="I3962" s="81"/>
      <c r="J3962" s="80"/>
      <c r="K3962" s="80"/>
      <c r="L3962" s="80"/>
      <c r="M3962" s="80"/>
    </row>
    <row r="3963" spans="1:13">
      <c r="A3963" s="82">
        <v>0.98699999999999999</v>
      </c>
      <c r="B3963" s="130">
        <v>15</v>
      </c>
      <c r="C3963" s="127">
        <v>105.72653972457321</v>
      </c>
      <c r="D3963" s="82">
        <f t="shared" si="123"/>
        <v>0</v>
      </c>
      <c r="E3963" s="83" t="str">
        <f t="shared" si="124"/>
        <v>..</v>
      </c>
      <c r="F3963" s="80"/>
      <c r="I3963" s="81"/>
      <c r="J3963" s="80"/>
      <c r="K3963" s="80"/>
      <c r="L3963" s="80"/>
      <c r="M3963" s="80"/>
    </row>
    <row r="3964" spans="1:13">
      <c r="A3964" s="82">
        <v>0.98724999999999996</v>
      </c>
      <c r="B3964" s="130">
        <v>15</v>
      </c>
      <c r="C3964" s="127">
        <v>104.67420685851617</v>
      </c>
      <c r="D3964" s="82">
        <f t="shared" si="123"/>
        <v>0</v>
      </c>
      <c r="E3964" s="83" t="str">
        <f t="shared" si="124"/>
        <v>..</v>
      </c>
      <c r="F3964" s="80"/>
      <c r="I3964" s="81"/>
      <c r="J3964" s="80"/>
      <c r="K3964" s="80"/>
      <c r="L3964" s="80"/>
      <c r="M3964" s="80"/>
    </row>
    <row r="3965" spans="1:13">
      <c r="A3965" s="82">
        <v>0.98750000000000004</v>
      </c>
      <c r="B3965" s="130">
        <v>15</v>
      </c>
      <c r="C3965" s="127">
        <v>98.327702601992243</v>
      </c>
      <c r="D3965" s="82">
        <f t="shared" si="123"/>
        <v>0</v>
      </c>
      <c r="E3965" s="83" t="str">
        <f t="shared" si="124"/>
        <v>..</v>
      </c>
      <c r="F3965" s="80"/>
      <c r="I3965" s="81"/>
      <c r="J3965" s="80"/>
      <c r="K3965" s="80"/>
      <c r="L3965" s="80"/>
      <c r="M3965" s="80"/>
    </row>
    <row r="3966" spans="1:13">
      <c r="A3966" s="82">
        <v>0.98775000000000002</v>
      </c>
      <c r="B3966" s="130">
        <v>30</v>
      </c>
      <c r="C3966" s="127">
        <v>128.34886684340279</v>
      </c>
      <c r="D3966" s="82">
        <f t="shared" si="123"/>
        <v>1</v>
      </c>
      <c r="E3966" s="83">
        <f t="shared" si="124"/>
        <v>111.00000000000001</v>
      </c>
      <c r="F3966" s="80"/>
      <c r="I3966" s="81"/>
      <c r="J3966" s="80"/>
      <c r="K3966" s="80"/>
      <c r="L3966" s="80"/>
      <c r="M3966" s="80"/>
    </row>
    <row r="3967" spans="1:13">
      <c r="A3967" s="82">
        <v>0.98799999999999999</v>
      </c>
      <c r="B3967" s="130">
        <v>15</v>
      </c>
      <c r="C3967" s="127">
        <v>123.18138930597327</v>
      </c>
      <c r="D3967" s="82">
        <f t="shared" si="123"/>
        <v>0</v>
      </c>
      <c r="E3967" s="83" t="str">
        <f t="shared" si="124"/>
        <v>..</v>
      </c>
      <c r="F3967" s="80"/>
      <c r="I3967" s="81"/>
      <c r="J3967" s="80"/>
      <c r="K3967" s="80"/>
      <c r="L3967" s="80"/>
      <c r="M3967" s="80"/>
    </row>
    <row r="3968" spans="1:13">
      <c r="A3968" s="82">
        <v>0.98824999999999996</v>
      </c>
      <c r="B3968" s="130">
        <v>15</v>
      </c>
      <c r="C3968" s="127">
        <v>119.18959016472004</v>
      </c>
      <c r="D3968" s="82">
        <f t="shared" si="123"/>
        <v>0</v>
      </c>
      <c r="E3968" s="83" t="str">
        <f t="shared" si="124"/>
        <v>..</v>
      </c>
      <c r="F3968" s="80"/>
      <c r="I3968" s="81"/>
      <c r="J3968" s="80"/>
      <c r="K3968" s="80"/>
      <c r="L3968" s="80"/>
      <c r="M3968" s="80"/>
    </row>
    <row r="3969" spans="1:13">
      <c r="A3969" s="82">
        <v>0.98850000000000005</v>
      </c>
      <c r="B3969" s="130">
        <v>30</v>
      </c>
      <c r="C3969" s="127">
        <v>132.46892712944401</v>
      </c>
      <c r="D3969" s="82">
        <f t="shared" si="123"/>
        <v>1</v>
      </c>
      <c r="E3969" s="83">
        <f t="shared" si="124"/>
        <v>111.00000000000001</v>
      </c>
      <c r="F3969" s="80"/>
      <c r="I3969" s="81"/>
      <c r="J3969" s="80"/>
      <c r="K3969" s="80"/>
      <c r="L3969" s="80"/>
      <c r="M3969" s="80"/>
    </row>
    <row r="3970" spans="1:13">
      <c r="A3970" s="82">
        <v>0.98875000000000002</v>
      </c>
      <c r="B3970" s="130">
        <v>30</v>
      </c>
      <c r="C3970" s="127">
        <v>88.901526966558393</v>
      </c>
      <c r="D3970" s="82">
        <f t="shared" si="123"/>
        <v>1</v>
      </c>
      <c r="E3970" s="83">
        <f t="shared" si="124"/>
        <v>87.033343730571389</v>
      </c>
      <c r="F3970" s="80"/>
      <c r="I3970" s="81"/>
      <c r="J3970" s="80"/>
      <c r="K3970" s="80"/>
      <c r="L3970" s="80"/>
      <c r="M3970" s="80"/>
    </row>
    <row r="3971" spans="1:13">
      <c r="A3971" s="82">
        <v>0.98899999999999999</v>
      </c>
      <c r="B3971" s="130">
        <v>15</v>
      </c>
      <c r="C3971" s="127">
        <v>106.65418523512248</v>
      </c>
      <c r="D3971" s="82">
        <f t="shared" si="123"/>
        <v>0</v>
      </c>
      <c r="E3971" s="83" t="str">
        <f t="shared" si="124"/>
        <v>..</v>
      </c>
      <c r="F3971" s="80"/>
      <c r="I3971" s="81"/>
      <c r="J3971" s="80"/>
      <c r="K3971" s="80"/>
      <c r="L3971" s="80"/>
      <c r="M3971" s="80"/>
    </row>
    <row r="3972" spans="1:13">
      <c r="A3972" s="82">
        <v>0.98924999999999996</v>
      </c>
      <c r="B3972" s="130">
        <v>15</v>
      </c>
      <c r="C3972" s="127">
        <v>110.8501803729264</v>
      </c>
      <c r="D3972" s="82">
        <f t="shared" si="123"/>
        <v>0</v>
      </c>
      <c r="E3972" s="83" t="str">
        <f t="shared" si="124"/>
        <v>..</v>
      </c>
      <c r="F3972" s="80"/>
      <c r="I3972" s="81"/>
      <c r="J3972" s="80"/>
      <c r="K3972" s="80"/>
      <c r="L3972" s="80"/>
      <c r="M3972" s="80"/>
    </row>
    <row r="3973" spans="1:13">
      <c r="A3973" s="82">
        <v>0.98950000000000005</v>
      </c>
      <c r="B3973" s="130">
        <v>15</v>
      </c>
      <c r="C3973" s="127">
        <v>96.966151685803112</v>
      </c>
      <c r="D3973" s="82">
        <f t="shared" si="123"/>
        <v>0</v>
      </c>
      <c r="E3973" s="83" t="str">
        <f t="shared" si="124"/>
        <v>..</v>
      </c>
      <c r="F3973" s="80"/>
      <c r="I3973" s="81"/>
      <c r="J3973" s="80"/>
      <c r="K3973" s="80"/>
      <c r="L3973" s="80"/>
      <c r="M3973" s="80"/>
    </row>
    <row r="3974" spans="1:13">
      <c r="A3974" s="82">
        <v>0.98975000000000002</v>
      </c>
      <c r="B3974" s="130">
        <v>30</v>
      </c>
      <c r="C3974" s="127">
        <v>135.81801165220753</v>
      </c>
      <c r="D3974" s="82">
        <f t="shared" si="123"/>
        <v>1</v>
      </c>
      <c r="E3974" s="83">
        <f t="shared" si="124"/>
        <v>111.00000000000001</v>
      </c>
      <c r="F3974" s="80"/>
      <c r="I3974" s="81"/>
      <c r="J3974" s="80"/>
      <c r="K3974" s="80"/>
      <c r="L3974" s="80"/>
      <c r="M3974" s="80"/>
    </row>
    <row r="3975" spans="1:13">
      <c r="A3975" s="82">
        <v>0.99</v>
      </c>
      <c r="B3975" s="130">
        <v>15</v>
      </c>
      <c r="C3975" s="127">
        <v>113.13386526074061</v>
      </c>
      <c r="D3975" s="82">
        <f t="shared" si="123"/>
        <v>0</v>
      </c>
      <c r="E3975" s="83" t="str">
        <f t="shared" si="124"/>
        <v>..</v>
      </c>
      <c r="F3975" s="80"/>
      <c r="I3975" s="81"/>
      <c r="J3975" s="80"/>
      <c r="K3975" s="80"/>
      <c r="L3975" s="80"/>
      <c r="M3975" s="80"/>
    </row>
    <row r="3976" spans="1:13">
      <c r="A3976" s="82">
        <v>0.99024999999999996</v>
      </c>
      <c r="B3976" s="130">
        <v>30</v>
      </c>
      <c r="C3976" s="127">
        <v>135.55919672267373</v>
      </c>
      <c r="D3976" s="82">
        <f t="shared" si="123"/>
        <v>1</v>
      </c>
      <c r="E3976" s="83">
        <f t="shared" si="124"/>
        <v>111.00000000000001</v>
      </c>
      <c r="F3976" s="80"/>
      <c r="I3976" s="81"/>
      <c r="J3976" s="80"/>
      <c r="K3976" s="80"/>
      <c r="L3976" s="80"/>
      <c r="M3976" s="80"/>
    </row>
    <row r="3977" spans="1:13">
      <c r="A3977" s="82">
        <v>0.99050000000000005</v>
      </c>
      <c r="B3977" s="130">
        <v>15</v>
      </c>
      <c r="C3977" s="127">
        <v>115.14954754147077</v>
      </c>
      <c r="D3977" s="82">
        <f t="shared" si="123"/>
        <v>0</v>
      </c>
      <c r="E3977" s="83" t="str">
        <f t="shared" si="124"/>
        <v>..</v>
      </c>
      <c r="F3977" s="80"/>
      <c r="I3977" s="81"/>
      <c r="J3977" s="80"/>
      <c r="K3977" s="80"/>
      <c r="L3977" s="80"/>
      <c r="M3977" s="80"/>
    </row>
    <row r="3978" spans="1:13">
      <c r="A3978" s="82">
        <v>0.99075000000000002</v>
      </c>
      <c r="B3978" s="130">
        <v>15</v>
      </c>
      <c r="C3978" s="127">
        <v>104.81286315183162</v>
      </c>
      <c r="D3978" s="82">
        <f t="shared" si="123"/>
        <v>0</v>
      </c>
      <c r="E3978" s="83" t="str">
        <f t="shared" si="124"/>
        <v>..</v>
      </c>
      <c r="F3978" s="80"/>
      <c r="I3978" s="81"/>
      <c r="J3978" s="80"/>
      <c r="K3978" s="80"/>
      <c r="L3978" s="80"/>
      <c r="M3978" s="80"/>
    </row>
    <row r="3979" spans="1:13">
      <c r="A3979" s="82">
        <v>0.99099999999999999</v>
      </c>
      <c r="B3979" s="130">
        <v>15</v>
      </c>
      <c r="C3979" s="127">
        <v>112.95472434347718</v>
      </c>
      <c r="D3979" s="82">
        <f t="shared" si="123"/>
        <v>0</v>
      </c>
      <c r="E3979" s="83" t="str">
        <f t="shared" si="124"/>
        <v>..</v>
      </c>
      <c r="F3979" s="80"/>
      <c r="I3979" s="81"/>
      <c r="J3979" s="80"/>
      <c r="K3979" s="80"/>
      <c r="L3979" s="80"/>
      <c r="M3979" s="80"/>
    </row>
    <row r="3980" spans="1:13">
      <c r="A3980" s="82">
        <v>0.99124999999999996</v>
      </c>
      <c r="B3980" s="130">
        <v>30</v>
      </c>
      <c r="C3980" s="127">
        <v>93.626317648303811</v>
      </c>
      <c r="D3980" s="82">
        <f t="shared" si="123"/>
        <v>1</v>
      </c>
      <c r="E3980" s="83">
        <f t="shared" si="124"/>
        <v>91.191159530507349</v>
      </c>
      <c r="F3980" s="80"/>
      <c r="I3980" s="81"/>
      <c r="J3980" s="80"/>
      <c r="K3980" s="80"/>
      <c r="L3980" s="80"/>
      <c r="M3980" s="80"/>
    </row>
    <row r="3981" spans="1:13">
      <c r="A3981" s="82">
        <v>0.99150000000000005</v>
      </c>
      <c r="B3981" s="130">
        <v>15</v>
      </c>
      <c r="C3981" s="127">
        <v>95.697446279708359</v>
      </c>
      <c r="D3981" s="82">
        <f t="shared" si="123"/>
        <v>0</v>
      </c>
      <c r="E3981" s="83" t="str">
        <f t="shared" si="124"/>
        <v>..</v>
      </c>
      <c r="F3981" s="80"/>
      <c r="I3981" s="81"/>
      <c r="J3981" s="80"/>
      <c r="K3981" s="80"/>
      <c r="L3981" s="80"/>
      <c r="M3981" s="80"/>
    </row>
    <row r="3982" spans="1:13">
      <c r="A3982" s="82">
        <v>0.99175000000000002</v>
      </c>
      <c r="B3982" s="130">
        <v>15</v>
      </c>
      <c r="C3982" s="127">
        <v>113.88526396726027</v>
      </c>
      <c r="D3982" s="82">
        <f t="shared" si="123"/>
        <v>0</v>
      </c>
      <c r="E3982" s="83" t="str">
        <f t="shared" si="124"/>
        <v>..</v>
      </c>
      <c r="F3982" s="80"/>
      <c r="I3982" s="81"/>
      <c r="J3982" s="80"/>
      <c r="K3982" s="80"/>
      <c r="L3982" s="80"/>
      <c r="M3982" s="80"/>
    </row>
    <row r="3983" spans="1:13">
      <c r="A3983" s="82">
        <v>0.99199999999999999</v>
      </c>
      <c r="B3983" s="130">
        <v>15</v>
      </c>
      <c r="C3983" s="127">
        <v>117.06813985053469</v>
      </c>
      <c r="D3983" s="82">
        <f t="shared" si="123"/>
        <v>0</v>
      </c>
      <c r="E3983" s="83" t="str">
        <f t="shared" si="124"/>
        <v>..</v>
      </c>
      <c r="F3983" s="80"/>
      <c r="I3983" s="81"/>
      <c r="J3983" s="80"/>
      <c r="K3983" s="80"/>
      <c r="L3983" s="80"/>
      <c r="M3983" s="80"/>
    </row>
    <row r="3984" spans="1:13">
      <c r="A3984" s="82">
        <v>0.99224999999999997</v>
      </c>
      <c r="B3984" s="130">
        <v>30</v>
      </c>
      <c r="C3984" s="127">
        <v>130.05696907453319</v>
      </c>
      <c r="D3984" s="82">
        <f t="shared" ref="D3984:D4015" si="125">IF(VLOOKUP(B3984,$B$10:$G$11,6)&gt;=0,1,0)</f>
        <v>1</v>
      </c>
      <c r="E3984" s="83">
        <f t="shared" ref="E3984:E4015" si="126">IF(D3984=0,"..", IF(C3984+$C$6&gt;=$G$2,$G$2,(C3984+$C$6)*(1-$C$4)))</f>
        <v>111.00000000000001</v>
      </c>
      <c r="F3984" s="80"/>
      <c r="I3984" s="81"/>
      <c r="J3984" s="80"/>
      <c r="K3984" s="80"/>
      <c r="L3984" s="80"/>
      <c r="M3984" s="80"/>
    </row>
    <row r="3985" spans="1:13">
      <c r="A3985" s="82">
        <v>0.99250000000000005</v>
      </c>
      <c r="B3985" s="130">
        <v>30</v>
      </c>
      <c r="C3985" s="127">
        <v>123.80217902605717</v>
      </c>
      <c r="D3985" s="82">
        <f t="shared" si="125"/>
        <v>1</v>
      </c>
      <c r="E3985" s="83">
        <f t="shared" si="126"/>
        <v>111.00000000000001</v>
      </c>
      <c r="F3985" s="80"/>
      <c r="I3985" s="81"/>
      <c r="J3985" s="80"/>
      <c r="K3985" s="80"/>
      <c r="L3985" s="80"/>
      <c r="M3985" s="80"/>
    </row>
    <row r="3986" spans="1:13">
      <c r="A3986" s="82">
        <v>0.99275000000000002</v>
      </c>
      <c r="B3986" s="130">
        <v>30</v>
      </c>
      <c r="C3986" s="127">
        <v>91.174993138827872</v>
      </c>
      <c r="D3986" s="82">
        <f t="shared" si="125"/>
        <v>1</v>
      </c>
      <c r="E3986" s="83">
        <f t="shared" si="126"/>
        <v>89.033993962168523</v>
      </c>
      <c r="F3986" s="80"/>
      <c r="I3986" s="81"/>
      <c r="J3986" s="80"/>
      <c r="K3986" s="80"/>
      <c r="L3986" s="80"/>
      <c r="M3986" s="80"/>
    </row>
    <row r="3987" spans="1:13">
      <c r="A3987" s="82">
        <v>0.99299999999999999</v>
      </c>
      <c r="B3987" s="130">
        <v>15</v>
      </c>
      <c r="C3987" s="127">
        <v>116.94222237804357</v>
      </c>
      <c r="D3987" s="82">
        <f t="shared" si="125"/>
        <v>0</v>
      </c>
      <c r="E3987" s="83" t="str">
        <f t="shared" si="126"/>
        <v>..</v>
      </c>
      <c r="F3987" s="80"/>
      <c r="I3987" s="81"/>
      <c r="J3987" s="80"/>
      <c r="K3987" s="80"/>
      <c r="L3987" s="80"/>
      <c r="M3987" s="80"/>
    </row>
    <row r="3988" spans="1:13">
      <c r="A3988" s="82">
        <v>0.99324999999999997</v>
      </c>
      <c r="B3988" s="130">
        <v>15</v>
      </c>
      <c r="C3988" s="127">
        <v>104.54602052634333</v>
      </c>
      <c r="D3988" s="82">
        <f t="shared" si="125"/>
        <v>0</v>
      </c>
      <c r="E3988" s="83" t="str">
        <f t="shared" si="126"/>
        <v>..</v>
      </c>
      <c r="F3988" s="80"/>
      <c r="I3988" s="81"/>
      <c r="J3988" s="80"/>
      <c r="K3988" s="80"/>
      <c r="L3988" s="80"/>
      <c r="M3988" s="80"/>
    </row>
    <row r="3989" spans="1:13">
      <c r="A3989" s="82">
        <v>0.99350000000000005</v>
      </c>
      <c r="B3989" s="130">
        <v>15</v>
      </c>
      <c r="C3989" s="127">
        <v>123.4432612421019</v>
      </c>
      <c r="D3989" s="82">
        <f t="shared" si="125"/>
        <v>0</v>
      </c>
      <c r="E3989" s="83" t="str">
        <f t="shared" si="126"/>
        <v>..</v>
      </c>
      <c r="F3989" s="80"/>
      <c r="I3989" s="81"/>
      <c r="J3989" s="80"/>
      <c r="K3989" s="80"/>
      <c r="L3989" s="80"/>
      <c r="M3989" s="80"/>
    </row>
    <row r="3990" spans="1:13">
      <c r="A3990" s="82">
        <v>0.99375000000000002</v>
      </c>
      <c r="B3990" s="130">
        <v>15</v>
      </c>
      <c r="C3990" s="127">
        <v>121.98138724600261</v>
      </c>
      <c r="D3990" s="82">
        <f t="shared" si="125"/>
        <v>0</v>
      </c>
      <c r="E3990" s="83" t="str">
        <f t="shared" si="126"/>
        <v>..</v>
      </c>
      <c r="F3990" s="80"/>
      <c r="I3990" s="81"/>
      <c r="J3990" s="80"/>
      <c r="K3990" s="80"/>
      <c r="L3990" s="80"/>
      <c r="M3990" s="80"/>
    </row>
    <row r="3991" spans="1:13">
      <c r="A3991" s="82">
        <v>0.99399999999999999</v>
      </c>
      <c r="B3991" s="130">
        <v>15</v>
      </c>
      <c r="C3991" s="127">
        <v>97.329554979089252</v>
      </c>
      <c r="D3991" s="82">
        <f t="shared" si="125"/>
        <v>0</v>
      </c>
      <c r="E3991" s="83" t="str">
        <f t="shared" si="126"/>
        <v>..</v>
      </c>
      <c r="F3991" s="80"/>
      <c r="I3991" s="81"/>
      <c r="J3991" s="80"/>
      <c r="K3991" s="80"/>
      <c r="L3991" s="80"/>
      <c r="M3991" s="80"/>
    </row>
    <row r="3992" spans="1:13">
      <c r="A3992" s="82">
        <v>0.99424999999999997</v>
      </c>
      <c r="B3992" s="130">
        <v>30</v>
      </c>
      <c r="C3992" s="127">
        <v>138.99015287112982</v>
      </c>
      <c r="D3992" s="82">
        <f t="shared" si="125"/>
        <v>1</v>
      </c>
      <c r="E3992" s="83">
        <f t="shared" si="126"/>
        <v>111.00000000000001</v>
      </c>
      <c r="F3992" s="80"/>
      <c r="I3992" s="81"/>
      <c r="J3992" s="80"/>
      <c r="K3992" s="80"/>
      <c r="L3992" s="80"/>
      <c r="M3992" s="80"/>
    </row>
    <row r="3993" spans="1:13">
      <c r="A3993" s="82">
        <v>0.99450000000000005</v>
      </c>
      <c r="B3993" s="130">
        <v>30</v>
      </c>
      <c r="C3993" s="127">
        <v>98.330931090758099</v>
      </c>
      <c r="D3993" s="82">
        <f t="shared" si="125"/>
        <v>1</v>
      </c>
      <c r="E3993" s="83">
        <f t="shared" si="126"/>
        <v>95.331219359867134</v>
      </c>
      <c r="F3993" s="80"/>
      <c r="I3993" s="81"/>
      <c r="J3993" s="80"/>
      <c r="K3993" s="80"/>
      <c r="L3993" s="80"/>
      <c r="M3993" s="80"/>
    </row>
    <row r="3994" spans="1:13">
      <c r="A3994" s="82">
        <v>0.99475000000000002</v>
      </c>
      <c r="B3994" s="130">
        <v>15</v>
      </c>
      <c r="C3994" s="127">
        <v>120.92701780124959</v>
      </c>
      <c r="D3994" s="82">
        <f t="shared" si="125"/>
        <v>0</v>
      </c>
      <c r="E3994" s="83" t="str">
        <f t="shared" si="126"/>
        <v>..</v>
      </c>
      <c r="F3994" s="80"/>
      <c r="I3994" s="81"/>
      <c r="J3994" s="80"/>
      <c r="K3994" s="80"/>
      <c r="L3994" s="80"/>
      <c r="M3994" s="80"/>
    </row>
    <row r="3995" spans="1:13">
      <c r="A3995" s="82">
        <v>0.995</v>
      </c>
      <c r="B3995" s="130">
        <v>30</v>
      </c>
      <c r="C3995" s="127">
        <v>90.727901908691024</v>
      </c>
      <c r="D3995" s="82">
        <f t="shared" si="125"/>
        <v>1</v>
      </c>
      <c r="E3995" s="83">
        <f t="shared" si="126"/>
        <v>88.640553679648107</v>
      </c>
      <c r="F3995" s="80"/>
      <c r="I3995" s="81"/>
      <c r="J3995" s="80"/>
      <c r="K3995" s="80"/>
      <c r="L3995" s="80"/>
      <c r="M3995" s="80"/>
    </row>
    <row r="3996" spans="1:13">
      <c r="A3996" s="82">
        <v>0.99524999999999997</v>
      </c>
      <c r="B3996" s="130">
        <v>15</v>
      </c>
      <c r="C3996" s="127">
        <v>118.5791490152663</v>
      </c>
      <c r="D3996" s="82">
        <f t="shared" si="125"/>
        <v>0</v>
      </c>
      <c r="E3996" s="83" t="str">
        <f t="shared" si="126"/>
        <v>..</v>
      </c>
      <c r="F3996" s="80"/>
      <c r="I3996" s="81"/>
      <c r="J3996" s="80"/>
      <c r="K3996" s="80"/>
      <c r="L3996" s="80"/>
      <c r="M3996" s="80"/>
    </row>
    <row r="3997" spans="1:13">
      <c r="A3997" s="82">
        <v>0.99550000000000005</v>
      </c>
      <c r="B3997" s="130">
        <v>30</v>
      </c>
      <c r="C3997" s="127">
        <v>102.93502031452985</v>
      </c>
      <c r="D3997" s="82">
        <f t="shared" si="125"/>
        <v>1</v>
      </c>
      <c r="E3997" s="83">
        <f t="shared" si="126"/>
        <v>111.00000000000001</v>
      </c>
      <c r="F3997" s="80"/>
      <c r="I3997" s="81"/>
      <c r="J3997" s="80"/>
      <c r="K3997" s="80"/>
      <c r="L3997" s="80"/>
      <c r="M3997" s="80"/>
    </row>
    <row r="3998" spans="1:13">
      <c r="A3998" s="82">
        <v>0.99575000000000002</v>
      </c>
      <c r="B3998" s="130">
        <v>30</v>
      </c>
      <c r="C3998" s="127">
        <v>109.70840595016227</v>
      </c>
      <c r="D3998" s="82">
        <f t="shared" si="125"/>
        <v>1</v>
      </c>
      <c r="E3998" s="83">
        <f t="shared" si="126"/>
        <v>111.00000000000001</v>
      </c>
      <c r="F3998" s="80"/>
      <c r="I3998" s="81"/>
      <c r="J3998" s="80"/>
      <c r="K3998" s="80"/>
      <c r="L3998" s="80"/>
      <c r="M3998" s="80"/>
    </row>
    <row r="3999" spans="1:13">
      <c r="A3999" s="82">
        <v>0.996</v>
      </c>
      <c r="B3999" s="130">
        <v>30</v>
      </c>
      <c r="C3999" s="127">
        <v>129.67495199633532</v>
      </c>
      <c r="D3999" s="82">
        <f t="shared" si="125"/>
        <v>1</v>
      </c>
      <c r="E3999" s="83">
        <f t="shared" si="126"/>
        <v>111.00000000000001</v>
      </c>
      <c r="F3999" s="80"/>
      <c r="I3999" s="81"/>
      <c r="J3999" s="80"/>
      <c r="K3999" s="80"/>
      <c r="L3999" s="80"/>
      <c r="M3999" s="80"/>
    </row>
    <row r="4000" spans="1:13">
      <c r="A4000" s="82">
        <v>0.99624999999999997</v>
      </c>
      <c r="B4000" s="130">
        <v>15</v>
      </c>
      <c r="C4000" s="127">
        <v>115.77910970797132</v>
      </c>
      <c r="D4000" s="82">
        <f t="shared" si="125"/>
        <v>0</v>
      </c>
      <c r="E4000" s="83" t="str">
        <f t="shared" si="126"/>
        <v>..</v>
      </c>
      <c r="F4000" s="80"/>
      <c r="I4000" s="81"/>
      <c r="J4000" s="80"/>
      <c r="K4000" s="80"/>
      <c r="L4000" s="80"/>
      <c r="M4000" s="80"/>
    </row>
    <row r="4001" spans="1:13">
      <c r="A4001" s="82">
        <v>0.99650000000000005</v>
      </c>
      <c r="B4001" s="130">
        <v>30</v>
      </c>
      <c r="C4001" s="127">
        <v>105.77278418069685</v>
      </c>
      <c r="D4001" s="82">
        <f t="shared" si="125"/>
        <v>1</v>
      </c>
      <c r="E4001" s="83">
        <f t="shared" si="126"/>
        <v>111.00000000000001</v>
      </c>
      <c r="F4001" s="80"/>
      <c r="I4001" s="81"/>
      <c r="J4001" s="80"/>
      <c r="K4001" s="80"/>
      <c r="L4001" s="80"/>
      <c r="M4001" s="80"/>
    </row>
    <row r="4002" spans="1:13">
      <c r="A4002" s="82">
        <v>0.99675000000000002</v>
      </c>
      <c r="B4002" s="130">
        <v>15</v>
      </c>
      <c r="C4002" s="127">
        <v>112.83675534555749</v>
      </c>
      <c r="D4002" s="82">
        <f t="shared" si="125"/>
        <v>0</v>
      </c>
      <c r="E4002" s="83" t="str">
        <f t="shared" si="126"/>
        <v>..</v>
      </c>
      <c r="F4002" s="80"/>
      <c r="I4002" s="81"/>
      <c r="J4002" s="80"/>
      <c r="K4002" s="80"/>
      <c r="L4002" s="80"/>
      <c r="M4002" s="80"/>
    </row>
    <row r="4003" spans="1:13">
      <c r="A4003" s="82">
        <v>0.997</v>
      </c>
      <c r="B4003" s="130">
        <v>15</v>
      </c>
      <c r="C4003" s="127">
        <v>107.15068152803799</v>
      </c>
      <c r="D4003" s="82">
        <f t="shared" si="125"/>
        <v>0</v>
      </c>
      <c r="E4003" s="83" t="str">
        <f t="shared" si="126"/>
        <v>..</v>
      </c>
      <c r="F4003" s="80"/>
      <c r="I4003" s="81"/>
      <c r="J4003" s="80"/>
      <c r="K4003" s="80"/>
      <c r="L4003" s="80"/>
      <c r="M4003" s="80"/>
    </row>
    <row r="4004" spans="1:13">
      <c r="A4004" s="82">
        <v>0.99724999999999997</v>
      </c>
      <c r="B4004" s="130">
        <v>15</v>
      </c>
      <c r="C4004" s="127">
        <v>95.622037916569226</v>
      </c>
      <c r="D4004" s="82">
        <f t="shared" si="125"/>
        <v>0</v>
      </c>
      <c r="E4004" s="83" t="str">
        <f t="shared" si="126"/>
        <v>..</v>
      </c>
      <c r="F4004" s="80"/>
      <c r="I4004" s="81"/>
      <c r="J4004" s="80"/>
      <c r="K4004" s="80"/>
      <c r="L4004" s="80"/>
      <c r="M4004" s="80"/>
    </row>
    <row r="4005" spans="1:13">
      <c r="A4005" s="82">
        <v>0.99750000000000005</v>
      </c>
      <c r="B4005" s="130">
        <v>15</v>
      </c>
      <c r="C4005" s="127">
        <v>124.71722132014256</v>
      </c>
      <c r="D4005" s="82">
        <f t="shared" si="125"/>
        <v>0</v>
      </c>
      <c r="E4005" s="83" t="str">
        <f t="shared" si="126"/>
        <v>..</v>
      </c>
      <c r="F4005" s="80"/>
      <c r="I4005" s="81"/>
      <c r="J4005" s="80"/>
      <c r="K4005" s="80"/>
      <c r="L4005" s="80"/>
      <c r="M4005" s="80"/>
    </row>
    <row r="4006" spans="1:13">
      <c r="A4006" s="82">
        <v>0.99775000000000003</v>
      </c>
      <c r="B4006" s="130">
        <v>15</v>
      </c>
      <c r="C4006" s="127">
        <v>112.0763491837661</v>
      </c>
      <c r="D4006" s="82">
        <f t="shared" si="125"/>
        <v>0</v>
      </c>
      <c r="E4006" s="83" t="str">
        <f t="shared" si="126"/>
        <v>..</v>
      </c>
      <c r="F4006" s="80"/>
      <c r="I4006" s="81"/>
      <c r="J4006" s="80"/>
      <c r="K4006" s="80"/>
      <c r="L4006" s="80"/>
      <c r="M4006" s="80"/>
    </row>
    <row r="4007" spans="1:13">
      <c r="A4007" s="82">
        <v>0.998</v>
      </c>
      <c r="B4007" s="130">
        <v>15</v>
      </c>
      <c r="C4007" s="127">
        <v>95.794966873688907</v>
      </c>
      <c r="D4007" s="82">
        <f t="shared" si="125"/>
        <v>0</v>
      </c>
      <c r="E4007" s="83" t="str">
        <f t="shared" si="126"/>
        <v>..</v>
      </c>
      <c r="F4007" s="80"/>
      <c r="I4007" s="81"/>
      <c r="J4007" s="80"/>
      <c r="K4007" s="80"/>
      <c r="L4007" s="80"/>
      <c r="M4007" s="80"/>
    </row>
    <row r="4008" spans="1:13">
      <c r="A4008" s="82">
        <v>0.99824999999999997</v>
      </c>
      <c r="B4008" s="130">
        <v>30</v>
      </c>
      <c r="C4008" s="127">
        <v>125.69099619678275</v>
      </c>
      <c r="D4008" s="82">
        <f t="shared" si="125"/>
        <v>1</v>
      </c>
      <c r="E4008" s="83">
        <f t="shared" si="126"/>
        <v>111.00000000000001</v>
      </c>
      <c r="F4008" s="80"/>
      <c r="I4008" s="81"/>
      <c r="J4008" s="80"/>
      <c r="K4008" s="80"/>
      <c r="L4008" s="80"/>
      <c r="M4008" s="80"/>
    </row>
    <row r="4009" spans="1:13">
      <c r="A4009" s="82">
        <v>0.99850000000000005</v>
      </c>
      <c r="B4009" s="130">
        <v>15</v>
      </c>
      <c r="C4009" s="127">
        <v>121.24886133478455</v>
      </c>
      <c r="D4009" s="82">
        <f t="shared" si="125"/>
        <v>0</v>
      </c>
      <c r="E4009" s="83" t="str">
        <f t="shared" si="126"/>
        <v>..</v>
      </c>
      <c r="F4009" s="80"/>
      <c r="I4009" s="81"/>
      <c r="J4009" s="80"/>
      <c r="K4009" s="80"/>
      <c r="L4009" s="80"/>
      <c r="M4009" s="80"/>
    </row>
    <row r="4010" spans="1:13">
      <c r="A4010" s="82">
        <v>0.99875000000000003</v>
      </c>
      <c r="B4010" s="130">
        <v>15</v>
      </c>
      <c r="C4010" s="127">
        <v>107.12810591451414</v>
      </c>
      <c r="D4010" s="82">
        <f t="shared" si="125"/>
        <v>0</v>
      </c>
      <c r="E4010" s="83" t="str">
        <f t="shared" si="126"/>
        <v>..</v>
      </c>
      <c r="F4010" s="80"/>
      <c r="I4010" s="81"/>
      <c r="J4010" s="80"/>
      <c r="K4010" s="80"/>
      <c r="L4010" s="80"/>
      <c r="M4010" s="80"/>
    </row>
    <row r="4011" spans="1:13">
      <c r="A4011" s="82">
        <v>0.999</v>
      </c>
      <c r="B4011" s="130">
        <v>15</v>
      </c>
      <c r="C4011" s="127">
        <v>111.41521904663769</v>
      </c>
      <c r="D4011" s="82">
        <f t="shared" si="125"/>
        <v>0</v>
      </c>
      <c r="E4011" s="83" t="str">
        <f t="shared" si="126"/>
        <v>..</v>
      </c>
      <c r="F4011" s="80"/>
      <c r="I4011" s="81"/>
      <c r="J4011" s="80"/>
      <c r="K4011" s="80"/>
      <c r="L4011" s="80"/>
      <c r="M4011" s="80"/>
    </row>
    <row r="4012" spans="1:13">
      <c r="A4012" s="82">
        <v>0.99924999999999997</v>
      </c>
      <c r="B4012" s="130">
        <v>15</v>
      </c>
      <c r="C4012" s="127">
        <v>110.22082264935268</v>
      </c>
      <c r="D4012" s="82">
        <f t="shared" si="125"/>
        <v>0</v>
      </c>
      <c r="E4012" s="83" t="str">
        <f t="shared" si="126"/>
        <v>..</v>
      </c>
      <c r="F4012" s="80"/>
      <c r="I4012" s="81"/>
      <c r="J4012" s="80"/>
      <c r="K4012" s="80"/>
      <c r="L4012" s="80"/>
      <c r="M4012" s="80"/>
    </row>
    <row r="4013" spans="1:13">
      <c r="A4013" s="82">
        <v>0.99950000000000006</v>
      </c>
      <c r="B4013" s="130">
        <v>30</v>
      </c>
      <c r="C4013" s="127">
        <v>106.10543039375935</v>
      </c>
      <c r="D4013" s="82">
        <f t="shared" si="125"/>
        <v>1</v>
      </c>
      <c r="E4013" s="83">
        <f t="shared" si="126"/>
        <v>111.00000000000001</v>
      </c>
      <c r="F4013" s="80"/>
      <c r="I4013" s="81"/>
      <c r="J4013" s="80"/>
      <c r="K4013" s="80"/>
      <c r="L4013" s="80"/>
      <c r="M4013" s="80"/>
    </row>
    <row r="4014" spans="1:13">
      <c r="A4014" s="82">
        <v>0.99975000000000003</v>
      </c>
      <c r="B4014" s="130">
        <v>15</v>
      </c>
      <c r="C4014" s="127">
        <v>111.7246548722343</v>
      </c>
      <c r="D4014" s="82">
        <f t="shared" si="125"/>
        <v>0</v>
      </c>
      <c r="E4014" s="83" t="str">
        <f t="shared" si="126"/>
        <v>..</v>
      </c>
      <c r="F4014" s="80"/>
      <c r="I4014" s="81"/>
      <c r="J4014" s="80"/>
      <c r="K4014" s="80"/>
      <c r="L4014" s="80"/>
      <c r="M4014" s="80"/>
    </row>
    <row r="4015" spans="1:13">
      <c r="A4015" s="82">
        <v>1</v>
      </c>
      <c r="B4015" s="130">
        <v>15</v>
      </c>
      <c r="C4015" s="127">
        <v>111.64161078764312</v>
      </c>
      <c r="D4015" s="82">
        <f t="shared" si="125"/>
        <v>0</v>
      </c>
      <c r="E4015" s="83" t="str">
        <f t="shared" si="126"/>
        <v>..</v>
      </c>
      <c r="F4015" s="80"/>
      <c r="I4015" s="81"/>
      <c r="J4015" s="80"/>
      <c r="K4015" s="80"/>
      <c r="L4015" s="80"/>
      <c r="M4015" s="80"/>
    </row>
    <row r="4016" spans="1:13">
      <c r="F4016" s="80"/>
      <c r="I4016" s="81"/>
      <c r="J4016" s="80"/>
      <c r="K4016" s="80"/>
      <c r="L4016" s="80"/>
      <c r="M4016" s="80"/>
    </row>
    <row r="4017" spans="5:13">
      <c r="E4017" s="80"/>
      <c r="F4017" s="80"/>
      <c r="I4017" s="81"/>
      <c r="J4017" s="80"/>
      <c r="K4017" s="80"/>
      <c r="L4017" s="80"/>
      <c r="M4017" s="80"/>
    </row>
    <row r="4018" spans="5:13">
      <c r="E4018" s="80"/>
      <c r="F4018" s="80"/>
      <c r="I4018" s="81"/>
      <c r="J4018" s="80"/>
      <c r="K4018" s="80"/>
      <c r="L4018" s="80"/>
      <c r="M4018" s="80"/>
    </row>
    <row r="4019" spans="5:13">
      <c r="E4019" s="80"/>
      <c r="F4019" s="80"/>
      <c r="I4019" s="81"/>
      <c r="J4019" s="80"/>
      <c r="K4019" s="80"/>
      <c r="L4019" s="80"/>
      <c r="M4019" s="80"/>
    </row>
    <row r="4020" spans="5:13">
      <c r="E4020" s="80"/>
      <c r="F4020" s="80"/>
      <c r="I4020" s="81"/>
      <c r="J4020" s="80"/>
      <c r="K4020" s="80"/>
      <c r="L4020" s="80"/>
      <c r="M4020" s="80"/>
    </row>
    <row r="4021" spans="5:13">
      <c r="E4021" s="80"/>
      <c r="F4021" s="80"/>
      <c r="I4021" s="81"/>
      <c r="J4021" s="80"/>
      <c r="K4021" s="80"/>
      <c r="L4021" s="80"/>
      <c r="M4021" s="80"/>
    </row>
    <row r="4022" spans="5:13">
      <c r="E4022" s="80"/>
      <c r="F4022" s="80"/>
      <c r="I4022" s="81"/>
      <c r="J4022" s="80"/>
      <c r="K4022" s="80"/>
      <c r="L4022" s="80"/>
      <c r="M4022" s="80"/>
    </row>
    <row r="4023" spans="5:13">
      <c r="E4023" s="80"/>
      <c r="F4023" s="80"/>
      <c r="I4023" s="81"/>
      <c r="J4023" s="80"/>
      <c r="K4023" s="80"/>
      <c r="L4023" s="80"/>
      <c r="M4023" s="80"/>
    </row>
    <row r="4024" spans="5:13">
      <c r="E4024" s="80"/>
      <c r="F4024" s="80"/>
      <c r="I4024" s="81"/>
      <c r="J4024" s="80"/>
      <c r="K4024" s="80"/>
      <c r="L4024" s="80"/>
      <c r="M4024" s="80"/>
    </row>
    <row r="4025" spans="5:13">
      <c r="E4025" s="80"/>
      <c r="F4025" s="80"/>
      <c r="I4025" s="81"/>
      <c r="J4025" s="80"/>
      <c r="K4025" s="80"/>
      <c r="L4025" s="80"/>
      <c r="M4025" s="80"/>
    </row>
    <row r="4026" spans="5:13">
      <c r="E4026" s="80"/>
      <c r="F4026" s="80"/>
      <c r="I4026" s="81"/>
      <c r="J4026" s="80"/>
      <c r="K4026" s="80"/>
      <c r="L4026" s="80"/>
      <c r="M4026" s="80"/>
    </row>
    <row r="4027" spans="5:13">
      <c r="E4027" s="80"/>
      <c r="F4027" s="80"/>
      <c r="I4027" s="81"/>
      <c r="J4027" s="80"/>
      <c r="K4027" s="80"/>
      <c r="L4027" s="80"/>
      <c r="M4027" s="80"/>
    </row>
    <row r="4028" spans="5:13">
      <c r="E4028" s="80"/>
      <c r="F4028" s="80"/>
      <c r="I4028" s="81"/>
      <c r="J4028" s="80"/>
      <c r="K4028" s="80"/>
      <c r="L4028" s="80"/>
      <c r="M4028" s="80"/>
    </row>
    <row r="4029" spans="5:13">
      <c r="E4029" s="80"/>
      <c r="F4029" s="80"/>
      <c r="I4029" s="81"/>
      <c r="J4029" s="80"/>
      <c r="K4029" s="80"/>
      <c r="L4029" s="80"/>
      <c r="M4029" s="80"/>
    </row>
    <row r="4030" spans="5:13">
      <c r="E4030" s="80"/>
      <c r="F4030" s="80"/>
      <c r="I4030" s="81"/>
      <c r="J4030" s="80"/>
      <c r="K4030" s="80"/>
      <c r="L4030" s="80"/>
      <c r="M4030" s="80"/>
    </row>
    <row r="4031" spans="5:13">
      <c r="E4031" s="80"/>
      <c r="F4031" s="80"/>
      <c r="I4031" s="81"/>
      <c r="J4031" s="80"/>
      <c r="K4031" s="80"/>
      <c r="L4031" s="80"/>
      <c r="M4031" s="80"/>
    </row>
    <row r="4032" spans="5:13">
      <c r="E4032" s="80"/>
      <c r="F4032" s="80"/>
      <c r="I4032" s="81"/>
      <c r="J4032" s="80"/>
      <c r="K4032" s="80"/>
      <c r="L4032" s="80"/>
      <c r="M4032" s="80"/>
    </row>
    <row r="4033" spans="5:13">
      <c r="E4033" s="80"/>
      <c r="F4033" s="80"/>
      <c r="I4033" s="81"/>
      <c r="J4033" s="80"/>
      <c r="K4033" s="80"/>
      <c r="L4033" s="80"/>
      <c r="M4033" s="80"/>
    </row>
    <row r="4034" spans="5:13">
      <c r="E4034" s="80"/>
      <c r="F4034" s="80"/>
      <c r="I4034" s="81"/>
      <c r="J4034" s="80"/>
      <c r="K4034" s="80"/>
      <c r="L4034" s="80"/>
      <c r="M4034" s="80"/>
    </row>
    <row r="4035" spans="5:13">
      <c r="E4035" s="80"/>
      <c r="F4035" s="80"/>
      <c r="I4035" s="81"/>
      <c r="J4035" s="80"/>
      <c r="K4035" s="80"/>
      <c r="L4035" s="80"/>
      <c r="M4035" s="80"/>
    </row>
    <row r="4036" spans="5:13">
      <c r="E4036" s="80"/>
      <c r="F4036" s="80"/>
      <c r="I4036" s="81"/>
      <c r="J4036" s="80"/>
      <c r="K4036" s="80"/>
      <c r="L4036" s="80"/>
      <c r="M4036" s="80"/>
    </row>
    <row r="4037" spans="5:13">
      <c r="E4037" s="80"/>
      <c r="F4037" s="80"/>
      <c r="I4037" s="81"/>
      <c r="J4037" s="80"/>
      <c r="K4037" s="80"/>
      <c r="L4037" s="80"/>
      <c r="M4037" s="80"/>
    </row>
    <row r="4038" spans="5:13">
      <c r="E4038" s="80"/>
      <c r="F4038" s="80"/>
      <c r="I4038" s="81"/>
      <c r="J4038" s="80"/>
      <c r="K4038" s="80"/>
      <c r="L4038" s="80"/>
      <c r="M4038" s="80"/>
    </row>
    <row r="4039" spans="5:13">
      <c r="E4039" s="80"/>
      <c r="F4039" s="80"/>
      <c r="I4039" s="81"/>
      <c r="J4039" s="80"/>
      <c r="K4039" s="80"/>
      <c r="L4039" s="80"/>
      <c r="M4039" s="80"/>
    </row>
    <row r="4040" spans="5:13">
      <c r="E4040" s="80"/>
      <c r="F4040" s="80"/>
      <c r="I4040" s="81"/>
      <c r="J4040" s="80"/>
      <c r="K4040" s="80"/>
      <c r="L4040" s="80"/>
      <c r="M4040" s="80"/>
    </row>
    <row r="4041" spans="5:13">
      <c r="E4041" s="80"/>
      <c r="F4041" s="80"/>
      <c r="I4041" s="81"/>
      <c r="J4041" s="80"/>
      <c r="K4041" s="80"/>
      <c r="L4041" s="80"/>
      <c r="M4041" s="80"/>
    </row>
    <row r="4042" spans="5:13">
      <c r="E4042" s="80"/>
      <c r="F4042" s="80"/>
      <c r="I4042" s="81"/>
      <c r="J4042" s="80"/>
      <c r="K4042" s="80"/>
      <c r="L4042" s="80"/>
      <c r="M4042" s="80"/>
    </row>
    <row r="4043" spans="5:13">
      <c r="E4043" s="80"/>
      <c r="F4043" s="80"/>
      <c r="I4043" s="81"/>
      <c r="J4043" s="80"/>
      <c r="K4043" s="80"/>
      <c r="L4043" s="80"/>
      <c r="M4043" s="80"/>
    </row>
    <row r="4044" spans="5:13">
      <c r="E4044" s="80"/>
      <c r="F4044" s="80"/>
      <c r="I4044" s="81"/>
      <c r="J4044" s="80"/>
      <c r="K4044" s="80"/>
      <c r="L4044" s="80"/>
      <c r="M4044" s="80"/>
    </row>
    <row r="4045" spans="5:13">
      <c r="E4045" s="80"/>
      <c r="F4045" s="80"/>
      <c r="I4045" s="81"/>
      <c r="J4045" s="80"/>
      <c r="K4045" s="80"/>
      <c r="L4045" s="80"/>
      <c r="M4045" s="80"/>
    </row>
    <row r="4046" spans="5:13">
      <c r="E4046" s="80"/>
      <c r="F4046" s="80"/>
      <c r="I4046" s="81"/>
      <c r="J4046" s="80"/>
      <c r="K4046" s="80"/>
      <c r="L4046" s="80"/>
      <c r="M4046" s="80"/>
    </row>
    <row r="4047" spans="5:13">
      <c r="E4047" s="80"/>
      <c r="F4047" s="80"/>
      <c r="I4047" s="81"/>
      <c r="J4047" s="80"/>
      <c r="K4047" s="80"/>
      <c r="L4047" s="80"/>
      <c r="M4047" s="80"/>
    </row>
    <row r="4048" spans="5:13">
      <c r="E4048" s="80"/>
      <c r="F4048" s="80"/>
      <c r="I4048" s="81"/>
      <c r="J4048" s="80"/>
      <c r="K4048" s="80"/>
      <c r="L4048" s="80"/>
      <c r="M4048" s="80"/>
    </row>
    <row r="4049" spans="5:13">
      <c r="E4049" s="80"/>
      <c r="F4049" s="80"/>
      <c r="I4049" s="81"/>
      <c r="J4049" s="80"/>
      <c r="K4049" s="80"/>
      <c r="L4049" s="80"/>
      <c r="M4049" s="80"/>
    </row>
    <row r="4050" spans="5:13">
      <c r="E4050" s="80"/>
      <c r="F4050" s="80"/>
      <c r="I4050" s="81"/>
      <c r="J4050" s="80"/>
      <c r="K4050" s="80"/>
      <c r="L4050" s="80"/>
      <c r="M4050" s="80"/>
    </row>
    <row r="4051" spans="5:13">
      <c r="E4051" s="80"/>
      <c r="F4051" s="80"/>
      <c r="I4051" s="81"/>
      <c r="J4051" s="80"/>
      <c r="K4051" s="80"/>
      <c r="L4051" s="80"/>
      <c r="M4051" s="80"/>
    </row>
    <row r="4052" spans="5:13">
      <c r="E4052" s="80"/>
      <c r="F4052" s="80"/>
      <c r="I4052" s="81"/>
      <c r="J4052" s="80"/>
      <c r="K4052" s="80"/>
      <c r="L4052" s="80"/>
      <c r="M4052" s="80"/>
    </row>
    <row r="4053" spans="5:13">
      <c r="E4053" s="80"/>
      <c r="F4053" s="80"/>
      <c r="I4053" s="81"/>
      <c r="J4053" s="80"/>
      <c r="K4053" s="80"/>
      <c r="L4053" s="80"/>
      <c r="M4053" s="80"/>
    </row>
    <row r="4054" spans="5:13">
      <c r="E4054" s="80"/>
      <c r="F4054" s="80"/>
      <c r="I4054" s="81"/>
      <c r="J4054" s="80"/>
      <c r="K4054" s="80"/>
      <c r="L4054" s="80"/>
      <c r="M4054" s="80"/>
    </row>
    <row r="4055" spans="5:13">
      <c r="E4055" s="80"/>
      <c r="F4055" s="80"/>
      <c r="I4055" s="81"/>
      <c r="J4055" s="80"/>
      <c r="K4055" s="80"/>
      <c r="L4055" s="80"/>
      <c r="M4055" s="80"/>
    </row>
    <row r="4056" spans="5:13">
      <c r="E4056" s="80"/>
      <c r="F4056" s="80"/>
      <c r="I4056" s="81"/>
      <c r="J4056" s="80"/>
      <c r="K4056" s="80"/>
      <c r="L4056" s="80"/>
      <c r="M4056" s="80"/>
    </row>
    <row r="4057" spans="5:13">
      <c r="E4057" s="80"/>
      <c r="F4057" s="80"/>
      <c r="I4057" s="81"/>
      <c r="J4057" s="80"/>
      <c r="K4057" s="80"/>
      <c r="L4057" s="80"/>
      <c r="M4057" s="80"/>
    </row>
    <row r="4058" spans="5:13">
      <c r="E4058" s="80"/>
      <c r="F4058" s="80"/>
      <c r="I4058" s="81"/>
      <c r="J4058" s="80"/>
      <c r="K4058" s="80"/>
      <c r="L4058" s="80"/>
      <c r="M4058" s="80"/>
    </row>
    <row r="4059" spans="5:13">
      <c r="E4059" s="80"/>
      <c r="F4059" s="80"/>
      <c r="I4059" s="81"/>
      <c r="J4059" s="80"/>
      <c r="K4059" s="80"/>
      <c r="L4059" s="80"/>
      <c r="M4059" s="80"/>
    </row>
    <row r="4060" spans="5:13">
      <c r="E4060" s="80"/>
      <c r="F4060" s="80"/>
      <c r="I4060" s="81"/>
      <c r="J4060" s="80"/>
      <c r="K4060" s="80"/>
      <c r="L4060" s="80"/>
      <c r="M4060" s="80"/>
    </row>
    <row r="4061" spans="5:13">
      <c r="E4061" s="80"/>
      <c r="F4061" s="80"/>
      <c r="I4061" s="81"/>
      <c r="J4061" s="80"/>
      <c r="K4061" s="80"/>
      <c r="L4061" s="80"/>
      <c r="M4061" s="80"/>
    </row>
    <row r="4062" spans="5:13">
      <c r="E4062" s="80"/>
      <c r="F4062" s="80"/>
      <c r="I4062" s="81"/>
      <c r="J4062" s="80"/>
      <c r="K4062" s="80"/>
      <c r="L4062" s="80"/>
      <c r="M4062" s="80"/>
    </row>
    <row r="4063" spans="5:13">
      <c r="E4063" s="80"/>
      <c r="F4063" s="80"/>
      <c r="I4063" s="81"/>
      <c r="J4063" s="80"/>
      <c r="K4063" s="80"/>
      <c r="L4063" s="80"/>
      <c r="M4063" s="80"/>
    </row>
    <row r="4064" spans="5:13">
      <c r="E4064" s="80"/>
      <c r="F4064" s="80"/>
      <c r="I4064" s="81"/>
      <c r="J4064" s="80"/>
      <c r="K4064" s="80"/>
      <c r="L4064" s="80"/>
      <c r="M4064" s="80"/>
    </row>
    <row r="4065" spans="5:13">
      <c r="E4065" s="80"/>
      <c r="F4065" s="80"/>
      <c r="I4065" s="81"/>
      <c r="J4065" s="80"/>
      <c r="K4065" s="80"/>
      <c r="L4065" s="80"/>
      <c r="M4065" s="80"/>
    </row>
    <row r="4066" spans="5:13">
      <c r="E4066" s="80"/>
      <c r="F4066" s="80"/>
      <c r="I4066" s="81"/>
      <c r="J4066" s="80"/>
      <c r="K4066" s="80"/>
      <c r="L4066" s="80"/>
      <c r="M4066" s="80"/>
    </row>
    <row r="4067" spans="5:13">
      <c r="E4067" s="80"/>
      <c r="F4067" s="80"/>
      <c r="I4067" s="81"/>
      <c r="J4067" s="80"/>
      <c r="K4067" s="80"/>
      <c r="L4067" s="80"/>
      <c r="M4067" s="80"/>
    </row>
    <row r="4068" spans="5:13">
      <c r="E4068" s="80"/>
      <c r="F4068" s="80"/>
      <c r="I4068" s="81"/>
      <c r="J4068" s="80"/>
      <c r="K4068" s="80"/>
      <c r="L4068" s="80"/>
      <c r="M4068" s="80"/>
    </row>
    <row r="4069" spans="5:13">
      <c r="E4069" s="80"/>
      <c r="F4069" s="80"/>
      <c r="I4069" s="81"/>
      <c r="J4069" s="80"/>
      <c r="K4069" s="80"/>
      <c r="L4069" s="80"/>
      <c r="M4069" s="80"/>
    </row>
    <row r="4070" spans="5:13">
      <c r="E4070" s="80"/>
      <c r="F4070" s="80"/>
      <c r="I4070" s="81"/>
      <c r="J4070" s="80"/>
      <c r="K4070" s="80"/>
      <c r="L4070" s="80"/>
      <c r="M4070" s="80"/>
    </row>
    <row r="4071" spans="5:13">
      <c r="E4071" s="80"/>
      <c r="F4071" s="80"/>
      <c r="I4071" s="81"/>
      <c r="J4071" s="80"/>
      <c r="K4071" s="80"/>
      <c r="L4071" s="80"/>
      <c r="M4071" s="80"/>
    </row>
    <row r="4072" spans="5:13">
      <c r="E4072" s="80"/>
      <c r="F4072" s="80"/>
      <c r="I4072" s="81"/>
      <c r="J4072" s="80"/>
      <c r="K4072" s="80"/>
      <c r="L4072" s="80"/>
      <c r="M4072" s="80"/>
    </row>
    <row r="4073" spans="5:13">
      <c r="E4073" s="80"/>
      <c r="F4073" s="80"/>
      <c r="I4073" s="81"/>
      <c r="J4073" s="80"/>
      <c r="K4073" s="80"/>
      <c r="L4073" s="80"/>
      <c r="M4073" s="80"/>
    </row>
    <row r="4074" spans="5:13">
      <c r="E4074" s="80"/>
      <c r="F4074" s="80"/>
      <c r="I4074" s="81"/>
      <c r="J4074" s="80"/>
      <c r="K4074" s="80"/>
      <c r="L4074" s="80"/>
      <c r="M4074" s="80"/>
    </row>
    <row r="4075" spans="5:13">
      <c r="E4075" s="80"/>
      <c r="F4075" s="80"/>
      <c r="I4075" s="81"/>
      <c r="J4075" s="80"/>
      <c r="K4075" s="80"/>
      <c r="L4075" s="80"/>
      <c r="M4075" s="80"/>
    </row>
    <row r="4076" spans="5:13">
      <c r="E4076" s="80"/>
      <c r="F4076" s="80"/>
      <c r="I4076" s="81"/>
      <c r="J4076" s="80"/>
      <c r="K4076" s="80"/>
      <c r="L4076" s="80"/>
      <c r="M4076" s="80"/>
    </row>
    <row r="4077" spans="5:13">
      <c r="E4077" s="80"/>
      <c r="F4077" s="80"/>
      <c r="I4077" s="81"/>
      <c r="J4077" s="80"/>
      <c r="K4077" s="80"/>
      <c r="L4077" s="80"/>
      <c r="M4077" s="80"/>
    </row>
    <row r="4078" spans="5:13">
      <c r="E4078" s="80"/>
      <c r="F4078" s="80"/>
      <c r="I4078" s="81"/>
      <c r="J4078" s="80"/>
      <c r="K4078" s="80"/>
      <c r="L4078" s="80"/>
      <c r="M4078" s="80"/>
    </row>
    <row r="4079" spans="5:13">
      <c r="E4079" s="80"/>
      <c r="F4079" s="80"/>
      <c r="I4079" s="81"/>
      <c r="J4079" s="80"/>
      <c r="K4079" s="80"/>
      <c r="L4079" s="80"/>
      <c r="M4079" s="80"/>
    </row>
    <row r="4080" spans="5:13">
      <c r="E4080" s="80"/>
      <c r="F4080" s="80"/>
      <c r="I4080" s="81"/>
      <c r="J4080" s="80"/>
      <c r="K4080" s="80"/>
      <c r="L4080" s="80"/>
      <c r="M4080" s="80"/>
    </row>
    <row r="4081" spans="5:13">
      <c r="E4081" s="80"/>
      <c r="F4081" s="80"/>
      <c r="I4081" s="81"/>
      <c r="J4081" s="80"/>
      <c r="K4081" s="80"/>
      <c r="L4081" s="80"/>
      <c r="M4081" s="80"/>
    </row>
    <row r="4082" spans="5:13">
      <c r="E4082" s="80"/>
      <c r="F4082" s="80"/>
      <c r="I4082" s="81"/>
      <c r="J4082" s="80"/>
      <c r="K4082" s="80"/>
      <c r="L4082" s="80"/>
      <c r="M4082" s="80"/>
    </row>
    <row r="4083" spans="5:13">
      <c r="E4083" s="80"/>
      <c r="F4083" s="80"/>
      <c r="I4083" s="81"/>
      <c r="J4083" s="80"/>
      <c r="K4083" s="80"/>
      <c r="L4083" s="80"/>
      <c r="M4083" s="80"/>
    </row>
    <row r="4084" spans="5:13">
      <c r="E4084" s="80"/>
      <c r="F4084" s="80"/>
      <c r="I4084" s="81"/>
      <c r="J4084" s="80"/>
      <c r="K4084" s="80"/>
      <c r="L4084" s="80"/>
      <c r="M4084" s="80"/>
    </row>
    <row r="4085" spans="5:13">
      <c r="E4085" s="80"/>
      <c r="F4085" s="80"/>
      <c r="I4085" s="81"/>
      <c r="J4085" s="80"/>
      <c r="K4085" s="80"/>
      <c r="L4085" s="80"/>
      <c r="M4085" s="80"/>
    </row>
    <row r="4086" spans="5:13">
      <c r="E4086" s="80"/>
      <c r="F4086" s="80"/>
      <c r="I4086" s="81"/>
      <c r="J4086" s="80"/>
      <c r="K4086" s="80"/>
      <c r="L4086" s="80"/>
      <c r="M4086" s="80"/>
    </row>
    <row r="4087" spans="5:13">
      <c r="E4087" s="80"/>
      <c r="F4087" s="80"/>
      <c r="I4087" s="81"/>
      <c r="J4087" s="80"/>
      <c r="K4087" s="80"/>
      <c r="L4087" s="80"/>
      <c r="M4087" s="80"/>
    </row>
    <row r="4088" spans="5:13">
      <c r="E4088" s="80"/>
      <c r="F4088" s="80"/>
      <c r="I4088" s="81"/>
      <c r="J4088" s="80"/>
      <c r="K4088" s="80"/>
      <c r="L4088" s="80"/>
      <c r="M4088" s="80"/>
    </row>
    <row r="4089" spans="5:13">
      <c r="E4089" s="80"/>
      <c r="F4089" s="80"/>
      <c r="I4089" s="81"/>
      <c r="J4089" s="80"/>
      <c r="K4089" s="80"/>
      <c r="L4089" s="80"/>
      <c r="M4089" s="80"/>
    </row>
    <row r="4090" spans="5:13">
      <c r="E4090" s="80"/>
      <c r="F4090" s="80"/>
      <c r="I4090" s="81"/>
      <c r="J4090" s="80"/>
      <c r="K4090" s="80"/>
      <c r="L4090" s="80"/>
      <c r="M4090" s="80"/>
    </row>
    <row r="4091" spans="5:13">
      <c r="E4091" s="80"/>
      <c r="F4091" s="80"/>
      <c r="I4091" s="81"/>
      <c r="J4091" s="80"/>
      <c r="K4091" s="80"/>
      <c r="L4091" s="80"/>
      <c r="M4091" s="80"/>
    </row>
    <row r="4092" spans="5:13">
      <c r="E4092" s="80"/>
      <c r="F4092" s="80"/>
      <c r="I4092" s="81"/>
      <c r="J4092" s="80"/>
      <c r="K4092" s="80"/>
      <c r="L4092" s="80"/>
      <c r="M4092" s="80"/>
    </row>
    <row r="4093" spans="5:13">
      <c r="E4093" s="80"/>
      <c r="F4093" s="80"/>
      <c r="I4093" s="81"/>
      <c r="J4093" s="80"/>
      <c r="K4093" s="80"/>
      <c r="L4093" s="80"/>
      <c r="M4093" s="80"/>
    </row>
    <row r="4094" spans="5:13">
      <c r="E4094" s="80"/>
      <c r="F4094" s="80"/>
      <c r="I4094" s="81"/>
      <c r="J4094" s="80"/>
      <c r="K4094" s="80"/>
      <c r="L4094" s="80"/>
      <c r="M4094" s="80"/>
    </row>
    <row r="4095" spans="5:13">
      <c r="E4095" s="80"/>
      <c r="F4095" s="80"/>
      <c r="I4095" s="81"/>
      <c r="J4095" s="80"/>
      <c r="K4095" s="80"/>
      <c r="L4095" s="80"/>
      <c r="M4095" s="80"/>
    </row>
    <row r="4096" spans="5:13">
      <c r="E4096" s="80"/>
      <c r="F4096" s="80"/>
      <c r="I4096" s="81"/>
      <c r="J4096" s="80"/>
      <c r="K4096" s="80"/>
      <c r="L4096" s="80"/>
      <c r="M4096" s="80"/>
    </row>
    <row r="4097" spans="5:13">
      <c r="E4097" s="80"/>
      <c r="F4097" s="80"/>
      <c r="I4097" s="81"/>
      <c r="J4097" s="80"/>
      <c r="K4097" s="80"/>
      <c r="L4097" s="80"/>
      <c r="M4097" s="80"/>
    </row>
    <row r="4098" spans="5:13">
      <c r="E4098" s="80"/>
      <c r="F4098" s="80"/>
      <c r="I4098" s="81"/>
      <c r="J4098" s="80"/>
      <c r="K4098" s="80"/>
      <c r="L4098" s="80"/>
      <c r="M4098" s="80"/>
    </row>
    <row r="4099" spans="5:13">
      <c r="E4099" s="80"/>
      <c r="F4099" s="80"/>
      <c r="I4099" s="81"/>
      <c r="J4099" s="80"/>
      <c r="K4099" s="80"/>
      <c r="L4099" s="80"/>
      <c r="M4099" s="80"/>
    </row>
    <row r="4100" spans="5:13">
      <c r="E4100" s="80"/>
      <c r="F4100" s="80"/>
      <c r="I4100" s="81"/>
      <c r="J4100" s="80"/>
      <c r="K4100" s="80"/>
      <c r="L4100" s="80"/>
      <c r="M4100" s="80"/>
    </row>
    <row r="4101" spans="5:13">
      <c r="E4101" s="80"/>
      <c r="F4101" s="80"/>
      <c r="I4101" s="81"/>
      <c r="J4101" s="80"/>
      <c r="K4101" s="80"/>
      <c r="L4101" s="80"/>
      <c r="M4101" s="80"/>
    </row>
    <row r="4102" spans="5:13">
      <c r="E4102" s="80"/>
      <c r="F4102" s="80"/>
      <c r="I4102" s="81"/>
      <c r="J4102" s="80"/>
      <c r="K4102" s="80"/>
      <c r="L4102" s="80"/>
      <c r="M4102" s="80"/>
    </row>
    <row r="4103" spans="5:13">
      <c r="E4103" s="80"/>
      <c r="F4103" s="80"/>
      <c r="I4103" s="81"/>
      <c r="J4103" s="80"/>
      <c r="K4103" s="80"/>
      <c r="L4103" s="80"/>
      <c r="M4103" s="80"/>
    </row>
    <row r="4104" spans="5:13">
      <c r="E4104" s="80"/>
      <c r="F4104" s="80"/>
      <c r="I4104" s="81"/>
      <c r="J4104" s="80"/>
      <c r="K4104" s="80"/>
      <c r="L4104" s="80"/>
      <c r="M4104" s="80"/>
    </row>
    <row r="4105" spans="5:13">
      <c r="E4105" s="80"/>
      <c r="F4105" s="80"/>
      <c r="I4105" s="81"/>
      <c r="J4105" s="80"/>
      <c r="K4105" s="80"/>
      <c r="L4105" s="80"/>
      <c r="M4105" s="80"/>
    </row>
    <row r="4106" spans="5:13">
      <c r="E4106" s="80"/>
      <c r="F4106" s="80"/>
      <c r="I4106" s="81"/>
      <c r="J4106" s="80"/>
      <c r="K4106" s="80"/>
      <c r="L4106" s="80"/>
      <c r="M4106" s="80"/>
    </row>
    <row r="4107" spans="5:13">
      <c r="E4107" s="80"/>
      <c r="F4107" s="80"/>
      <c r="I4107" s="81"/>
      <c r="J4107" s="80"/>
      <c r="K4107" s="80"/>
      <c r="L4107" s="80"/>
      <c r="M4107" s="80"/>
    </row>
    <row r="4108" spans="5:13">
      <c r="E4108" s="80"/>
      <c r="F4108" s="80"/>
      <c r="I4108" s="81"/>
      <c r="J4108" s="80"/>
      <c r="K4108" s="80"/>
      <c r="L4108" s="80"/>
      <c r="M4108" s="80"/>
    </row>
    <row r="4109" spans="5:13">
      <c r="E4109" s="80"/>
      <c r="F4109" s="80"/>
      <c r="I4109" s="81"/>
      <c r="J4109" s="80"/>
      <c r="K4109" s="80"/>
      <c r="L4109" s="80"/>
      <c r="M4109" s="80"/>
    </row>
    <row r="4110" spans="5:13">
      <c r="E4110" s="80"/>
      <c r="F4110" s="80"/>
      <c r="I4110" s="81"/>
      <c r="J4110" s="80"/>
      <c r="K4110" s="80"/>
      <c r="L4110" s="80"/>
      <c r="M4110" s="80"/>
    </row>
    <row r="4111" spans="5:13">
      <c r="E4111" s="80"/>
      <c r="F4111" s="80"/>
      <c r="I4111" s="81"/>
      <c r="J4111" s="80"/>
      <c r="K4111" s="80"/>
      <c r="L4111" s="80"/>
      <c r="M4111" s="80"/>
    </row>
    <row r="4112" spans="5:13">
      <c r="E4112" s="80"/>
      <c r="F4112" s="80"/>
      <c r="I4112" s="81"/>
      <c r="J4112" s="80"/>
      <c r="K4112" s="80"/>
      <c r="L4112" s="80"/>
      <c r="M4112" s="80"/>
    </row>
    <row r="4113" spans="5:13">
      <c r="E4113" s="80"/>
      <c r="F4113" s="80"/>
      <c r="I4113" s="81"/>
      <c r="J4113" s="80"/>
      <c r="K4113" s="80"/>
      <c r="L4113" s="80"/>
      <c r="M4113" s="80"/>
    </row>
    <row r="4114" spans="5:13">
      <c r="E4114" s="80"/>
      <c r="F4114" s="80"/>
      <c r="I4114" s="81"/>
      <c r="J4114" s="80"/>
      <c r="K4114" s="80"/>
      <c r="L4114" s="80"/>
      <c r="M4114" s="80"/>
    </row>
    <row r="4115" spans="5:13">
      <c r="E4115" s="80"/>
      <c r="F4115" s="80"/>
      <c r="I4115" s="81"/>
      <c r="J4115" s="80"/>
      <c r="K4115" s="80"/>
      <c r="L4115" s="80"/>
      <c r="M4115" s="80"/>
    </row>
    <row r="4116" spans="5:13">
      <c r="E4116" s="80"/>
      <c r="F4116" s="80"/>
      <c r="I4116" s="81"/>
      <c r="J4116" s="80"/>
      <c r="K4116" s="80"/>
      <c r="L4116" s="80"/>
      <c r="M4116" s="80"/>
    </row>
    <row r="4117" spans="5:13">
      <c r="E4117" s="80"/>
      <c r="F4117" s="80"/>
      <c r="I4117" s="81"/>
      <c r="J4117" s="80"/>
      <c r="K4117" s="80"/>
      <c r="L4117" s="80"/>
      <c r="M4117" s="80"/>
    </row>
    <row r="4118" spans="5:13">
      <c r="E4118" s="80"/>
      <c r="F4118" s="80"/>
      <c r="I4118" s="81"/>
      <c r="J4118" s="80"/>
      <c r="K4118" s="80"/>
      <c r="L4118" s="80"/>
      <c r="M4118" s="80"/>
    </row>
    <row r="4119" spans="5:13">
      <c r="E4119" s="80"/>
      <c r="F4119" s="80"/>
      <c r="I4119" s="81"/>
      <c r="J4119" s="80"/>
      <c r="K4119" s="80"/>
      <c r="L4119" s="80"/>
      <c r="M4119" s="80"/>
    </row>
    <row r="4120" spans="5:13">
      <c r="E4120" s="80"/>
      <c r="F4120" s="80"/>
      <c r="I4120" s="81"/>
      <c r="J4120" s="80"/>
      <c r="K4120" s="80"/>
      <c r="L4120" s="80"/>
      <c r="M4120" s="80"/>
    </row>
    <row r="4121" spans="5:13">
      <c r="E4121" s="80"/>
      <c r="F4121" s="80"/>
      <c r="I4121" s="81"/>
      <c r="J4121" s="80"/>
      <c r="K4121" s="80"/>
      <c r="L4121" s="80"/>
      <c r="M4121" s="80"/>
    </row>
    <row r="4122" spans="5:13">
      <c r="E4122" s="80"/>
      <c r="F4122" s="80"/>
      <c r="I4122" s="81"/>
      <c r="J4122" s="80"/>
      <c r="K4122" s="80"/>
      <c r="L4122" s="80"/>
      <c r="M4122" s="80"/>
    </row>
    <row r="4123" spans="5:13">
      <c r="E4123" s="80"/>
      <c r="F4123" s="80"/>
      <c r="I4123" s="81"/>
      <c r="J4123" s="80"/>
      <c r="K4123" s="80"/>
      <c r="L4123" s="80"/>
      <c r="M4123" s="80"/>
    </row>
    <row r="4124" spans="5:13">
      <c r="E4124" s="80"/>
      <c r="F4124" s="80"/>
      <c r="I4124" s="81"/>
      <c r="J4124" s="80"/>
      <c r="K4124" s="80"/>
      <c r="L4124" s="80"/>
      <c r="M4124" s="80"/>
    </row>
    <row r="4125" spans="5:13">
      <c r="E4125" s="80"/>
      <c r="F4125" s="80"/>
      <c r="I4125" s="81"/>
      <c r="J4125" s="80"/>
      <c r="K4125" s="80"/>
      <c r="L4125" s="80"/>
      <c r="M4125" s="80"/>
    </row>
    <row r="4126" spans="5:13">
      <c r="E4126" s="80"/>
      <c r="F4126" s="80"/>
      <c r="I4126" s="81"/>
      <c r="J4126" s="80"/>
      <c r="K4126" s="80"/>
      <c r="L4126" s="80"/>
      <c r="M4126" s="80"/>
    </row>
    <row r="4127" spans="5:13">
      <c r="E4127" s="80"/>
      <c r="F4127" s="80"/>
      <c r="I4127" s="81"/>
      <c r="J4127" s="80"/>
      <c r="K4127" s="80"/>
      <c r="L4127" s="80"/>
      <c r="M4127" s="80"/>
    </row>
    <row r="4128" spans="5:13">
      <c r="E4128" s="80"/>
      <c r="F4128" s="80"/>
      <c r="I4128" s="81"/>
      <c r="J4128" s="80"/>
      <c r="K4128" s="80"/>
      <c r="L4128" s="80"/>
      <c r="M4128" s="80"/>
    </row>
    <row r="4129" spans="5:13">
      <c r="E4129" s="80"/>
      <c r="F4129" s="80"/>
      <c r="I4129" s="81"/>
      <c r="J4129" s="80"/>
      <c r="K4129" s="80"/>
      <c r="L4129" s="80"/>
      <c r="M4129" s="80"/>
    </row>
    <row r="4130" spans="5:13">
      <c r="E4130" s="80"/>
      <c r="F4130" s="80"/>
      <c r="I4130" s="81"/>
      <c r="J4130" s="80"/>
      <c r="K4130" s="80"/>
      <c r="L4130" s="80"/>
      <c r="M4130" s="80"/>
    </row>
    <row r="4131" spans="5:13">
      <c r="E4131" s="80"/>
      <c r="F4131" s="80"/>
      <c r="I4131" s="81"/>
      <c r="J4131" s="80"/>
      <c r="K4131" s="80"/>
      <c r="L4131" s="80"/>
      <c r="M4131" s="80"/>
    </row>
    <row r="4132" spans="5:13">
      <c r="E4132" s="80"/>
      <c r="F4132" s="80"/>
      <c r="I4132" s="81"/>
      <c r="J4132" s="80"/>
      <c r="K4132" s="80"/>
      <c r="L4132" s="80"/>
      <c r="M4132" s="80"/>
    </row>
    <row r="4133" spans="5:13">
      <c r="E4133" s="80"/>
      <c r="F4133" s="80"/>
      <c r="I4133" s="81"/>
      <c r="J4133" s="80"/>
      <c r="K4133" s="80"/>
      <c r="L4133" s="80"/>
      <c r="M4133" s="80"/>
    </row>
    <row r="4134" spans="5:13">
      <c r="E4134" s="80"/>
      <c r="F4134" s="80"/>
      <c r="I4134" s="81"/>
      <c r="J4134" s="80"/>
      <c r="K4134" s="80"/>
      <c r="L4134" s="80"/>
      <c r="M4134" s="80"/>
    </row>
    <row r="4135" spans="5:13">
      <c r="E4135" s="80"/>
      <c r="F4135" s="80"/>
      <c r="I4135" s="81"/>
      <c r="J4135" s="80"/>
      <c r="K4135" s="80"/>
      <c r="L4135" s="80"/>
      <c r="M4135" s="80"/>
    </row>
    <row r="4136" spans="5:13">
      <c r="E4136" s="80"/>
      <c r="F4136" s="80"/>
      <c r="I4136" s="81"/>
      <c r="J4136" s="80"/>
      <c r="K4136" s="80"/>
      <c r="L4136" s="80"/>
      <c r="M4136" s="80"/>
    </row>
    <row r="4137" spans="5:13">
      <c r="E4137" s="80"/>
      <c r="F4137" s="80"/>
      <c r="I4137" s="81"/>
      <c r="J4137" s="80"/>
      <c r="K4137" s="80"/>
      <c r="L4137" s="80"/>
      <c r="M4137" s="80"/>
    </row>
    <row r="4138" spans="5:13">
      <c r="E4138" s="80"/>
      <c r="F4138" s="80"/>
      <c r="I4138" s="81"/>
      <c r="J4138" s="80"/>
      <c r="K4138" s="80"/>
      <c r="L4138" s="80"/>
      <c r="M4138" s="80"/>
    </row>
    <row r="4139" spans="5:13">
      <c r="E4139" s="80"/>
      <c r="F4139" s="80"/>
      <c r="I4139" s="81"/>
      <c r="J4139" s="80"/>
      <c r="K4139" s="80"/>
      <c r="L4139" s="80"/>
      <c r="M4139" s="80"/>
    </row>
    <row r="4140" spans="5:13">
      <c r="E4140" s="80"/>
      <c r="F4140" s="80"/>
      <c r="I4140" s="81"/>
      <c r="J4140" s="80"/>
      <c r="K4140" s="80"/>
      <c r="L4140" s="80"/>
      <c r="M4140" s="80"/>
    </row>
    <row r="4141" spans="5:13">
      <c r="E4141" s="80"/>
      <c r="F4141" s="80"/>
      <c r="I4141" s="81"/>
      <c r="J4141" s="80"/>
      <c r="K4141" s="80"/>
      <c r="L4141" s="80"/>
      <c r="M4141" s="80"/>
    </row>
    <row r="4142" spans="5:13">
      <c r="E4142" s="80"/>
      <c r="F4142" s="80"/>
      <c r="I4142" s="81"/>
      <c r="J4142" s="80"/>
      <c r="K4142" s="80"/>
      <c r="L4142" s="80"/>
      <c r="M4142" s="80"/>
    </row>
    <row r="4143" spans="5:13">
      <c r="E4143" s="80"/>
      <c r="F4143" s="80"/>
      <c r="I4143" s="81"/>
      <c r="J4143" s="80"/>
      <c r="K4143" s="80"/>
      <c r="L4143" s="80"/>
      <c r="M4143" s="80"/>
    </row>
    <row r="4144" spans="5:13">
      <c r="E4144" s="80"/>
      <c r="F4144" s="80"/>
      <c r="I4144" s="81"/>
      <c r="J4144" s="80"/>
      <c r="K4144" s="80"/>
      <c r="L4144" s="80"/>
      <c r="M4144" s="80"/>
    </row>
    <row r="4145" spans="5:13">
      <c r="E4145" s="80"/>
      <c r="F4145" s="80"/>
      <c r="I4145" s="81"/>
      <c r="J4145" s="80"/>
      <c r="K4145" s="80"/>
      <c r="L4145" s="80"/>
      <c r="M4145" s="80"/>
    </row>
    <row r="4146" spans="5:13">
      <c r="E4146" s="80"/>
      <c r="F4146" s="80"/>
      <c r="I4146" s="81"/>
      <c r="J4146" s="80"/>
      <c r="K4146" s="80"/>
      <c r="L4146" s="80"/>
      <c r="M4146" s="80"/>
    </row>
    <row r="4147" spans="5:13">
      <c r="E4147" s="80"/>
      <c r="F4147" s="80"/>
      <c r="I4147" s="81"/>
      <c r="J4147" s="80"/>
      <c r="K4147" s="80"/>
      <c r="L4147" s="80"/>
      <c r="M4147" s="80"/>
    </row>
    <row r="4148" spans="5:13">
      <c r="E4148" s="80"/>
      <c r="F4148" s="80"/>
      <c r="I4148" s="81"/>
      <c r="J4148" s="80"/>
      <c r="K4148" s="80"/>
      <c r="L4148" s="80"/>
      <c r="M4148" s="80"/>
    </row>
    <row r="4149" spans="5:13">
      <c r="E4149" s="80"/>
      <c r="F4149" s="80"/>
      <c r="I4149" s="81"/>
      <c r="J4149" s="80"/>
      <c r="K4149" s="80"/>
      <c r="L4149" s="80"/>
      <c r="M4149" s="80"/>
    </row>
    <row r="4150" spans="5:13">
      <c r="E4150" s="80"/>
      <c r="F4150" s="80"/>
      <c r="I4150" s="81"/>
      <c r="J4150" s="80"/>
      <c r="K4150" s="80"/>
      <c r="L4150" s="80"/>
      <c r="M4150" s="80"/>
    </row>
    <row r="4151" spans="5:13">
      <c r="E4151" s="80"/>
      <c r="F4151" s="80"/>
      <c r="I4151" s="81"/>
      <c r="J4151" s="80"/>
      <c r="K4151" s="80"/>
      <c r="L4151" s="80"/>
      <c r="M4151" s="80"/>
    </row>
    <row r="4152" spans="5:13">
      <c r="E4152" s="80"/>
      <c r="F4152" s="80"/>
      <c r="I4152" s="81"/>
      <c r="J4152" s="80"/>
      <c r="K4152" s="80"/>
      <c r="L4152" s="80"/>
      <c r="M4152" s="80"/>
    </row>
    <row r="4153" spans="5:13">
      <c r="E4153" s="80"/>
      <c r="F4153" s="80"/>
      <c r="I4153" s="81"/>
      <c r="J4153" s="80"/>
      <c r="K4153" s="80"/>
      <c r="L4153" s="80"/>
      <c r="M4153" s="80"/>
    </row>
    <row r="4154" spans="5:13">
      <c r="E4154" s="80"/>
      <c r="F4154" s="80"/>
      <c r="I4154" s="81"/>
      <c r="J4154" s="80"/>
      <c r="K4154" s="80"/>
      <c r="L4154" s="80"/>
      <c r="M4154" s="80"/>
    </row>
    <row r="4155" spans="5:13">
      <c r="E4155" s="80"/>
      <c r="F4155" s="80"/>
      <c r="I4155" s="81"/>
      <c r="J4155" s="80"/>
      <c r="K4155" s="80"/>
      <c r="L4155" s="80"/>
      <c r="M4155" s="80"/>
    </row>
    <row r="4156" spans="5:13">
      <c r="E4156" s="80"/>
      <c r="F4156" s="80"/>
      <c r="I4156" s="81"/>
      <c r="J4156" s="80"/>
      <c r="K4156" s="80"/>
      <c r="L4156" s="80"/>
      <c r="M4156" s="80"/>
    </row>
    <row r="4157" spans="5:13">
      <c r="E4157" s="80"/>
      <c r="F4157" s="80"/>
      <c r="I4157" s="81"/>
      <c r="J4157" s="80"/>
      <c r="K4157" s="80"/>
      <c r="L4157" s="80"/>
      <c r="M4157" s="80"/>
    </row>
    <row r="4158" spans="5:13">
      <c r="E4158" s="80"/>
      <c r="F4158" s="80"/>
      <c r="I4158" s="81"/>
      <c r="J4158" s="80"/>
      <c r="K4158" s="80"/>
      <c r="L4158" s="80"/>
      <c r="M4158" s="80"/>
    </row>
    <row r="4159" spans="5:13">
      <c r="E4159" s="80"/>
      <c r="F4159" s="80"/>
      <c r="I4159" s="81"/>
      <c r="J4159" s="80"/>
      <c r="K4159" s="80"/>
      <c r="L4159" s="80"/>
      <c r="M4159" s="80"/>
    </row>
    <row r="4160" spans="5:13">
      <c r="E4160" s="80"/>
      <c r="F4160" s="80"/>
      <c r="I4160" s="81"/>
      <c r="J4160" s="80"/>
      <c r="K4160" s="80"/>
      <c r="L4160" s="80"/>
      <c r="M4160" s="80"/>
    </row>
    <row r="4161" spans="5:13">
      <c r="E4161" s="80"/>
      <c r="F4161" s="80"/>
      <c r="I4161" s="81"/>
      <c r="J4161" s="80"/>
      <c r="K4161" s="80"/>
      <c r="L4161" s="80"/>
      <c r="M4161" s="80"/>
    </row>
    <row r="4162" spans="5:13">
      <c r="E4162" s="80"/>
      <c r="F4162" s="80"/>
      <c r="I4162" s="81"/>
      <c r="J4162" s="80"/>
      <c r="K4162" s="80"/>
      <c r="L4162" s="80"/>
      <c r="M4162" s="80"/>
    </row>
    <row r="4163" spans="5:13">
      <c r="E4163" s="80"/>
      <c r="F4163" s="80"/>
      <c r="I4163" s="81"/>
      <c r="J4163" s="80"/>
      <c r="K4163" s="80"/>
      <c r="L4163" s="80"/>
      <c r="M4163" s="80"/>
    </row>
    <row r="4164" spans="5:13">
      <c r="E4164" s="80"/>
      <c r="F4164" s="80"/>
      <c r="I4164" s="81"/>
      <c r="J4164" s="80"/>
      <c r="K4164" s="80"/>
      <c r="L4164" s="80"/>
      <c r="M4164" s="80"/>
    </row>
    <row r="4165" spans="5:13">
      <c r="E4165" s="80"/>
      <c r="F4165" s="80"/>
      <c r="I4165" s="81"/>
      <c r="J4165" s="80"/>
      <c r="K4165" s="80"/>
      <c r="L4165" s="80"/>
      <c r="M4165" s="80"/>
    </row>
    <row r="4166" spans="5:13">
      <c r="E4166" s="80"/>
      <c r="F4166" s="80"/>
      <c r="I4166" s="81"/>
      <c r="J4166" s="80"/>
      <c r="K4166" s="80"/>
      <c r="L4166" s="80"/>
      <c r="M4166" s="80"/>
    </row>
    <row r="4167" spans="5:13">
      <c r="E4167" s="80"/>
      <c r="F4167" s="80"/>
      <c r="I4167" s="81"/>
      <c r="J4167" s="80"/>
      <c r="K4167" s="80"/>
      <c r="L4167" s="80"/>
      <c r="M4167" s="80"/>
    </row>
    <row r="4168" spans="5:13">
      <c r="E4168" s="80"/>
      <c r="F4168" s="80"/>
      <c r="I4168" s="81"/>
      <c r="J4168" s="80"/>
      <c r="K4168" s="80"/>
      <c r="L4168" s="80"/>
      <c r="M4168" s="80"/>
    </row>
    <row r="4169" spans="5:13">
      <c r="E4169" s="80"/>
      <c r="F4169" s="80"/>
      <c r="I4169" s="81"/>
      <c r="J4169" s="80"/>
      <c r="K4169" s="80"/>
      <c r="L4169" s="80"/>
      <c r="M4169" s="80"/>
    </row>
    <row r="4170" spans="5:13">
      <c r="E4170" s="80"/>
      <c r="F4170" s="80"/>
      <c r="I4170" s="81"/>
      <c r="J4170" s="80"/>
      <c r="K4170" s="80"/>
      <c r="L4170" s="80"/>
      <c r="M4170" s="80"/>
    </row>
    <row r="4171" spans="5:13">
      <c r="E4171" s="80"/>
      <c r="F4171" s="80"/>
      <c r="I4171" s="81"/>
      <c r="J4171" s="80"/>
      <c r="K4171" s="80"/>
      <c r="L4171" s="80"/>
      <c r="M4171" s="80"/>
    </row>
    <row r="4172" spans="5:13">
      <c r="E4172" s="80"/>
      <c r="F4172" s="80"/>
      <c r="I4172" s="81"/>
      <c r="J4172" s="80"/>
      <c r="K4172" s="80"/>
      <c r="L4172" s="80"/>
      <c r="M4172" s="80"/>
    </row>
    <row r="4173" spans="5:13">
      <c r="E4173" s="80"/>
      <c r="F4173" s="80"/>
      <c r="I4173" s="81"/>
      <c r="J4173" s="80"/>
      <c r="K4173" s="80"/>
      <c r="L4173" s="80"/>
      <c r="M4173" s="80"/>
    </row>
    <row r="4174" spans="5:13">
      <c r="E4174" s="80"/>
      <c r="F4174" s="80"/>
      <c r="I4174" s="81"/>
      <c r="J4174" s="80"/>
      <c r="K4174" s="80"/>
      <c r="L4174" s="80"/>
      <c r="M4174" s="80"/>
    </row>
    <row r="4175" spans="5:13">
      <c r="E4175" s="80"/>
      <c r="F4175" s="80"/>
      <c r="I4175" s="81"/>
      <c r="J4175" s="80"/>
      <c r="K4175" s="80"/>
      <c r="L4175" s="80"/>
      <c r="M4175" s="80"/>
    </row>
    <row r="4176" spans="5:13">
      <c r="E4176" s="80"/>
      <c r="F4176" s="80"/>
      <c r="I4176" s="81"/>
      <c r="J4176" s="80"/>
      <c r="K4176" s="80"/>
      <c r="L4176" s="80"/>
      <c r="M4176" s="80"/>
    </row>
    <row r="4177" spans="5:13">
      <c r="E4177" s="80"/>
      <c r="F4177" s="80"/>
      <c r="I4177" s="81"/>
      <c r="J4177" s="80"/>
      <c r="K4177" s="80"/>
      <c r="L4177" s="80"/>
      <c r="M4177" s="80"/>
    </row>
    <row r="4178" spans="5:13">
      <c r="E4178" s="80"/>
      <c r="F4178" s="80"/>
      <c r="I4178" s="81"/>
      <c r="J4178" s="80"/>
      <c r="K4178" s="80"/>
      <c r="L4178" s="80"/>
      <c r="M4178" s="80"/>
    </row>
    <row r="4179" spans="5:13">
      <c r="E4179" s="80"/>
      <c r="F4179" s="80"/>
      <c r="I4179" s="81"/>
      <c r="J4179" s="80"/>
      <c r="K4179" s="80"/>
      <c r="L4179" s="80"/>
      <c r="M4179" s="80"/>
    </row>
    <row r="4180" spans="5:13">
      <c r="E4180" s="80"/>
      <c r="F4180" s="80"/>
      <c r="I4180" s="81"/>
      <c r="J4180" s="80"/>
      <c r="K4180" s="80"/>
      <c r="L4180" s="80"/>
      <c r="M4180" s="80"/>
    </row>
    <row r="4181" spans="5:13">
      <c r="E4181" s="80"/>
      <c r="F4181" s="80"/>
      <c r="I4181" s="81"/>
      <c r="J4181" s="80"/>
      <c r="K4181" s="80"/>
      <c r="L4181" s="80"/>
      <c r="M4181" s="80"/>
    </row>
    <row r="4182" spans="5:13">
      <c r="E4182" s="80"/>
      <c r="F4182" s="80"/>
      <c r="I4182" s="81"/>
      <c r="J4182" s="80"/>
      <c r="K4182" s="80"/>
      <c r="L4182" s="80"/>
      <c r="M4182" s="80"/>
    </row>
    <row r="4183" spans="5:13">
      <c r="E4183" s="80"/>
      <c r="F4183" s="80"/>
      <c r="I4183" s="81"/>
      <c r="J4183" s="80"/>
      <c r="K4183" s="80"/>
      <c r="L4183" s="80"/>
      <c r="M4183" s="80"/>
    </row>
    <row r="4184" spans="5:13">
      <c r="E4184" s="80"/>
      <c r="F4184" s="80"/>
      <c r="I4184" s="81"/>
      <c r="J4184" s="80"/>
      <c r="K4184" s="80"/>
      <c r="L4184" s="80"/>
      <c r="M4184" s="80"/>
    </row>
    <row r="4185" spans="5:13">
      <c r="E4185" s="80"/>
      <c r="F4185" s="80"/>
      <c r="I4185" s="81"/>
      <c r="J4185" s="80"/>
      <c r="K4185" s="80"/>
      <c r="L4185" s="80"/>
      <c r="M4185" s="80"/>
    </row>
    <row r="4186" spans="5:13">
      <c r="E4186" s="80"/>
      <c r="F4186" s="80"/>
      <c r="I4186" s="81"/>
      <c r="J4186" s="80"/>
      <c r="K4186" s="80"/>
      <c r="L4186" s="80"/>
      <c r="M4186" s="80"/>
    </row>
    <row r="4187" spans="5:13">
      <c r="E4187" s="80"/>
      <c r="F4187" s="80"/>
      <c r="I4187" s="81"/>
      <c r="J4187" s="80"/>
      <c r="K4187" s="80"/>
      <c r="L4187" s="80"/>
      <c r="M4187" s="80"/>
    </row>
    <row r="4188" spans="5:13">
      <c r="E4188" s="80"/>
      <c r="F4188" s="80"/>
      <c r="I4188" s="81"/>
      <c r="J4188" s="80"/>
      <c r="K4188" s="80"/>
      <c r="L4188" s="80"/>
      <c r="M4188" s="80"/>
    </row>
    <row r="4189" spans="5:13">
      <c r="E4189" s="80"/>
      <c r="F4189" s="80"/>
      <c r="I4189" s="81"/>
      <c r="J4189" s="80"/>
      <c r="K4189" s="80"/>
      <c r="L4189" s="80"/>
      <c r="M4189" s="80"/>
    </row>
    <row r="4190" spans="5:13">
      <c r="E4190" s="80"/>
      <c r="F4190" s="80"/>
      <c r="I4190" s="81"/>
      <c r="J4190" s="80"/>
      <c r="K4190" s="80"/>
      <c r="L4190" s="80"/>
      <c r="M4190" s="80"/>
    </row>
    <row r="4191" spans="5:13">
      <c r="E4191" s="80"/>
      <c r="F4191" s="80"/>
      <c r="I4191" s="81"/>
      <c r="J4191" s="80"/>
      <c r="K4191" s="80"/>
      <c r="L4191" s="80"/>
      <c r="M4191" s="80"/>
    </row>
    <row r="4192" spans="5:13">
      <c r="E4192" s="80"/>
      <c r="F4192" s="80"/>
      <c r="I4192" s="81"/>
      <c r="J4192" s="80"/>
      <c r="K4192" s="80"/>
      <c r="L4192" s="80"/>
      <c r="M4192" s="80"/>
    </row>
    <row r="4193" spans="5:13">
      <c r="E4193" s="80"/>
      <c r="F4193" s="80"/>
      <c r="I4193" s="81"/>
      <c r="J4193" s="80"/>
      <c r="K4193" s="80"/>
      <c r="L4193" s="80"/>
      <c r="M4193" s="80"/>
    </row>
    <row r="4194" spans="5:13">
      <c r="E4194" s="80"/>
      <c r="F4194" s="80"/>
      <c r="I4194" s="81"/>
      <c r="J4194" s="80"/>
      <c r="K4194" s="80"/>
      <c r="L4194" s="80"/>
      <c r="M4194" s="80"/>
    </row>
    <row r="4195" spans="5:13">
      <c r="E4195" s="80"/>
      <c r="F4195" s="80"/>
      <c r="I4195" s="81"/>
      <c r="J4195" s="80"/>
      <c r="K4195" s="80"/>
      <c r="L4195" s="80"/>
      <c r="M4195" s="80"/>
    </row>
    <row r="4196" spans="5:13">
      <c r="E4196" s="80"/>
      <c r="F4196" s="80"/>
      <c r="I4196" s="81"/>
      <c r="J4196" s="80"/>
      <c r="K4196" s="80"/>
      <c r="L4196" s="80"/>
      <c r="M4196" s="80"/>
    </row>
    <row r="4197" spans="5:13">
      <c r="E4197" s="80"/>
      <c r="F4197" s="80"/>
      <c r="I4197" s="81"/>
      <c r="J4197" s="80"/>
      <c r="K4197" s="80"/>
      <c r="L4197" s="80"/>
      <c r="M4197" s="80"/>
    </row>
    <row r="4198" spans="5:13">
      <c r="E4198" s="80"/>
      <c r="F4198" s="80"/>
      <c r="I4198" s="81"/>
      <c r="J4198" s="80"/>
      <c r="K4198" s="80"/>
      <c r="L4198" s="80"/>
      <c r="M4198" s="80"/>
    </row>
    <row r="4199" spans="5:13">
      <c r="E4199" s="80"/>
      <c r="F4199" s="80"/>
      <c r="I4199" s="81"/>
      <c r="J4199" s="80"/>
      <c r="K4199" s="80"/>
      <c r="L4199" s="80"/>
      <c r="M4199" s="80"/>
    </row>
    <row r="4200" spans="5:13">
      <c r="E4200" s="80"/>
      <c r="F4200" s="80"/>
      <c r="I4200" s="81"/>
      <c r="J4200" s="80"/>
      <c r="K4200" s="80"/>
      <c r="L4200" s="80"/>
      <c r="M4200" s="80"/>
    </row>
    <row r="4201" spans="5:13">
      <c r="E4201" s="80"/>
      <c r="F4201" s="80"/>
      <c r="I4201" s="81"/>
      <c r="J4201" s="80"/>
      <c r="K4201" s="80"/>
      <c r="L4201" s="80"/>
      <c r="M4201" s="80"/>
    </row>
    <row r="4202" spans="5:13">
      <c r="E4202" s="80"/>
      <c r="F4202" s="80"/>
      <c r="I4202" s="81"/>
      <c r="J4202" s="80"/>
      <c r="K4202" s="80"/>
      <c r="L4202" s="80"/>
      <c r="M4202" s="80"/>
    </row>
    <row r="4203" spans="5:13">
      <c r="E4203" s="80"/>
      <c r="F4203" s="80"/>
      <c r="I4203" s="81"/>
      <c r="J4203" s="80"/>
      <c r="K4203" s="80"/>
      <c r="L4203" s="80"/>
      <c r="M4203" s="80"/>
    </row>
    <row r="4204" spans="5:13">
      <c r="E4204" s="80"/>
      <c r="F4204" s="80"/>
      <c r="I4204" s="81"/>
      <c r="J4204" s="80"/>
      <c r="K4204" s="80"/>
      <c r="L4204" s="80"/>
      <c r="M4204" s="80"/>
    </row>
    <row r="4205" spans="5:13">
      <c r="E4205" s="80"/>
      <c r="F4205" s="80"/>
      <c r="I4205" s="81"/>
      <c r="J4205" s="80"/>
      <c r="K4205" s="80"/>
      <c r="L4205" s="80"/>
      <c r="M4205" s="80"/>
    </row>
    <row r="4206" spans="5:13">
      <c r="E4206" s="80"/>
      <c r="F4206" s="80"/>
      <c r="I4206" s="81"/>
      <c r="J4206" s="80"/>
      <c r="K4206" s="80"/>
      <c r="L4206" s="80"/>
      <c r="M4206" s="80"/>
    </row>
    <row r="4207" spans="5:13">
      <c r="E4207" s="80"/>
      <c r="F4207" s="80"/>
      <c r="I4207" s="81"/>
      <c r="J4207" s="80"/>
      <c r="K4207" s="80"/>
      <c r="L4207" s="80"/>
      <c r="M4207" s="80"/>
    </row>
    <row r="4208" spans="5:13">
      <c r="E4208" s="80"/>
      <c r="F4208" s="80"/>
      <c r="I4208" s="81"/>
      <c r="J4208" s="80"/>
      <c r="K4208" s="80"/>
      <c r="L4208" s="80"/>
      <c r="M4208" s="80"/>
    </row>
    <row r="4209" spans="5:13">
      <c r="E4209" s="80"/>
      <c r="F4209" s="80"/>
      <c r="I4209" s="81"/>
      <c r="J4209" s="80"/>
      <c r="K4209" s="80"/>
      <c r="L4209" s="80"/>
      <c r="M4209" s="80"/>
    </row>
    <row r="4210" spans="5:13">
      <c r="E4210" s="80"/>
      <c r="F4210" s="80"/>
      <c r="I4210" s="81"/>
      <c r="J4210" s="80"/>
      <c r="K4210" s="80"/>
      <c r="L4210" s="80"/>
      <c r="M4210" s="80"/>
    </row>
    <row r="4211" spans="5:13">
      <c r="E4211" s="80"/>
      <c r="F4211" s="80"/>
      <c r="I4211" s="81"/>
      <c r="J4211" s="80"/>
      <c r="K4211" s="80"/>
      <c r="L4211" s="80"/>
      <c r="M4211" s="80"/>
    </row>
    <row r="4212" spans="5:13">
      <c r="E4212" s="80"/>
      <c r="F4212" s="80"/>
      <c r="I4212" s="81"/>
      <c r="J4212" s="80"/>
      <c r="K4212" s="80"/>
      <c r="L4212" s="80"/>
      <c r="M4212" s="80"/>
    </row>
    <row r="4213" spans="5:13">
      <c r="E4213" s="80"/>
      <c r="F4213" s="80"/>
      <c r="I4213" s="81"/>
      <c r="J4213" s="80"/>
      <c r="K4213" s="80"/>
      <c r="L4213" s="80"/>
      <c r="M4213" s="80"/>
    </row>
    <row r="4214" spans="5:13">
      <c r="E4214" s="80"/>
      <c r="F4214" s="80"/>
      <c r="I4214" s="81"/>
      <c r="J4214" s="80"/>
      <c r="K4214" s="80"/>
      <c r="L4214" s="80"/>
      <c r="M4214" s="80"/>
    </row>
    <row r="4215" spans="5:13">
      <c r="E4215" s="80"/>
      <c r="F4215" s="80"/>
      <c r="I4215" s="81"/>
      <c r="J4215" s="80"/>
      <c r="K4215" s="80"/>
      <c r="L4215" s="80"/>
      <c r="M4215" s="80"/>
    </row>
    <row r="4216" spans="5:13">
      <c r="E4216" s="80"/>
      <c r="F4216" s="80"/>
      <c r="I4216" s="81"/>
      <c r="J4216" s="80"/>
      <c r="K4216" s="80"/>
      <c r="L4216" s="80"/>
      <c r="M4216" s="80"/>
    </row>
    <row r="4217" spans="5:13">
      <c r="E4217" s="80"/>
      <c r="F4217" s="80"/>
      <c r="I4217" s="81"/>
      <c r="J4217" s="80"/>
      <c r="K4217" s="80"/>
      <c r="L4217" s="80"/>
      <c r="M4217" s="80"/>
    </row>
    <row r="4218" spans="5:13">
      <c r="E4218" s="80"/>
      <c r="F4218" s="80"/>
      <c r="I4218" s="81"/>
      <c r="J4218" s="80"/>
      <c r="K4218" s="80"/>
      <c r="L4218" s="80"/>
      <c r="M4218" s="80"/>
    </row>
    <row r="4219" spans="5:13">
      <c r="E4219" s="80"/>
      <c r="F4219" s="80"/>
      <c r="I4219" s="81"/>
      <c r="J4219" s="80"/>
      <c r="K4219" s="80"/>
      <c r="L4219" s="80"/>
      <c r="M4219" s="80"/>
    </row>
    <row r="4220" spans="5:13">
      <c r="E4220" s="80"/>
      <c r="F4220" s="80"/>
      <c r="I4220" s="81"/>
      <c r="J4220" s="80"/>
      <c r="K4220" s="80"/>
      <c r="L4220" s="80"/>
      <c r="M4220" s="80"/>
    </row>
    <row r="4221" spans="5:13">
      <c r="E4221" s="80"/>
      <c r="F4221" s="80"/>
      <c r="I4221" s="81"/>
      <c r="J4221" s="80"/>
      <c r="K4221" s="80"/>
      <c r="L4221" s="80"/>
      <c r="M4221" s="80"/>
    </row>
    <row r="4222" spans="5:13">
      <c r="E4222" s="80"/>
      <c r="F4222" s="80"/>
      <c r="I4222" s="81"/>
      <c r="J4222" s="80"/>
      <c r="K4222" s="80"/>
      <c r="L4222" s="80"/>
      <c r="M4222" s="80"/>
    </row>
    <row r="4223" spans="5:13">
      <c r="E4223" s="80"/>
      <c r="F4223" s="80"/>
      <c r="I4223" s="81"/>
      <c r="J4223" s="80"/>
      <c r="K4223" s="80"/>
      <c r="L4223" s="80"/>
      <c r="M4223" s="80"/>
    </row>
    <row r="4224" spans="5:13">
      <c r="E4224" s="80"/>
      <c r="F4224" s="80"/>
      <c r="I4224" s="81"/>
      <c r="J4224" s="80"/>
      <c r="K4224" s="80"/>
      <c r="L4224" s="80"/>
      <c r="M4224" s="80"/>
    </row>
    <row r="4225" spans="5:13">
      <c r="E4225" s="80"/>
      <c r="F4225" s="80"/>
      <c r="I4225" s="81"/>
      <c r="J4225" s="80"/>
      <c r="K4225" s="80"/>
      <c r="L4225" s="80"/>
      <c r="M4225" s="80"/>
    </row>
    <row r="4226" spans="5:13">
      <c r="E4226" s="80"/>
      <c r="F4226" s="80"/>
      <c r="I4226" s="81"/>
      <c r="J4226" s="80"/>
      <c r="K4226" s="80"/>
      <c r="L4226" s="80"/>
      <c r="M4226" s="80"/>
    </row>
    <row r="4227" spans="5:13">
      <c r="E4227" s="80"/>
      <c r="F4227" s="80"/>
      <c r="I4227" s="81"/>
      <c r="J4227" s="80"/>
      <c r="K4227" s="80"/>
      <c r="L4227" s="80"/>
      <c r="M4227" s="80"/>
    </row>
    <row r="4228" spans="5:13">
      <c r="E4228" s="80"/>
      <c r="F4228" s="80"/>
      <c r="I4228" s="81"/>
      <c r="J4228" s="80"/>
      <c r="K4228" s="80"/>
      <c r="L4228" s="80"/>
      <c r="M4228" s="80"/>
    </row>
    <row r="4229" spans="5:13">
      <c r="E4229" s="80"/>
      <c r="F4229" s="80"/>
      <c r="I4229" s="81"/>
      <c r="J4229" s="80"/>
      <c r="K4229" s="80"/>
      <c r="L4229" s="80"/>
      <c r="M4229" s="80"/>
    </row>
    <row r="4230" spans="5:13">
      <c r="E4230" s="80"/>
      <c r="F4230" s="80"/>
      <c r="I4230" s="81"/>
      <c r="J4230" s="80"/>
      <c r="K4230" s="80"/>
      <c r="L4230" s="80"/>
      <c r="M4230" s="80"/>
    </row>
    <row r="4231" spans="5:13">
      <c r="E4231" s="80"/>
      <c r="F4231" s="80"/>
      <c r="I4231" s="81"/>
      <c r="J4231" s="80"/>
      <c r="K4231" s="80"/>
      <c r="L4231" s="80"/>
      <c r="M4231" s="80"/>
    </row>
    <row r="4232" spans="5:13">
      <c r="E4232" s="80"/>
      <c r="F4232" s="80"/>
      <c r="I4232" s="81"/>
      <c r="J4232" s="80"/>
      <c r="K4232" s="80"/>
      <c r="L4232" s="80"/>
      <c r="M4232" s="80"/>
    </row>
    <row r="4233" spans="5:13">
      <c r="E4233" s="80"/>
      <c r="F4233" s="80"/>
      <c r="I4233" s="81"/>
      <c r="J4233" s="80"/>
      <c r="K4233" s="80"/>
      <c r="L4233" s="80"/>
      <c r="M4233" s="80"/>
    </row>
    <row r="4234" spans="5:13">
      <c r="E4234" s="80"/>
      <c r="F4234" s="80"/>
      <c r="I4234" s="81"/>
      <c r="J4234" s="80"/>
      <c r="K4234" s="80"/>
      <c r="L4234" s="80"/>
      <c r="M4234" s="80"/>
    </row>
    <row r="4235" spans="5:13">
      <c r="E4235" s="80"/>
      <c r="F4235" s="80"/>
      <c r="I4235" s="81"/>
      <c r="J4235" s="80"/>
      <c r="K4235" s="80"/>
      <c r="L4235" s="80"/>
      <c r="M4235" s="80"/>
    </row>
    <row r="4236" spans="5:13">
      <c r="E4236" s="80"/>
      <c r="F4236" s="80"/>
      <c r="I4236" s="81"/>
      <c r="J4236" s="80"/>
      <c r="K4236" s="80"/>
      <c r="L4236" s="80"/>
      <c r="M4236" s="80"/>
    </row>
    <row r="4237" spans="5:13">
      <c r="E4237" s="80"/>
      <c r="F4237" s="80"/>
      <c r="I4237" s="81"/>
      <c r="J4237" s="80"/>
      <c r="K4237" s="80"/>
      <c r="L4237" s="80"/>
      <c r="M4237" s="80"/>
    </row>
    <row r="4238" spans="5:13">
      <c r="E4238" s="80"/>
      <c r="F4238" s="80"/>
      <c r="I4238" s="81"/>
      <c r="J4238" s="80"/>
      <c r="K4238" s="80"/>
      <c r="L4238" s="80"/>
      <c r="M4238" s="80"/>
    </row>
    <row r="4239" spans="5:13">
      <c r="E4239" s="80"/>
      <c r="F4239" s="80"/>
      <c r="I4239" s="81"/>
      <c r="J4239" s="80"/>
      <c r="K4239" s="80"/>
      <c r="L4239" s="80"/>
      <c r="M4239" s="80"/>
    </row>
    <row r="4240" spans="5:13">
      <c r="E4240" s="80"/>
      <c r="F4240" s="80"/>
      <c r="I4240" s="81"/>
      <c r="J4240" s="80"/>
      <c r="K4240" s="80"/>
      <c r="L4240" s="80"/>
      <c r="M4240" s="80"/>
    </row>
    <row r="4241" spans="5:13">
      <c r="E4241" s="80"/>
      <c r="F4241" s="80"/>
      <c r="I4241" s="81"/>
      <c r="J4241" s="80"/>
      <c r="K4241" s="80"/>
      <c r="L4241" s="80"/>
      <c r="M4241" s="80"/>
    </row>
    <row r="4242" spans="5:13">
      <c r="E4242" s="80"/>
      <c r="F4242" s="80"/>
      <c r="I4242" s="81"/>
      <c r="J4242" s="80"/>
      <c r="K4242" s="80"/>
      <c r="L4242" s="80"/>
      <c r="M4242" s="80"/>
    </row>
    <row r="4243" spans="5:13">
      <c r="E4243" s="80"/>
      <c r="F4243" s="80"/>
      <c r="I4243" s="81"/>
      <c r="J4243" s="80"/>
      <c r="K4243" s="80"/>
      <c r="L4243" s="80"/>
      <c r="M4243" s="80"/>
    </row>
    <row r="4244" spans="5:13">
      <c r="E4244" s="80"/>
      <c r="F4244" s="80"/>
      <c r="I4244" s="81"/>
      <c r="J4244" s="80"/>
      <c r="K4244" s="80"/>
      <c r="L4244" s="80"/>
      <c r="M4244" s="80"/>
    </row>
    <row r="4245" spans="5:13">
      <c r="E4245" s="80"/>
      <c r="F4245" s="80"/>
      <c r="I4245" s="81"/>
      <c r="J4245" s="80"/>
      <c r="K4245" s="80"/>
      <c r="L4245" s="80"/>
      <c r="M4245" s="80"/>
    </row>
    <row r="4246" spans="5:13">
      <c r="E4246" s="80"/>
      <c r="F4246" s="80"/>
      <c r="I4246" s="81"/>
      <c r="J4246" s="80"/>
      <c r="K4246" s="80"/>
      <c r="L4246" s="80"/>
      <c r="M4246" s="80"/>
    </row>
    <row r="4247" spans="5:13">
      <c r="E4247" s="80"/>
      <c r="F4247" s="80"/>
      <c r="I4247" s="81"/>
      <c r="J4247" s="80"/>
      <c r="K4247" s="80"/>
      <c r="L4247" s="80"/>
      <c r="M4247" s="80"/>
    </row>
    <row r="4248" spans="5:13">
      <c r="E4248" s="80"/>
      <c r="F4248" s="80"/>
      <c r="I4248" s="81"/>
      <c r="J4248" s="80"/>
      <c r="K4248" s="80"/>
      <c r="L4248" s="80"/>
      <c r="M4248" s="80"/>
    </row>
    <row r="4249" spans="5:13">
      <c r="E4249" s="80"/>
      <c r="F4249" s="80"/>
      <c r="I4249" s="81"/>
      <c r="J4249" s="80"/>
      <c r="K4249" s="80"/>
      <c r="L4249" s="80"/>
      <c r="M4249" s="80"/>
    </row>
    <row r="4250" spans="5:13">
      <c r="E4250" s="80"/>
      <c r="F4250" s="80"/>
      <c r="I4250" s="81"/>
      <c r="J4250" s="80"/>
      <c r="K4250" s="80"/>
      <c r="L4250" s="80"/>
      <c r="M4250" s="80"/>
    </row>
    <row r="4251" spans="5:13">
      <c r="E4251" s="80"/>
      <c r="F4251" s="80"/>
      <c r="I4251" s="81"/>
      <c r="J4251" s="80"/>
      <c r="K4251" s="80"/>
      <c r="L4251" s="80"/>
      <c r="M4251" s="80"/>
    </row>
    <row r="4252" spans="5:13">
      <c r="E4252" s="80"/>
      <c r="F4252" s="80"/>
      <c r="I4252" s="81"/>
      <c r="J4252" s="80"/>
      <c r="K4252" s="80"/>
      <c r="L4252" s="80"/>
      <c r="M4252" s="80"/>
    </row>
    <row r="4253" spans="5:13">
      <c r="E4253" s="80"/>
      <c r="F4253" s="80"/>
      <c r="I4253" s="81"/>
      <c r="J4253" s="80"/>
      <c r="K4253" s="80"/>
      <c r="L4253" s="80"/>
      <c r="M4253" s="80"/>
    </row>
    <row r="4254" spans="5:13">
      <c r="E4254" s="80"/>
      <c r="F4254" s="80"/>
      <c r="I4254" s="81"/>
      <c r="J4254" s="80"/>
      <c r="K4254" s="80"/>
      <c r="L4254" s="80"/>
      <c r="M4254" s="80"/>
    </row>
    <row r="4255" spans="5:13">
      <c r="E4255" s="80"/>
      <c r="F4255" s="80"/>
      <c r="I4255" s="81"/>
      <c r="J4255" s="80"/>
      <c r="K4255" s="80"/>
      <c r="L4255" s="80"/>
      <c r="M4255" s="80"/>
    </row>
    <row r="4256" spans="5:13">
      <c r="E4256" s="80"/>
      <c r="F4256" s="80"/>
      <c r="I4256" s="81"/>
      <c r="J4256" s="80"/>
      <c r="K4256" s="80"/>
      <c r="L4256" s="80"/>
      <c r="M4256" s="80"/>
    </row>
    <row r="4257" spans="5:13">
      <c r="E4257" s="80"/>
      <c r="F4257" s="80"/>
      <c r="I4257" s="81"/>
      <c r="J4257" s="80"/>
      <c r="K4257" s="80"/>
      <c r="L4257" s="80"/>
      <c r="M4257" s="80"/>
    </row>
    <row r="4258" spans="5:13">
      <c r="E4258" s="80"/>
      <c r="F4258" s="80"/>
      <c r="I4258" s="81"/>
      <c r="J4258" s="80"/>
      <c r="K4258" s="80"/>
      <c r="L4258" s="80"/>
      <c r="M4258" s="80"/>
    </row>
    <row r="4259" spans="5:13">
      <c r="E4259" s="80"/>
      <c r="F4259" s="80"/>
      <c r="I4259" s="81"/>
      <c r="J4259" s="80"/>
      <c r="K4259" s="80"/>
      <c r="L4259" s="80"/>
      <c r="M4259" s="80"/>
    </row>
    <row r="4260" spans="5:13">
      <c r="E4260" s="80"/>
      <c r="F4260" s="80"/>
      <c r="I4260" s="81"/>
      <c r="J4260" s="80"/>
      <c r="K4260" s="80"/>
      <c r="L4260" s="80"/>
      <c r="M4260" s="80"/>
    </row>
    <row r="4261" spans="5:13">
      <c r="E4261" s="80"/>
      <c r="F4261" s="80"/>
      <c r="I4261" s="81"/>
      <c r="J4261" s="80"/>
      <c r="K4261" s="80"/>
      <c r="L4261" s="80"/>
      <c r="M4261" s="80"/>
    </row>
    <row r="4262" spans="5:13">
      <c r="E4262" s="80"/>
      <c r="F4262" s="80"/>
      <c r="I4262" s="81"/>
      <c r="J4262" s="80"/>
      <c r="K4262" s="80"/>
      <c r="L4262" s="80"/>
      <c r="M4262" s="80"/>
    </row>
    <row r="4263" spans="5:13">
      <c r="E4263" s="80"/>
      <c r="F4263" s="80"/>
      <c r="I4263" s="81"/>
      <c r="J4263" s="80"/>
      <c r="K4263" s="80"/>
      <c r="L4263" s="80"/>
      <c r="M4263" s="80"/>
    </row>
    <row r="4264" spans="5:13">
      <c r="E4264" s="80"/>
      <c r="F4264" s="80"/>
      <c r="I4264" s="81"/>
      <c r="J4264" s="80"/>
      <c r="K4264" s="80"/>
      <c r="L4264" s="80"/>
      <c r="M4264" s="80"/>
    </row>
    <row r="4265" spans="5:13">
      <c r="E4265" s="80"/>
      <c r="F4265" s="80"/>
      <c r="I4265" s="81"/>
      <c r="J4265" s="80"/>
      <c r="K4265" s="80"/>
      <c r="L4265" s="80"/>
      <c r="M4265" s="80"/>
    </row>
    <row r="4266" spans="5:13">
      <c r="E4266" s="80"/>
      <c r="F4266" s="80"/>
      <c r="I4266" s="81"/>
      <c r="J4266" s="80"/>
      <c r="K4266" s="80"/>
      <c r="L4266" s="80"/>
      <c r="M4266" s="80"/>
    </row>
    <row r="4267" spans="5:13">
      <c r="E4267" s="80"/>
      <c r="F4267" s="80"/>
      <c r="I4267" s="81"/>
      <c r="J4267" s="80"/>
      <c r="K4267" s="80"/>
      <c r="L4267" s="80"/>
      <c r="M4267" s="80"/>
    </row>
    <row r="4268" spans="5:13">
      <c r="E4268" s="80"/>
      <c r="F4268" s="80"/>
      <c r="I4268" s="81"/>
      <c r="J4268" s="80"/>
      <c r="K4268" s="80"/>
      <c r="L4268" s="80"/>
      <c r="M4268" s="80"/>
    </row>
    <row r="4269" spans="5:13">
      <c r="E4269" s="80"/>
      <c r="F4269" s="80"/>
      <c r="I4269" s="81"/>
      <c r="J4269" s="80"/>
      <c r="K4269" s="80"/>
      <c r="L4269" s="80"/>
      <c r="M4269" s="80"/>
    </row>
    <row r="4270" spans="5:13">
      <c r="E4270" s="80"/>
      <c r="F4270" s="80"/>
      <c r="I4270" s="81"/>
      <c r="J4270" s="80"/>
      <c r="K4270" s="80"/>
      <c r="L4270" s="80"/>
      <c r="M4270" s="80"/>
    </row>
    <row r="4271" spans="5:13">
      <c r="E4271" s="80"/>
      <c r="F4271" s="80"/>
      <c r="I4271" s="81"/>
      <c r="J4271" s="80"/>
      <c r="K4271" s="80"/>
      <c r="L4271" s="80"/>
      <c r="M4271" s="80"/>
    </row>
    <row r="4272" spans="5:13">
      <c r="E4272" s="80"/>
      <c r="F4272" s="80"/>
      <c r="I4272" s="81"/>
      <c r="J4272" s="80"/>
      <c r="K4272" s="80"/>
      <c r="L4272" s="80"/>
      <c r="M4272" s="80"/>
    </row>
    <row r="4273" spans="5:13">
      <c r="E4273" s="80"/>
      <c r="F4273" s="80"/>
      <c r="I4273" s="81"/>
      <c r="J4273" s="80"/>
      <c r="K4273" s="80"/>
      <c r="L4273" s="80"/>
      <c r="M4273" s="80"/>
    </row>
    <row r="4274" spans="5:13">
      <c r="E4274" s="80"/>
      <c r="F4274" s="80"/>
      <c r="I4274" s="81"/>
      <c r="J4274" s="80"/>
      <c r="K4274" s="80"/>
      <c r="L4274" s="80"/>
      <c r="M4274" s="80"/>
    </row>
    <row r="4275" spans="5:13">
      <c r="E4275" s="80"/>
      <c r="F4275" s="80"/>
      <c r="I4275" s="81"/>
      <c r="J4275" s="80"/>
      <c r="K4275" s="80"/>
      <c r="L4275" s="80"/>
      <c r="M4275" s="80"/>
    </row>
    <row r="4276" spans="5:13">
      <c r="E4276" s="80"/>
      <c r="F4276" s="80"/>
      <c r="I4276" s="81"/>
      <c r="J4276" s="80"/>
      <c r="K4276" s="80"/>
      <c r="L4276" s="80"/>
      <c r="M4276" s="80"/>
    </row>
    <row r="4277" spans="5:13">
      <c r="E4277" s="80"/>
      <c r="F4277" s="80"/>
      <c r="I4277" s="81"/>
      <c r="J4277" s="80"/>
      <c r="K4277" s="80"/>
      <c r="L4277" s="80"/>
      <c r="M4277" s="80"/>
    </row>
    <row r="4278" spans="5:13">
      <c r="E4278" s="80"/>
      <c r="F4278" s="80"/>
      <c r="I4278" s="81"/>
      <c r="J4278" s="80"/>
      <c r="K4278" s="80"/>
      <c r="L4278" s="80"/>
      <c r="M4278" s="80"/>
    </row>
    <row r="4279" spans="5:13">
      <c r="E4279" s="80"/>
      <c r="F4279" s="80"/>
      <c r="I4279" s="81"/>
      <c r="J4279" s="80"/>
      <c r="K4279" s="80"/>
      <c r="L4279" s="80"/>
      <c r="M4279" s="80"/>
    </row>
    <row r="4280" spans="5:13">
      <c r="E4280" s="80"/>
      <c r="F4280" s="80"/>
      <c r="I4280" s="81"/>
      <c r="J4280" s="80"/>
      <c r="K4280" s="80"/>
      <c r="L4280" s="80"/>
      <c r="M4280" s="80"/>
    </row>
    <row r="4281" spans="5:13">
      <c r="E4281" s="80"/>
      <c r="F4281" s="80"/>
      <c r="I4281" s="81"/>
      <c r="J4281" s="80"/>
      <c r="K4281" s="80"/>
      <c r="L4281" s="80"/>
      <c r="M4281" s="80"/>
    </row>
    <row r="4282" spans="5:13">
      <c r="E4282" s="80"/>
      <c r="F4282" s="80"/>
      <c r="I4282" s="81"/>
      <c r="J4282" s="80"/>
      <c r="K4282" s="80"/>
      <c r="L4282" s="80"/>
      <c r="M4282" s="80"/>
    </row>
    <row r="4283" spans="5:13">
      <c r="E4283" s="80"/>
      <c r="F4283" s="80"/>
      <c r="I4283" s="81"/>
      <c r="J4283" s="80"/>
      <c r="K4283" s="80"/>
      <c r="L4283" s="80"/>
      <c r="M4283" s="80"/>
    </row>
    <row r="4284" spans="5:13">
      <c r="E4284" s="80"/>
      <c r="F4284" s="80"/>
      <c r="I4284" s="81"/>
      <c r="J4284" s="80"/>
      <c r="K4284" s="80"/>
      <c r="L4284" s="80"/>
      <c r="M4284" s="80"/>
    </row>
    <row r="4285" spans="5:13">
      <c r="E4285" s="80"/>
      <c r="F4285" s="80"/>
      <c r="I4285" s="81"/>
      <c r="J4285" s="80"/>
      <c r="K4285" s="80"/>
      <c r="L4285" s="80"/>
      <c r="M4285" s="80"/>
    </row>
    <row r="4286" spans="5:13">
      <c r="E4286" s="80"/>
      <c r="F4286" s="80"/>
      <c r="I4286" s="81"/>
      <c r="J4286" s="80"/>
      <c r="K4286" s="80"/>
      <c r="L4286" s="80"/>
      <c r="M4286" s="80"/>
    </row>
    <row r="4287" spans="5:13">
      <c r="E4287" s="80"/>
      <c r="F4287" s="80"/>
      <c r="I4287" s="81"/>
      <c r="J4287" s="80"/>
      <c r="K4287" s="80"/>
      <c r="L4287" s="80"/>
      <c r="M4287" s="80"/>
    </row>
    <row r="4288" spans="5:13">
      <c r="E4288" s="80"/>
      <c r="F4288" s="80"/>
      <c r="I4288" s="81"/>
      <c r="J4288" s="80"/>
      <c r="K4288" s="80"/>
      <c r="L4288" s="80"/>
      <c r="M4288" s="80"/>
    </row>
    <row r="4289" spans="5:13">
      <c r="E4289" s="80"/>
      <c r="F4289" s="80"/>
      <c r="I4289" s="81"/>
      <c r="J4289" s="80"/>
      <c r="K4289" s="80"/>
      <c r="L4289" s="80"/>
      <c r="M4289" s="80"/>
    </row>
    <row r="4290" spans="5:13">
      <c r="E4290" s="80"/>
      <c r="F4290" s="80"/>
      <c r="I4290" s="81"/>
      <c r="J4290" s="80"/>
      <c r="K4290" s="80"/>
      <c r="L4290" s="80"/>
      <c r="M4290" s="80"/>
    </row>
    <row r="4291" spans="5:13">
      <c r="E4291" s="80"/>
      <c r="F4291" s="80"/>
      <c r="I4291" s="81"/>
      <c r="J4291" s="80"/>
      <c r="K4291" s="80"/>
      <c r="L4291" s="80"/>
      <c r="M4291" s="80"/>
    </row>
    <row r="4292" spans="5:13">
      <c r="E4292" s="80"/>
      <c r="F4292" s="80"/>
      <c r="I4292" s="81"/>
      <c r="J4292" s="80"/>
      <c r="K4292" s="80"/>
      <c r="L4292" s="80"/>
      <c r="M4292" s="80"/>
    </row>
    <row r="4293" spans="5:13">
      <c r="E4293" s="80"/>
      <c r="F4293" s="80"/>
      <c r="I4293" s="81"/>
      <c r="J4293" s="80"/>
      <c r="K4293" s="80"/>
      <c r="L4293" s="80"/>
      <c r="M4293" s="80"/>
    </row>
    <row r="4294" spans="5:13">
      <c r="E4294" s="80"/>
      <c r="F4294" s="80"/>
      <c r="I4294" s="81"/>
      <c r="J4294" s="80"/>
      <c r="K4294" s="80"/>
      <c r="L4294" s="80"/>
      <c r="M4294" s="80"/>
    </row>
    <row r="4295" spans="5:13">
      <c r="E4295" s="80"/>
      <c r="F4295" s="80"/>
      <c r="I4295" s="81"/>
      <c r="J4295" s="80"/>
      <c r="K4295" s="80"/>
      <c r="L4295" s="80"/>
      <c r="M4295" s="80"/>
    </row>
    <row r="4296" spans="5:13">
      <c r="E4296" s="80"/>
      <c r="F4296" s="80"/>
      <c r="I4296" s="81"/>
      <c r="J4296" s="80"/>
      <c r="K4296" s="80"/>
      <c r="L4296" s="80"/>
      <c r="M4296" s="80"/>
    </row>
    <row r="4297" spans="5:13">
      <c r="E4297" s="80"/>
      <c r="F4297" s="80"/>
      <c r="I4297" s="81"/>
      <c r="J4297" s="80"/>
      <c r="K4297" s="80"/>
      <c r="L4297" s="80"/>
      <c r="M4297" s="80"/>
    </row>
    <row r="4298" spans="5:13">
      <c r="E4298" s="80"/>
      <c r="F4298" s="80"/>
      <c r="I4298" s="81"/>
      <c r="J4298" s="80"/>
      <c r="K4298" s="80"/>
      <c r="L4298" s="80"/>
      <c r="M4298" s="80"/>
    </row>
    <row r="4299" spans="5:13">
      <c r="E4299" s="80"/>
      <c r="F4299" s="80"/>
      <c r="I4299" s="81"/>
      <c r="J4299" s="80"/>
      <c r="K4299" s="80"/>
      <c r="L4299" s="80"/>
      <c r="M4299" s="80"/>
    </row>
    <row r="4300" spans="5:13">
      <c r="E4300" s="80"/>
      <c r="F4300" s="80"/>
      <c r="I4300" s="81"/>
      <c r="J4300" s="80"/>
      <c r="K4300" s="80"/>
      <c r="L4300" s="80"/>
      <c r="M4300" s="80"/>
    </row>
    <row r="4301" spans="5:13">
      <c r="E4301" s="80"/>
      <c r="F4301" s="80"/>
      <c r="I4301" s="81"/>
      <c r="J4301" s="80"/>
      <c r="K4301" s="80"/>
      <c r="L4301" s="80"/>
      <c r="M4301" s="80"/>
    </row>
    <row r="4302" spans="5:13">
      <c r="E4302" s="80"/>
      <c r="F4302" s="80"/>
      <c r="I4302" s="81"/>
      <c r="J4302" s="80"/>
      <c r="K4302" s="80"/>
      <c r="L4302" s="80"/>
      <c r="M4302" s="80"/>
    </row>
    <row r="4303" spans="5:13">
      <c r="E4303" s="80"/>
      <c r="F4303" s="80"/>
      <c r="I4303" s="81"/>
      <c r="J4303" s="80"/>
      <c r="K4303" s="80"/>
      <c r="L4303" s="80"/>
      <c r="M4303" s="80"/>
    </row>
    <row r="4304" spans="5:13">
      <c r="E4304" s="80"/>
      <c r="F4304" s="80"/>
      <c r="I4304" s="81"/>
      <c r="J4304" s="80"/>
      <c r="K4304" s="80"/>
      <c r="L4304" s="80"/>
      <c r="M4304" s="80"/>
    </row>
    <row r="4305" spans="5:13">
      <c r="E4305" s="80"/>
      <c r="F4305" s="80"/>
      <c r="I4305" s="81"/>
      <c r="J4305" s="80"/>
      <c r="K4305" s="80"/>
      <c r="L4305" s="80"/>
      <c r="M4305" s="80"/>
    </row>
    <row r="4306" spans="5:13">
      <c r="E4306" s="80"/>
      <c r="F4306" s="80"/>
      <c r="I4306" s="81"/>
      <c r="J4306" s="80"/>
      <c r="K4306" s="80"/>
      <c r="L4306" s="80"/>
      <c r="M4306" s="80"/>
    </row>
    <row r="4307" spans="5:13">
      <c r="E4307" s="80"/>
      <c r="F4307" s="80"/>
      <c r="I4307" s="81"/>
      <c r="J4307" s="80"/>
      <c r="K4307" s="80"/>
      <c r="L4307" s="80"/>
      <c r="M4307" s="80"/>
    </row>
    <row r="4308" spans="5:13">
      <c r="E4308" s="80"/>
      <c r="F4308" s="80"/>
      <c r="I4308" s="81"/>
      <c r="J4308" s="80"/>
      <c r="K4308" s="80"/>
      <c r="L4308" s="80"/>
      <c r="M4308" s="80"/>
    </row>
    <row r="4309" spans="5:13">
      <c r="E4309" s="80"/>
      <c r="F4309" s="80"/>
      <c r="I4309" s="81"/>
      <c r="J4309" s="80"/>
      <c r="K4309" s="80"/>
      <c r="L4309" s="80"/>
      <c r="M4309" s="80"/>
    </row>
    <row r="4310" spans="5:13">
      <c r="E4310" s="80"/>
      <c r="F4310" s="80"/>
      <c r="I4310" s="81"/>
      <c r="J4310" s="80"/>
      <c r="K4310" s="80"/>
      <c r="L4310" s="80"/>
      <c r="M4310" s="80"/>
    </row>
    <row r="4311" spans="5:13">
      <c r="E4311" s="80"/>
      <c r="F4311" s="80"/>
      <c r="I4311" s="81"/>
      <c r="J4311" s="80"/>
      <c r="K4311" s="80"/>
      <c r="L4311" s="80"/>
      <c r="M4311" s="80"/>
    </row>
    <row r="4312" spans="5:13">
      <c r="E4312" s="80"/>
      <c r="F4312" s="80"/>
      <c r="I4312" s="81"/>
      <c r="J4312" s="80"/>
      <c r="K4312" s="80"/>
      <c r="L4312" s="80"/>
      <c r="M4312" s="80"/>
    </row>
    <row r="4313" spans="5:13">
      <c r="E4313" s="80"/>
      <c r="F4313" s="80"/>
      <c r="I4313" s="81"/>
      <c r="J4313" s="80"/>
      <c r="K4313" s="80"/>
      <c r="L4313" s="80"/>
      <c r="M4313" s="80"/>
    </row>
    <row r="4314" spans="5:13">
      <c r="E4314" s="80"/>
      <c r="F4314" s="80"/>
      <c r="I4314" s="81"/>
      <c r="J4314" s="80"/>
      <c r="K4314" s="80"/>
      <c r="L4314" s="80"/>
      <c r="M4314" s="80"/>
    </row>
    <row r="4315" spans="5:13">
      <c r="E4315" s="80"/>
      <c r="F4315" s="80"/>
      <c r="I4315" s="81"/>
      <c r="J4315" s="80"/>
      <c r="K4315" s="80"/>
      <c r="L4315" s="80"/>
      <c r="M4315" s="80"/>
    </row>
    <row r="4316" spans="5:13">
      <c r="E4316" s="80"/>
      <c r="F4316" s="80"/>
      <c r="I4316" s="81"/>
      <c r="J4316" s="80"/>
      <c r="K4316" s="80"/>
      <c r="L4316" s="80"/>
      <c r="M4316" s="80"/>
    </row>
    <row r="4317" spans="5:13">
      <c r="E4317" s="80"/>
      <c r="F4317" s="80"/>
      <c r="I4317" s="81"/>
      <c r="J4317" s="80"/>
      <c r="K4317" s="80"/>
      <c r="L4317" s="80"/>
      <c r="M4317" s="80"/>
    </row>
    <row r="4318" spans="5:13">
      <c r="E4318" s="80"/>
      <c r="F4318" s="80"/>
      <c r="I4318" s="81"/>
      <c r="J4318" s="80"/>
      <c r="K4318" s="80"/>
      <c r="L4318" s="80"/>
      <c r="M4318" s="80"/>
    </row>
    <row r="4319" spans="5:13">
      <c r="E4319" s="80"/>
      <c r="F4319" s="80"/>
      <c r="I4319" s="81"/>
      <c r="J4319" s="80"/>
      <c r="K4319" s="80"/>
      <c r="L4319" s="80"/>
      <c r="M4319" s="80"/>
    </row>
    <row r="4320" spans="5:13">
      <c r="E4320" s="80"/>
      <c r="F4320" s="80"/>
      <c r="I4320" s="81"/>
      <c r="J4320" s="80"/>
      <c r="K4320" s="80"/>
      <c r="L4320" s="80"/>
      <c r="M4320" s="80"/>
    </row>
    <row r="4321" spans="5:13">
      <c r="E4321" s="80"/>
      <c r="F4321" s="80"/>
      <c r="I4321" s="81"/>
      <c r="J4321" s="80"/>
      <c r="K4321" s="80"/>
      <c r="L4321" s="80"/>
      <c r="M4321" s="80"/>
    </row>
    <row r="4322" spans="5:13">
      <c r="E4322" s="80"/>
      <c r="F4322" s="80"/>
      <c r="I4322" s="81"/>
      <c r="J4322" s="80"/>
      <c r="K4322" s="80"/>
      <c r="L4322" s="80"/>
      <c r="M4322" s="80"/>
    </row>
    <row r="4323" spans="5:13">
      <c r="E4323" s="80"/>
      <c r="F4323" s="80"/>
      <c r="I4323" s="81"/>
      <c r="J4323" s="80"/>
      <c r="K4323" s="80"/>
      <c r="L4323" s="80"/>
      <c r="M4323" s="80"/>
    </row>
    <row r="4324" spans="5:13">
      <c r="E4324" s="80"/>
      <c r="F4324" s="80"/>
      <c r="I4324" s="81"/>
      <c r="J4324" s="80"/>
      <c r="K4324" s="80"/>
      <c r="L4324" s="80"/>
      <c r="M4324" s="80"/>
    </row>
    <row r="4325" spans="5:13">
      <c r="E4325" s="80"/>
      <c r="F4325" s="80"/>
      <c r="I4325" s="81"/>
      <c r="J4325" s="80"/>
      <c r="K4325" s="80"/>
      <c r="L4325" s="80"/>
      <c r="M4325" s="80"/>
    </row>
    <row r="4326" spans="5:13">
      <c r="E4326" s="80"/>
      <c r="F4326" s="80"/>
      <c r="I4326" s="81"/>
      <c r="J4326" s="80"/>
      <c r="K4326" s="80"/>
      <c r="L4326" s="80"/>
      <c r="M4326" s="80"/>
    </row>
    <row r="4327" spans="5:13">
      <c r="E4327" s="80"/>
      <c r="F4327" s="80"/>
      <c r="I4327" s="81"/>
      <c r="J4327" s="80"/>
      <c r="K4327" s="80"/>
      <c r="L4327" s="80"/>
      <c r="M4327" s="80"/>
    </row>
    <row r="4328" spans="5:13">
      <c r="E4328" s="80"/>
      <c r="F4328" s="80"/>
      <c r="I4328" s="81"/>
      <c r="J4328" s="80"/>
      <c r="K4328" s="80"/>
      <c r="L4328" s="80"/>
      <c r="M4328" s="80"/>
    </row>
    <row r="4329" spans="5:13">
      <c r="E4329" s="80"/>
      <c r="F4329" s="80"/>
      <c r="I4329" s="81"/>
      <c r="J4329" s="80"/>
      <c r="K4329" s="80"/>
      <c r="L4329" s="80"/>
      <c r="M4329" s="80"/>
    </row>
    <row r="4330" spans="5:13">
      <c r="E4330" s="80"/>
      <c r="F4330" s="80"/>
      <c r="I4330" s="81"/>
      <c r="J4330" s="80"/>
      <c r="K4330" s="80"/>
      <c r="L4330" s="80"/>
      <c r="M4330" s="80"/>
    </row>
    <row r="4331" spans="5:13">
      <c r="E4331" s="80"/>
      <c r="F4331" s="80"/>
      <c r="I4331" s="81"/>
      <c r="J4331" s="80"/>
      <c r="K4331" s="80"/>
      <c r="L4331" s="80"/>
      <c r="M4331" s="80"/>
    </row>
    <row r="4332" spans="5:13">
      <c r="E4332" s="80"/>
      <c r="F4332" s="80"/>
      <c r="I4332" s="81"/>
      <c r="J4332" s="80"/>
      <c r="K4332" s="80"/>
      <c r="L4332" s="80"/>
      <c r="M4332" s="80"/>
    </row>
    <row r="4333" spans="5:13">
      <c r="E4333" s="80"/>
      <c r="F4333" s="80"/>
      <c r="I4333" s="81"/>
      <c r="J4333" s="80"/>
      <c r="K4333" s="80"/>
      <c r="L4333" s="80"/>
      <c r="M4333" s="80"/>
    </row>
    <row r="4334" spans="5:13">
      <c r="E4334" s="80"/>
      <c r="F4334" s="80"/>
      <c r="I4334" s="81"/>
      <c r="J4334" s="80"/>
      <c r="K4334" s="80"/>
      <c r="L4334" s="80"/>
      <c r="M4334" s="80"/>
    </row>
    <row r="4335" spans="5:13">
      <c r="E4335" s="80"/>
      <c r="F4335" s="80"/>
      <c r="I4335" s="81"/>
      <c r="J4335" s="80"/>
      <c r="K4335" s="80"/>
      <c r="L4335" s="80"/>
      <c r="M4335" s="80"/>
    </row>
    <row r="4336" spans="5:13">
      <c r="E4336" s="80"/>
      <c r="F4336" s="80"/>
      <c r="I4336" s="81"/>
      <c r="J4336" s="80"/>
      <c r="K4336" s="80"/>
      <c r="L4336" s="80"/>
      <c r="M4336" s="80"/>
    </row>
    <row r="4337" spans="5:13">
      <c r="E4337" s="80"/>
      <c r="F4337" s="80"/>
      <c r="I4337" s="81"/>
      <c r="J4337" s="80"/>
      <c r="K4337" s="80"/>
      <c r="L4337" s="80"/>
      <c r="M4337" s="80"/>
    </row>
    <row r="4338" spans="5:13">
      <c r="E4338" s="80"/>
      <c r="F4338" s="80"/>
      <c r="I4338" s="81"/>
      <c r="J4338" s="80"/>
      <c r="K4338" s="80"/>
      <c r="L4338" s="80"/>
      <c r="M4338" s="80"/>
    </row>
    <row r="4339" spans="5:13">
      <c r="E4339" s="80"/>
      <c r="F4339" s="80"/>
      <c r="I4339" s="81"/>
      <c r="J4339" s="80"/>
      <c r="K4339" s="80"/>
      <c r="L4339" s="80"/>
      <c r="M4339" s="80"/>
    </row>
    <row r="4340" spans="5:13">
      <c r="E4340" s="80"/>
      <c r="F4340" s="80"/>
      <c r="I4340" s="81"/>
      <c r="J4340" s="80"/>
      <c r="K4340" s="80"/>
      <c r="L4340" s="80"/>
      <c r="M4340" s="80"/>
    </row>
    <row r="4341" spans="5:13">
      <c r="E4341" s="80"/>
      <c r="F4341" s="80"/>
      <c r="I4341" s="81"/>
      <c r="J4341" s="80"/>
      <c r="K4341" s="80"/>
      <c r="L4341" s="80"/>
      <c r="M4341" s="80"/>
    </row>
    <row r="4342" spans="5:13">
      <c r="E4342" s="80"/>
      <c r="F4342" s="80"/>
      <c r="I4342" s="81"/>
      <c r="J4342" s="80"/>
      <c r="K4342" s="80"/>
      <c r="L4342" s="80"/>
      <c r="M4342" s="80"/>
    </row>
    <row r="4343" spans="5:13">
      <c r="E4343" s="80"/>
      <c r="F4343" s="80"/>
      <c r="I4343" s="81"/>
      <c r="J4343" s="80"/>
      <c r="K4343" s="80"/>
      <c r="L4343" s="80"/>
      <c r="M4343" s="80"/>
    </row>
    <row r="4344" spans="5:13">
      <c r="E4344" s="80"/>
      <c r="F4344" s="80"/>
      <c r="I4344" s="81"/>
      <c r="J4344" s="80"/>
      <c r="K4344" s="80"/>
      <c r="L4344" s="80"/>
      <c r="M4344" s="80"/>
    </row>
    <row r="4345" spans="5:13">
      <c r="E4345" s="80"/>
      <c r="F4345" s="80"/>
      <c r="I4345" s="81"/>
      <c r="J4345" s="80"/>
      <c r="K4345" s="80"/>
      <c r="L4345" s="80"/>
      <c r="M4345" s="80"/>
    </row>
    <row r="4346" spans="5:13">
      <c r="E4346" s="80"/>
      <c r="F4346" s="80"/>
      <c r="I4346" s="81"/>
      <c r="J4346" s="80"/>
      <c r="K4346" s="80"/>
      <c r="L4346" s="80"/>
      <c r="M4346" s="80"/>
    </row>
    <row r="4347" spans="5:13">
      <c r="E4347" s="80"/>
      <c r="F4347" s="80"/>
      <c r="I4347" s="81"/>
      <c r="J4347" s="80"/>
      <c r="K4347" s="80"/>
      <c r="L4347" s="80"/>
      <c r="M4347" s="80"/>
    </row>
    <row r="4348" spans="5:13">
      <c r="E4348" s="80"/>
      <c r="F4348" s="80"/>
      <c r="I4348" s="81"/>
      <c r="J4348" s="80"/>
      <c r="K4348" s="80"/>
      <c r="L4348" s="80"/>
      <c r="M4348" s="80"/>
    </row>
    <row r="4349" spans="5:13">
      <c r="E4349" s="80"/>
      <c r="F4349" s="80"/>
      <c r="I4349" s="81"/>
      <c r="J4349" s="80"/>
      <c r="K4349" s="80"/>
      <c r="L4349" s="80"/>
      <c r="M4349" s="80"/>
    </row>
    <row r="4350" spans="5:13">
      <c r="E4350" s="80"/>
      <c r="F4350" s="80"/>
      <c r="I4350" s="81"/>
      <c r="J4350" s="80"/>
      <c r="K4350" s="80"/>
      <c r="L4350" s="80"/>
      <c r="M4350" s="80"/>
    </row>
    <row r="4351" spans="5:13">
      <c r="E4351" s="80"/>
      <c r="F4351" s="80"/>
      <c r="I4351" s="81"/>
      <c r="J4351" s="80"/>
      <c r="K4351" s="80"/>
      <c r="L4351" s="80"/>
      <c r="M4351" s="80"/>
    </row>
    <row r="4352" spans="5:13">
      <c r="E4352" s="80"/>
      <c r="F4352" s="80"/>
      <c r="I4352" s="81"/>
      <c r="J4352" s="80"/>
      <c r="K4352" s="80"/>
      <c r="L4352" s="80"/>
      <c r="M4352" s="80"/>
    </row>
    <row r="4353" spans="5:13">
      <c r="E4353" s="80"/>
      <c r="F4353" s="80"/>
      <c r="I4353" s="81"/>
      <c r="J4353" s="80"/>
      <c r="K4353" s="80"/>
      <c r="L4353" s="80"/>
      <c r="M4353" s="80"/>
    </row>
    <row r="4354" spans="5:13">
      <c r="E4354" s="80"/>
      <c r="F4354" s="80"/>
      <c r="I4354" s="81"/>
      <c r="J4354" s="80"/>
      <c r="K4354" s="80"/>
      <c r="L4354" s="80"/>
      <c r="M4354" s="80"/>
    </row>
    <row r="4355" spans="5:13">
      <c r="E4355" s="80"/>
      <c r="F4355" s="80"/>
      <c r="I4355" s="81"/>
      <c r="J4355" s="80"/>
      <c r="K4355" s="80"/>
      <c r="L4355" s="80"/>
      <c r="M4355" s="80"/>
    </row>
    <row r="4356" spans="5:13">
      <c r="E4356" s="80"/>
      <c r="F4356" s="80"/>
      <c r="I4356" s="81"/>
      <c r="J4356" s="80"/>
      <c r="K4356" s="80"/>
      <c r="L4356" s="80"/>
      <c r="M4356" s="80"/>
    </row>
    <row r="4357" spans="5:13">
      <c r="E4357" s="80"/>
      <c r="F4357" s="80"/>
      <c r="I4357" s="81"/>
      <c r="J4357" s="80"/>
      <c r="K4357" s="80"/>
      <c r="L4357" s="80"/>
      <c r="M4357" s="80"/>
    </row>
    <row r="4358" spans="5:13">
      <c r="E4358" s="80"/>
      <c r="F4358" s="80"/>
      <c r="I4358" s="81"/>
      <c r="J4358" s="80"/>
      <c r="K4358" s="80"/>
      <c r="L4358" s="80"/>
      <c r="M4358" s="80"/>
    </row>
    <row r="4359" spans="5:13">
      <c r="E4359" s="80"/>
      <c r="F4359" s="80"/>
      <c r="I4359" s="81"/>
      <c r="J4359" s="80"/>
      <c r="K4359" s="80"/>
      <c r="L4359" s="80"/>
      <c r="M4359" s="80"/>
    </row>
    <row r="4360" spans="5:13">
      <c r="E4360" s="80"/>
      <c r="F4360" s="80"/>
      <c r="I4360" s="81"/>
      <c r="J4360" s="80"/>
      <c r="K4360" s="80"/>
      <c r="L4360" s="80"/>
      <c r="M4360" s="80"/>
    </row>
    <row r="4361" spans="5:13">
      <c r="E4361" s="80"/>
      <c r="F4361" s="80"/>
      <c r="I4361" s="81"/>
      <c r="J4361" s="80"/>
      <c r="K4361" s="80"/>
      <c r="L4361" s="80"/>
      <c r="M4361" s="80"/>
    </row>
    <row r="4362" spans="5:13">
      <c r="E4362" s="80"/>
      <c r="F4362" s="80"/>
      <c r="I4362" s="81"/>
      <c r="J4362" s="80"/>
      <c r="K4362" s="80"/>
      <c r="L4362" s="80"/>
      <c r="M4362" s="80"/>
    </row>
    <row r="4363" spans="5:13">
      <c r="E4363" s="80"/>
      <c r="F4363" s="80"/>
      <c r="I4363" s="81"/>
      <c r="J4363" s="80"/>
      <c r="K4363" s="80"/>
      <c r="L4363" s="80"/>
      <c r="M4363" s="80"/>
    </row>
    <row r="4364" spans="5:13">
      <c r="E4364" s="80"/>
      <c r="F4364" s="80"/>
      <c r="I4364" s="81"/>
      <c r="J4364" s="80"/>
      <c r="K4364" s="80"/>
      <c r="L4364" s="80"/>
      <c r="M4364" s="80"/>
    </row>
    <row r="4365" spans="5:13">
      <c r="E4365" s="80"/>
      <c r="F4365" s="80"/>
      <c r="I4365" s="81"/>
      <c r="J4365" s="80"/>
      <c r="K4365" s="80"/>
      <c r="L4365" s="80"/>
      <c r="M4365" s="80"/>
    </row>
    <row r="4366" spans="5:13">
      <c r="E4366" s="80"/>
      <c r="F4366" s="80"/>
      <c r="I4366" s="81"/>
      <c r="J4366" s="80"/>
      <c r="K4366" s="80"/>
      <c r="L4366" s="80"/>
      <c r="M4366" s="80"/>
    </row>
    <row r="4367" spans="5:13">
      <c r="E4367" s="80"/>
      <c r="F4367" s="80"/>
      <c r="I4367" s="81"/>
      <c r="J4367" s="80"/>
      <c r="K4367" s="80"/>
      <c r="L4367" s="80"/>
      <c r="M4367" s="80"/>
    </row>
    <row r="4368" spans="5:13">
      <c r="E4368" s="80"/>
      <c r="F4368" s="80"/>
      <c r="I4368" s="81"/>
      <c r="J4368" s="80"/>
      <c r="K4368" s="80"/>
      <c r="L4368" s="80"/>
      <c r="M4368" s="80"/>
    </row>
    <row r="4369" spans="5:13">
      <c r="E4369" s="80"/>
      <c r="F4369" s="80"/>
      <c r="I4369" s="81"/>
      <c r="J4369" s="80"/>
      <c r="K4369" s="80"/>
      <c r="L4369" s="80"/>
      <c r="M4369" s="80"/>
    </row>
    <row r="4370" spans="5:13">
      <c r="E4370" s="80"/>
      <c r="F4370" s="80"/>
      <c r="I4370" s="81"/>
      <c r="J4370" s="80"/>
      <c r="K4370" s="80"/>
      <c r="L4370" s="80"/>
      <c r="M4370" s="80"/>
    </row>
    <row r="4371" spans="5:13">
      <c r="E4371" s="80"/>
      <c r="F4371" s="80"/>
      <c r="I4371" s="81"/>
      <c r="J4371" s="80"/>
      <c r="K4371" s="80"/>
      <c r="L4371" s="80"/>
      <c r="M4371" s="80"/>
    </row>
    <row r="4372" spans="5:13">
      <c r="E4372" s="80"/>
      <c r="F4372" s="80"/>
      <c r="I4372" s="81"/>
      <c r="J4372" s="80"/>
      <c r="K4372" s="80"/>
      <c r="L4372" s="80"/>
      <c r="M4372" s="80"/>
    </row>
    <row r="4373" spans="5:13">
      <c r="E4373" s="80"/>
      <c r="F4373" s="80"/>
      <c r="I4373" s="81"/>
      <c r="J4373" s="80"/>
      <c r="K4373" s="80"/>
      <c r="L4373" s="80"/>
      <c r="M4373" s="80"/>
    </row>
    <row r="4374" spans="5:13">
      <c r="E4374" s="80"/>
      <c r="F4374" s="80"/>
      <c r="I4374" s="81"/>
      <c r="J4374" s="80"/>
      <c r="K4374" s="80"/>
      <c r="L4374" s="80"/>
      <c r="M4374" s="80"/>
    </row>
    <row r="4375" spans="5:13">
      <c r="E4375" s="80"/>
      <c r="F4375" s="80"/>
      <c r="I4375" s="81"/>
      <c r="J4375" s="80"/>
      <c r="K4375" s="80"/>
      <c r="L4375" s="80"/>
      <c r="M4375" s="80"/>
    </row>
    <row r="4376" spans="5:13">
      <c r="E4376" s="80"/>
      <c r="F4376" s="80"/>
      <c r="I4376" s="81"/>
      <c r="J4376" s="80"/>
      <c r="K4376" s="80"/>
      <c r="L4376" s="80"/>
      <c r="M4376" s="80"/>
    </row>
    <row r="4377" spans="5:13">
      <c r="E4377" s="80"/>
      <c r="F4377" s="80"/>
      <c r="I4377" s="81"/>
      <c r="J4377" s="80"/>
      <c r="K4377" s="80"/>
      <c r="L4377" s="80"/>
      <c r="M4377" s="80"/>
    </row>
    <row r="4378" spans="5:13">
      <c r="E4378" s="80"/>
      <c r="F4378" s="80"/>
      <c r="I4378" s="81"/>
      <c r="J4378" s="80"/>
      <c r="K4378" s="80"/>
      <c r="L4378" s="80"/>
      <c r="M4378" s="80"/>
    </row>
    <row r="4379" spans="5:13">
      <c r="E4379" s="80"/>
      <c r="F4379" s="80"/>
      <c r="I4379" s="81"/>
      <c r="J4379" s="80"/>
      <c r="K4379" s="80"/>
      <c r="L4379" s="80"/>
      <c r="M4379" s="80"/>
    </row>
    <row r="4380" spans="5:13">
      <c r="E4380" s="80"/>
      <c r="F4380" s="80"/>
      <c r="I4380" s="81"/>
      <c r="J4380" s="80"/>
      <c r="K4380" s="80"/>
      <c r="L4380" s="80"/>
      <c r="M4380" s="80"/>
    </row>
    <row r="4381" spans="5:13">
      <c r="E4381" s="80"/>
      <c r="F4381" s="80"/>
      <c r="I4381" s="81"/>
      <c r="J4381" s="80"/>
      <c r="K4381" s="80"/>
      <c r="L4381" s="80"/>
      <c r="M4381" s="80"/>
    </row>
    <row r="4382" spans="5:13">
      <c r="E4382" s="80"/>
      <c r="F4382" s="80"/>
      <c r="I4382" s="81"/>
      <c r="J4382" s="80"/>
      <c r="K4382" s="80"/>
      <c r="L4382" s="80"/>
      <c r="M4382" s="80"/>
    </row>
    <row r="4383" spans="5:13">
      <c r="E4383" s="80"/>
      <c r="F4383" s="80"/>
      <c r="I4383" s="81"/>
      <c r="J4383" s="80"/>
      <c r="K4383" s="80"/>
      <c r="L4383" s="80"/>
      <c r="M4383" s="80"/>
    </row>
    <row r="4384" spans="5:13">
      <c r="E4384" s="80"/>
      <c r="F4384" s="80"/>
      <c r="I4384" s="81"/>
      <c r="J4384" s="80"/>
      <c r="K4384" s="80"/>
      <c r="L4384" s="80"/>
      <c r="M4384" s="80"/>
    </row>
    <row r="4385" spans="5:13">
      <c r="E4385" s="80"/>
      <c r="F4385" s="80"/>
      <c r="I4385" s="81"/>
      <c r="J4385" s="80"/>
      <c r="K4385" s="80"/>
      <c r="L4385" s="80"/>
      <c r="M4385" s="80"/>
    </row>
    <row r="4386" spans="5:13">
      <c r="E4386" s="80"/>
      <c r="F4386" s="80"/>
      <c r="I4386" s="81"/>
      <c r="J4386" s="80"/>
      <c r="K4386" s="80"/>
      <c r="L4386" s="80"/>
      <c r="M4386" s="80"/>
    </row>
    <row r="4387" spans="5:13">
      <c r="E4387" s="80"/>
      <c r="F4387" s="80"/>
      <c r="I4387" s="81"/>
      <c r="J4387" s="80"/>
      <c r="K4387" s="80"/>
      <c r="L4387" s="80"/>
      <c r="M4387" s="80"/>
    </row>
    <row r="4388" spans="5:13">
      <c r="E4388" s="80"/>
      <c r="F4388" s="80"/>
      <c r="I4388" s="81"/>
      <c r="J4388" s="80"/>
      <c r="K4388" s="80"/>
      <c r="L4388" s="80"/>
      <c r="M4388" s="80"/>
    </row>
    <row r="4389" spans="5:13">
      <c r="E4389" s="80"/>
      <c r="F4389" s="80"/>
      <c r="I4389" s="81"/>
      <c r="J4389" s="80"/>
      <c r="K4389" s="80"/>
      <c r="L4389" s="80"/>
      <c r="M4389" s="80"/>
    </row>
    <row r="4390" spans="5:13">
      <c r="E4390" s="80"/>
      <c r="F4390" s="80"/>
      <c r="I4390" s="81"/>
      <c r="J4390" s="80"/>
      <c r="K4390" s="80"/>
      <c r="L4390" s="80"/>
      <c r="M4390" s="80"/>
    </row>
    <row r="4391" spans="5:13">
      <c r="E4391" s="80"/>
      <c r="F4391" s="80"/>
      <c r="I4391" s="81"/>
      <c r="J4391" s="80"/>
      <c r="K4391" s="80"/>
      <c r="L4391" s="80"/>
      <c r="M4391" s="80"/>
    </row>
    <row r="4392" spans="5:13">
      <c r="E4392" s="80"/>
      <c r="F4392" s="80"/>
      <c r="I4392" s="81"/>
      <c r="J4392" s="80"/>
      <c r="K4392" s="80"/>
      <c r="L4392" s="80"/>
      <c r="M4392" s="80"/>
    </row>
    <row r="4393" spans="5:13">
      <c r="E4393" s="80"/>
      <c r="F4393" s="80"/>
      <c r="I4393" s="81"/>
      <c r="J4393" s="80"/>
      <c r="K4393" s="80"/>
      <c r="L4393" s="80"/>
      <c r="M4393" s="80"/>
    </row>
    <row r="4394" spans="5:13">
      <c r="E4394" s="80"/>
      <c r="F4394" s="80"/>
      <c r="I4394" s="81"/>
      <c r="J4394" s="80"/>
      <c r="K4394" s="80"/>
      <c r="L4394" s="80"/>
      <c r="M4394" s="80"/>
    </row>
    <row r="4395" spans="5:13">
      <c r="E4395" s="80"/>
      <c r="F4395" s="80"/>
      <c r="I4395" s="81"/>
      <c r="J4395" s="80"/>
      <c r="K4395" s="80"/>
      <c r="L4395" s="80"/>
      <c r="M4395" s="80"/>
    </row>
    <row r="4396" spans="5:13">
      <c r="E4396" s="80"/>
      <c r="F4396" s="80"/>
      <c r="I4396" s="81"/>
      <c r="J4396" s="80"/>
      <c r="K4396" s="80"/>
      <c r="L4396" s="80"/>
      <c r="M4396" s="80"/>
    </row>
    <row r="4397" spans="5:13">
      <c r="E4397" s="80"/>
      <c r="F4397" s="80"/>
      <c r="I4397" s="81"/>
      <c r="J4397" s="80"/>
      <c r="K4397" s="80"/>
      <c r="L4397" s="80"/>
      <c r="M4397" s="80"/>
    </row>
    <row r="4398" spans="5:13">
      <c r="E4398" s="80"/>
      <c r="F4398" s="80"/>
      <c r="I4398" s="81"/>
      <c r="J4398" s="80"/>
      <c r="K4398" s="80"/>
      <c r="L4398" s="80"/>
      <c r="M4398" s="80"/>
    </row>
    <row r="4399" spans="5:13">
      <c r="E4399" s="80"/>
      <c r="F4399" s="80"/>
      <c r="I4399" s="81"/>
      <c r="J4399" s="80"/>
      <c r="K4399" s="80"/>
      <c r="L4399" s="80"/>
      <c r="M4399" s="80"/>
    </row>
    <row r="4400" spans="5:13">
      <c r="E4400" s="80"/>
      <c r="F4400" s="80"/>
      <c r="I4400" s="81"/>
      <c r="J4400" s="80"/>
      <c r="K4400" s="80"/>
      <c r="L4400" s="80"/>
      <c r="M4400" s="80"/>
    </row>
    <row r="4401" spans="5:13">
      <c r="E4401" s="80"/>
      <c r="F4401" s="80"/>
      <c r="I4401" s="81"/>
      <c r="J4401" s="80"/>
      <c r="K4401" s="80"/>
      <c r="L4401" s="80"/>
      <c r="M4401" s="80"/>
    </row>
    <row r="4402" spans="5:13">
      <c r="E4402" s="80"/>
      <c r="F4402" s="80"/>
      <c r="I4402" s="81"/>
      <c r="J4402" s="80"/>
      <c r="K4402" s="80"/>
      <c r="L4402" s="80"/>
      <c r="M4402" s="80"/>
    </row>
    <row r="4403" spans="5:13">
      <c r="E4403" s="80"/>
      <c r="F4403" s="80"/>
      <c r="I4403" s="81"/>
      <c r="J4403" s="80"/>
      <c r="K4403" s="80"/>
      <c r="L4403" s="80"/>
      <c r="M4403" s="80"/>
    </row>
    <row r="4404" spans="5:13">
      <c r="E4404" s="80"/>
      <c r="F4404" s="80"/>
      <c r="I4404" s="81"/>
      <c r="J4404" s="80"/>
      <c r="K4404" s="80"/>
      <c r="L4404" s="80"/>
      <c r="M4404" s="80"/>
    </row>
    <row r="4405" spans="5:13">
      <c r="E4405" s="80"/>
      <c r="F4405" s="80"/>
      <c r="I4405" s="81"/>
      <c r="J4405" s="80"/>
      <c r="K4405" s="80"/>
      <c r="L4405" s="80"/>
      <c r="M4405" s="80"/>
    </row>
    <row r="4406" spans="5:13">
      <c r="E4406" s="80"/>
      <c r="F4406" s="80"/>
      <c r="I4406" s="81"/>
      <c r="J4406" s="80"/>
      <c r="K4406" s="80"/>
      <c r="L4406" s="80"/>
      <c r="M4406" s="80"/>
    </row>
    <row r="4407" spans="5:13">
      <c r="E4407" s="80"/>
      <c r="F4407" s="80"/>
      <c r="I4407" s="81"/>
      <c r="J4407" s="80"/>
      <c r="K4407" s="80"/>
      <c r="L4407" s="80"/>
      <c r="M4407" s="80"/>
    </row>
    <row r="4408" spans="5:13">
      <c r="E4408" s="80"/>
      <c r="F4408" s="80"/>
      <c r="I4408" s="81"/>
      <c r="J4408" s="80"/>
      <c r="K4408" s="80"/>
      <c r="L4408" s="80"/>
      <c r="M4408" s="80"/>
    </row>
    <row r="4409" spans="5:13">
      <c r="E4409" s="80"/>
      <c r="F4409" s="80"/>
      <c r="I4409" s="81"/>
      <c r="J4409" s="80"/>
      <c r="K4409" s="80"/>
      <c r="L4409" s="80"/>
      <c r="M4409" s="80"/>
    </row>
    <row r="4410" spans="5:13">
      <c r="E4410" s="80"/>
      <c r="F4410" s="80"/>
      <c r="I4410" s="81"/>
      <c r="J4410" s="80"/>
      <c r="K4410" s="80"/>
      <c r="L4410" s="80"/>
      <c r="M4410" s="80"/>
    </row>
    <row r="4411" spans="5:13">
      <c r="E4411" s="80"/>
      <c r="F4411" s="80"/>
      <c r="I4411" s="81"/>
      <c r="J4411" s="80"/>
      <c r="K4411" s="80"/>
      <c r="L4411" s="80"/>
      <c r="M4411" s="80"/>
    </row>
    <row r="4412" spans="5:13">
      <c r="E4412" s="80"/>
      <c r="F4412" s="80"/>
      <c r="I4412" s="81"/>
      <c r="J4412" s="80"/>
      <c r="K4412" s="80"/>
      <c r="L4412" s="80"/>
      <c r="M4412" s="80"/>
    </row>
    <row r="4413" spans="5:13">
      <c r="E4413" s="80"/>
      <c r="F4413" s="80"/>
      <c r="I4413" s="81"/>
      <c r="J4413" s="80"/>
      <c r="K4413" s="80"/>
      <c r="L4413" s="80"/>
      <c r="M4413" s="80"/>
    </row>
    <row r="4414" spans="5:13">
      <c r="E4414" s="80"/>
      <c r="F4414" s="80"/>
      <c r="I4414" s="81"/>
      <c r="J4414" s="80"/>
      <c r="K4414" s="80"/>
      <c r="L4414" s="80"/>
      <c r="M4414" s="80"/>
    </row>
    <row r="4415" spans="5:13">
      <c r="E4415" s="80"/>
      <c r="F4415" s="80"/>
      <c r="I4415" s="81"/>
      <c r="J4415" s="80"/>
      <c r="K4415" s="80"/>
      <c r="L4415" s="80"/>
      <c r="M4415" s="80"/>
    </row>
    <row r="4416" spans="5:13">
      <c r="E4416" s="80"/>
      <c r="F4416" s="80"/>
      <c r="I4416" s="81"/>
      <c r="J4416" s="80"/>
      <c r="K4416" s="80"/>
      <c r="L4416" s="80"/>
      <c r="M4416" s="80"/>
    </row>
    <row r="4417" spans="5:13">
      <c r="E4417" s="80"/>
      <c r="F4417" s="80"/>
      <c r="I4417" s="81"/>
      <c r="J4417" s="80"/>
      <c r="K4417" s="80"/>
      <c r="L4417" s="80"/>
      <c r="M4417" s="80"/>
    </row>
    <row r="4418" spans="5:13">
      <c r="E4418" s="80"/>
      <c r="F4418" s="80"/>
      <c r="I4418" s="81"/>
      <c r="J4418" s="80"/>
      <c r="K4418" s="80"/>
      <c r="L4418" s="80"/>
      <c r="M4418" s="80"/>
    </row>
    <row r="4419" spans="5:13">
      <c r="E4419" s="80"/>
      <c r="F4419" s="80"/>
      <c r="I4419" s="81"/>
      <c r="J4419" s="80"/>
      <c r="K4419" s="80"/>
      <c r="L4419" s="80"/>
      <c r="M4419" s="80"/>
    </row>
    <row r="4420" spans="5:13">
      <c r="E4420" s="80"/>
      <c r="F4420" s="80"/>
      <c r="I4420" s="81"/>
      <c r="J4420" s="80"/>
      <c r="K4420" s="80"/>
      <c r="L4420" s="80"/>
      <c r="M4420" s="80"/>
    </row>
    <row r="4421" spans="5:13">
      <c r="E4421" s="80"/>
      <c r="F4421" s="80"/>
      <c r="I4421" s="81"/>
      <c r="J4421" s="80"/>
      <c r="K4421" s="80"/>
      <c r="L4421" s="80"/>
      <c r="M4421" s="80"/>
    </row>
    <row r="4422" spans="5:13">
      <c r="E4422" s="80"/>
      <c r="F4422" s="80"/>
      <c r="I4422" s="81"/>
      <c r="J4422" s="80"/>
      <c r="K4422" s="80"/>
      <c r="L4422" s="80"/>
      <c r="M4422" s="80"/>
    </row>
    <row r="4423" spans="5:13">
      <c r="E4423" s="80"/>
      <c r="F4423" s="80"/>
      <c r="I4423" s="81"/>
      <c r="J4423" s="80"/>
      <c r="K4423" s="80"/>
      <c r="L4423" s="80"/>
      <c r="M4423" s="80"/>
    </row>
    <row r="4424" spans="5:13">
      <c r="E4424" s="80"/>
      <c r="F4424" s="80"/>
      <c r="I4424" s="81"/>
      <c r="J4424" s="80"/>
      <c r="K4424" s="80"/>
      <c r="L4424" s="80"/>
      <c r="M4424" s="80"/>
    </row>
    <row r="4425" spans="5:13">
      <c r="E4425" s="80"/>
      <c r="F4425" s="80"/>
      <c r="I4425" s="81"/>
      <c r="J4425" s="80"/>
      <c r="K4425" s="80"/>
      <c r="L4425" s="80"/>
      <c r="M4425" s="80"/>
    </row>
    <row r="4426" spans="5:13">
      <c r="E4426" s="80"/>
      <c r="F4426" s="80"/>
      <c r="I4426" s="81"/>
      <c r="J4426" s="80"/>
      <c r="K4426" s="80"/>
      <c r="L4426" s="80"/>
      <c r="M4426" s="80"/>
    </row>
    <row r="4427" spans="5:13">
      <c r="E4427" s="80"/>
      <c r="F4427" s="80"/>
      <c r="I4427" s="81"/>
      <c r="J4427" s="80"/>
      <c r="K4427" s="80"/>
      <c r="L4427" s="80"/>
      <c r="M4427" s="80"/>
    </row>
    <row r="4428" spans="5:13">
      <c r="E4428" s="80"/>
      <c r="F4428" s="80"/>
      <c r="I4428" s="81"/>
      <c r="J4428" s="80"/>
      <c r="K4428" s="80"/>
      <c r="L4428" s="80"/>
      <c r="M4428" s="80"/>
    </row>
    <row r="4429" spans="5:13">
      <c r="E4429" s="80"/>
      <c r="F4429" s="80"/>
      <c r="I4429" s="81"/>
      <c r="J4429" s="80"/>
      <c r="K4429" s="80"/>
      <c r="L4429" s="80"/>
      <c r="M4429" s="80"/>
    </row>
    <row r="4430" spans="5:13">
      <c r="E4430" s="80"/>
      <c r="F4430" s="80"/>
      <c r="I4430" s="81"/>
      <c r="J4430" s="80"/>
      <c r="K4430" s="80"/>
      <c r="L4430" s="80"/>
      <c r="M4430" s="80"/>
    </row>
    <row r="4431" spans="5:13">
      <c r="E4431" s="80"/>
      <c r="F4431" s="80"/>
      <c r="I4431" s="81"/>
      <c r="J4431" s="80"/>
      <c r="K4431" s="80"/>
      <c r="L4431" s="80"/>
      <c r="M4431" s="80"/>
    </row>
    <row r="4432" spans="5:13">
      <c r="E4432" s="80"/>
      <c r="F4432" s="80"/>
      <c r="I4432" s="81"/>
      <c r="J4432" s="80"/>
      <c r="K4432" s="80"/>
      <c r="L4432" s="80"/>
      <c r="M4432" s="80"/>
    </row>
    <row r="4433" spans="5:13">
      <c r="E4433" s="80"/>
      <c r="F4433" s="80"/>
      <c r="I4433" s="81"/>
      <c r="J4433" s="80"/>
      <c r="K4433" s="80"/>
      <c r="L4433" s="80"/>
      <c r="M4433" s="80"/>
    </row>
    <row r="4434" spans="5:13">
      <c r="E4434" s="80"/>
      <c r="F4434" s="80"/>
      <c r="I4434" s="81"/>
      <c r="J4434" s="80"/>
      <c r="K4434" s="80"/>
      <c r="L4434" s="80"/>
      <c r="M4434" s="80"/>
    </row>
    <row r="4435" spans="5:13">
      <c r="E4435" s="80"/>
      <c r="F4435" s="80"/>
      <c r="I4435" s="81"/>
      <c r="J4435" s="80"/>
      <c r="K4435" s="80"/>
      <c r="L4435" s="80"/>
      <c r="M4435" s="80"/>
    </row>
    <row r="4436" spans="5:13">
      <c r="E4436" s="80"/>
      <c r="F4436" s="80"/>
      <c r="I4436" s="81"/>
      <c r="J4436" s="80"/>
      <c r="K4436" s="80"/>
      <c r="L4436" s="80"/>
      <c r="M4436" s="80"/>
    </row>
    <row r="4437" spans="5:13">
      <c r="E4437" s="80"/>
      <c r="F4437" s="80"/>
      <c r="I4437" s="81"/>
      <c r="J4437" s="80"/>
      <c r="K4437" s="80"/>
      <c r="L4437" s="80"/>
      <c r="M4437" s="80"/>
    </row>
    <row r="4438" spans="5:13">
      <c r="E4438" s="80"/>
      <c r="F4438" s="80"/>
      <c r="I4438" s="81"/>
      <c r="J4438" s="80"/>
      <c r="K4438" s="80"/>
      <c r="L4438" s="80"/>
      <c r="M4438" s="80"/>
    </row>
    <row r="4439" spans="5:13">
      <c r="E4439" s="80"/>
      <c r="F4439" s="80"/>
      <c r="I4439" s="81"/>
      <c r="J4439" s="80"/>
      <c r="K4439" s="80"/>
      <c r="L4439" s="80"/>
      <c r="M4439" s="80"/>
    </row>
    <row r="4440" spans="5:13">
      <c r="E4440" s="80"/>
      <c r="F4440" s="80"/>
      <c r="I4440" s="81"/>
      <c r="J4440" s="80"/>
      <c r="K4440" s="80"/>
      <c r="L4440" s="80"/>
      <c r="M4440" s="80"/>
    </row>
    <row r="4441" spans="5:13">
      <c r="E4441" s="80"/>
      <c r="F4441" s="80"/>
      <c r="I4441" s="81"/>
      <c r="J4441" s="80"/>
      <c r="K4441" s="80"/>
      <c r="L4441" s="80"/>
      <c r="M4441" s="80"/>
    </row>
    <row r="4442" spans="5:13">
      <c r="E4442" s="80"/>
      <c r="F4442" s="80"/>
      <c r="I4442" s="81"/>
      <c r="J4442" s="80"/>
      <c r="K4442" s="80"/>
      <c r="L4442" s="80"/>
      <c r="M4442" s="80"/>
    </row>
    <row r="4443" spans="5:13">
      <c r="E4443" s="80"/>
      <c r="F4443" s="80"/>
      <c r="I4443" s="81"/>
      <c r="J4443" s="80"/>
      <c r="K4443" s="80"/>
      <c r="L4443" s="80"/>
      <c r="M4443" s="80"/>
    </row>
    <row r="4444" spans="5:13">
      <c r="E4444" s="80"/>
      <c r="F4444" s="80"/>
      <c r="I4444" s="81"/>
      <c r="J4444" s="80"/>
      <c r="K4444" s="80"/>
      <c r="L4444" s="80"/>
      <c r="M4444" s="80"/>
    </row>
    <row r="4445" spans="5:13">
      <c r="E4445" s="80"/>
      <c r="F4445" s="80"/>
      <c r="I4445" s="81"/>
      <c r="J4445" s="80"/>
      <c r="K4445" s="80"/>
      <c r="L4445" s="80"/>
      <c r="M4445" s="80"/>
    </row>
    <row r="4446" spans="5:13">
      <c r="E4446" s="80"/>
      <c r="F4446" s="80"/>
      <c r="I4446" s="81"/>
      <c r="J4446" s="80"/>
      <c r="K4446" s="80"/>
      <c r="L4446" s="80"/>
      <c r="M4446" s="80"/>
    </row>
    <row r="4447" spans="5:13">
      <c r="E4447" s="80"/>
      <c r="F4447" s="80"/>
      <c r="I4447" s="81"/>
      <c r="J4447" s="80"/>
      <c r="K4447" s="80"/>
      <c r="L4447" s="80"/>
      <c r="M4447" s="80"/>
    </row>
    <row r="4448" spans="5:13">
      <c r="E4448" s="80"/>
      <c r="F4448" s="80"/>
      <c r="I4448" s="81"/>
      <c r="J4448" s="80"/>
      <c r="K4448" s="80"/>
      <c r="L4448" s="80"/>
      <c r="M4448" s="80"/>
    </row>
    <row r="4449" spans="5:13">
      <c r="E4449" s="80"/>
      <c r="F4449" s="80"/>
      <c r="I4449" s="81"/>
      <c r="J4449" s="80"/>
      <c r="K4449" s="80"/>
      <c r="L4449" s="80"/>
      <c r="M4449" s="80"/>
    </row>
    <row r="4450" spans="5:13">
      <c r="E4450" s="80"/>
      <c r="F4450" s="80"/>
      <c r="I4450" s="81"/>
      <c r="J4450" s="80"/>
      <c r="K4450" s="80"/>
      <c r="L4450" s="80"/>
      <c r="M4450" s="80"/>
    </row>
    <row r="4451" spans="5:13">
      <c r="E4451" s="80"/>
      <c r="F4451" s="80"/>
      <c r="I4451" s="81"/>
      <c r="J4451" s="80"/>
      <c r="K4451" s="80"/>
      <c r="L4451" s="80"/>
      <c r="M4451" s="80"/>
    </row>
    <row r="4452" spans="5:13">
      <c r="E4452" s="80"/>
      <c r="F4452" s="80"/>
      <c r="I4452" s="81"/>
      <c r="J4452" s="80"/>
      <c r="K4452" s="80"/>
      <c r="L4452" s="80"/>
      <c r="M4452" s="80"/>
    </row>
    <row r="4453" spans="5:13">
      <c r="E4453" s="80"/>
      <c r="F4453" s="80"/>
      <c r="I4453" s="81"/>
      <c r="J4453" s="80"/>
      <c r="K4453" s="80"/>
      <c r="L4453" s="80"/>
      <c r="M4453" s="80"/>
    </row>
    <row r="4454" spans="5:13">
      <c r="E4454" s="80"/>
      <c r="F4454" s="80"/>
      <c r="I4454" s="81"/>
      <c r="J4454" s="80"/>
      <c r="K4454" s="80"/>
      <c r="L4454" s="80"/>
      <c r="M4454" s="80"/>
    </row>
    <row r="4455" spans="5:13">
      <c r="E4455" s="80"/>
      <c r="F4455" s="80"/>
      <c r="I4455" s="81"/>
      <c r="J4455" s="80"/>
      <c r="K4455" s="80"/>
      <c r="L4455" s="80"/>
      <c r="M4455" s="80"/>
    </row>
    <row r="4456" spans="5:13">
      <c r="E4456" s="80"/>
      <c r="F4456" s="80"/>
      <c r="I4456" s="81"/>
      <c r="J4456" s="80"/>
      <c r="K4456" s="80"/>
      <c r="L4456" s="80"/>
      <c r="M4456" s="80"/>
    </row>
    <row r="4457" spans="5:13">
      <c r="E4457" s="80"/>
      <c r="F4457" s="80"/>
      <c r="I4457" s="81"/>
      <c r="J4457" s="80"/>
      <c r="K4457" s="80"/>
      <c r="L4457" s="80"/>
      <c r="M4457" s="80"/>
    </row>
    <row r="4458" spans="5:13">
      <c r="E4458" s="80"/>
      <c r="F4458" s="80"/>
      <c r="I4458" s="81"/>
      <c r="J4458" s="80"/>
      <c r="K4458" s="80"/>
      <c r="L4458" s="80"/>
      <c r="M4458" s="80"/>
    </row>
    <row r="4459" spans="5:13">
      <c r="E4459" s="80"/>
      <c r="F4459" s="80"/>
      <c r="I4459" s="81"/>
      <c r="J4459" s="80"/>
      <c r="K4459" s="80"/>
      <c r="L4459" s="80"/>
      <c r="M4459" s="80"/>
    </row>
    <row r="4460" spans="5:13">
      <c r="E4460" s="80"/>
      <c r="F4460" s="80"/>
      <c r="I4460" s="81"/>
      <c r="J4460" s="80"/>
      <c r="K4460" s="80"/>
      <c r="L4460" s="80"/>
      <c r="M4460" s="80"/>
    </row>
    <row r="4461" spans="5:13">
      <c r="E4461" s="80"/>
      <c r="F4461" s="80"/>
      <c r="I4461" s="81"/>
      <c r="J4461" s="80"/>
      <c r="K4461" s="80"/>
      <c r="L4461" s="80"/>
      <c r="M4461" s="80"/>
    </row>
    <row r="4462" spans="5:13">
      <c r="E4462" s="80"/>
      <c r="F4462" s="80"/>
      <c r="I4462" s="81"/>
      <c r="J4462" s="80"/>
      <c r="K4462" s="80"/>
      <c r="L4462" s="80"/>
      <c r="M4462" s="80"/>
    </row>
    <row r="4463" spans="5:13">
      <c r="E4463" s="80"/>
      <c r="F4463" s="80"/>
      <c r="I4463" s="81"/>
      <c r="J4463" s="80"/>
      <c r="K4463" s="80"/>
      <c r="L4463" s="80"/>
      <c r="M4463" s="80"/>
    </row>
    <row r="4464" spans="5:13">
      <c r="E4464" s="80"/>
      <c r="F4464" s="80"/>
      <c r="I4464" s="81"/>
      <c r="J4464" s="80"/>
      <c r="K4464" s="80"/>
      <c r="L4464" s="80"/>
      <c r="M4464" s="80"/>
    </row>
    <row r="4465" spans="5:13">
      <c r="E4465" s="80"/>
      <c r="F4465" s="80"/>
      <c r="I4465" s="81"/>
      <c r="J4465" s="80"/>
      <c r="K4465" s="80"/>
      <c r="L4465" s="80"/>
      <c r="M4465" s="80"/>
    </row>
    <row r="4466" spans="5:13">
      <c r="E4466" s="80"/>
      <c r="F4466" s="80"/>
      <c r="I4466" s="81"/>
      <c r="J4466" s="80"/>
      <c r="K4466" s="80"/>
      <c r="L4466" s="80"/>
      <c r="M4466" s="80"/>
    </row>
    <row r="4467" spans="5:13">
      <c r="E4467" s="80"/>
      <c r="F4467" s="80"/>
      <c r="I4467" s="81"/>
      <c r="J4467" s="80"/>
      <c r="K4467" s="80"/>
      <c r="L4467" s="80"/>
      <c r="M4467" s="80"/>
    </row>
    <row r="4468" spans="5:13">
      <c r="E4468" s="80"/>
      <c r="F4468" s="80"/>
      <c r="I4468" s="81"/>
      <c r="J4468" s="80"/>
      <c r="K4468" s="80"/>
      <c r="L4468" s="80"/>
      <c r="M4468" s="80"/>
    </row>
    <row r="4469" spans="5:13">
      <c r="E4469" s="80"/>
      <c r="F4469" s="80"/>
      <c r="I4469" s="81"/>
      <c r="J4469" s="80"/>
      <c r="K4469" s="80"/>
      <c r="L4469" s="80"/>
      <c r="M4469" s="80"/>
    </row>
    <row r="4470" spans="5:13">
      <c r="E4470" s="80"/>
      <c r="F4470" s="80"/>
      <c r="I4470" s="81"/>
      <c r="J4470" s="80"/>
      <c r="K4470" s="80"/>
      <c r="L4470" s="80"/>
      <c r="M4470" s="80"/>
    </row>
    <row r="4471" spans="5:13">
      <c r="E4471" s="80"/>
      <c r="F4471" s="80"/>
      <c r="I4471" s="81"/>
      <c r="J4471" s="80"/>
      <c r="K4471" s="80"/>
      <c r="L4471" s="80"/>
      <c r="M4471" s="80"/>
    </row>
    <row r="4472" spans="5:13">
      <c r="E4472" s="80"/>
      <c r="F4472" s="80"/>
      <c r="I4472" s="81"/>
      <c r="J4472" s="80"/>
      <c r="K4472" s="80"/>
      <c r="L4472" s="80"/>
      <c r="M4472" s="80"/>
    </row>
    <row r="4473" spans="5:13">
      <c r="E4473" s="80"/>
      <c r="F4473" s="80"/>
      <c r="I4473" s="81"/>
      <c r="J4473" s="80"/>
      <c r="K4473" s="80"/>
      <c r="L4473" s="80"/>
      <c r="M4473" s="80"/>
    </row>
    <row r="4474" spans="5:13">
      <c r="E4474" s="80"/>
      <c r="F4474" s="80"/>
      <c r="I4474" s="81"/>
      <c r="J4474" s="80"/>
      <c r="K4474" s="80"/>
      <c r="L4474" s="80"/>
      <c r="M4474" s="80"/>
    </row>
    <row r="4475" spans="5:13">
      <c r="E4475" s="80"/>
      <c r="F4475" s="80"/>
      <c r="I4475" s="81"/>
      <c r="J4475" s="80"/>
      <c r="K4475" s="80"/>
      <c r="L4475" s="80"/>
      <c r="M4475" s="80"/>
    </row>
    <row r="4476" spans="5:13">
      <c r="E4476" s="80"/>
      <c r="F4476" s="80"/>
      <c r="I4476" s="81"/>
      <c r="J4476" s="80"/>
      <c r="K4476" s="80"/>
      <c r="L4476" s="80"/>
      <c r="M4476" s="80"/>
    </row>
    <row r="4477" spans="5:13">
      <c r="E4477" s="80"/>
      <c r="F4477" s="80"/>
      <c r="I4477" s="81"/>
      <c r="J4477" s="80"/>
      <c r="K4477" s="80"/>
      <c r="L4477" s="80"/>
      <c r="M4477" s="80"/>
    </row>
    <row r="4478" spans="5:13">
      <c r="E4478" s="80"/>
      <c r="F4478" s="80"/>
      <c r="I4478" s="81"/>
      <c r="J4478" s="80"/>
      <c r="K4478" s="80"/>
      <c r="L4478" s="80"/>
      <c r="M4478" s="80"/>
    </row>
    <row r="4479" spans="5:13">
      <c r="E4479" s="80"/>
      <c r="F4479" s="80"/>
      <c r="I4479" s="81"/>
      <c r="J4479" s="80"/>
      <c r="K4479" s="80"/>
      <c r="L4479" s="80"/>
      <c r="M4479" s="80"/>
    </row>
    <row r="4480" spans="5:13">
      <c r="E4480" s="80"/>
      <c r="F4480" s="80"/>
      <c r="I4480" s="81"/>
      <c r="J4480" s="80"/>
      <c r="K4480" s="80"/>
      <c r="L4480" s="80"/>
      <c r="M4480" s="80"/>
    </row>
    <row r="4481" spans="5:13">
      <c r="E4481" s="80"/>
      <c r="F4481" s="80"/>
      <c r="I4481" s="81"/>
      <c r="J4481" s="80"/>
      <c r="K4481" s="80"/>
      <c r="L4481" s="80"/>
      <c r="M4481" s="80"/>
    </row>
    <row r="4482" spans="5:13">
      <c r="E4482" s="80"/>
      <c r="F4482" s="80"/>
      <c r="I4482" s="81"/>
      <c r="J4482" s="80"/>
      <c r="K4482" s="80"/>
      <c r="L4482" s="80"/>
      <c r="M4482" s="80"/>
    </row>
    <row r="4483" spans="5:13">
      <c r="E4483" s="80"/>
      <c r="F4483" s="80"/>
      <c r="I4483" s="81"/>
      <c r="J4483" s="80"/>
      <c r="K4483" s="80"/>
      <c r="L4483" s="80"/>
      <c r="M4483" s="80"/>
    </row>
    <row r="4484" spans="5:13">
      <c r="E4484" s="80"/>
      <c r="F4484" s="80"/>
      <c r="I4484" s="81"/>
      <c r="J4484" s="80"/>
      <c r="K4484" s="80"/>
      <c r="L4484" s="80"/>
      <c r="M4484" s="80"/>
    </row>
    <row r="4485" spans="5:13">
      <c r="E4485" s="80"/>
      <c r="F4485" s="80"/>
      <c r="I4485" s="81"/>
      <c r="J4485" s="80"/>
      <c r="K4485" s="80"/>
      <c r="L4485" s="80"/>
      <c r="M4485" s="80"/>
    </row>
    <row r="4486" spans="5:13">
      <c r="E4486" s="80"/>
      <c r="F4486" s="80"/>
      <c r="I4486" s="81"/>
      <c r="J4486" s="80"/>
      <c r="K4486" s="80"/>
      <c r="L4486" s="80"/>
      <c r="M4486" s="80"/>
    </row>
    <row r="4487" spans="5:13">
      <c r="E4487" s="80"/>
      <c r="F4487" s="80"/>
      <c r="I4487" s="81"/>
      <c r="J4487" s="80"/>
      <c r="K4487" s="80"/>
      <c r="L4487" s="80"/>
      <c r="M4487" s="80"/>
    </row>
    <row r="4488" spans="5:13">
      <c r="E4488" s="80"/>
      <c r="F4488" s="80"/>
      <c r="I4488" s="81"/>
      <c r="J4488" s="80"/>
      <c r="K4488" s="80"/>
      <c r="L4488" s="80"/>
      <c r="M4488" s="80"/>
    </row>
    <row r="4489" spans="5:13">
      <c r="E4489" s="80"/>
      <c r="F4489" s="80"/>
      <c r="I4489" s="81"/>
      <c r="J4489" s="80"/>
      <c r="K4489" s="80"/>
      <c r="L4489" s="80"/>
      <c r="M4489" s="80"/>
    </row>
    <row r="4490" spans="5:13">
      <c r="E4490" s="80"/>
      <c r="F4490" s="80"/>
      <c r="I4490" s="81"/>
      <c r="J4490" s="80"/>
      <c r="K4490" s="80"/>
      <c r="L4490" s="80"/>
      <c r="M4490" s="80"/>
    </row>
    <row r="4491" spans="5:13">
      <c r="E4491" s="80"/>
      <c r="F4491" s="80"/>
      <c r="I4491" s="81"/>
      <c r="J4491" s="80"/>
      <c r="K4491" s="80"/>
      <c r="L4491" s="80"/>
      <c r="M4491" s="80"/>
    </row>
    <row r="4492" spans="5:13">
      <c r="E4492" s="80"/>
      <c r="F4492" s="80"/>
      <c r="I4492" s="81"/>
      <c r="J4492" s="80"/>
      <c r="K4492" s="80"/>
      <c r="L4492" s="80"/>
      <c r="M4492" s="80"/>
    </row>
    <row r="4493" spans="5:13">
      <c r="E4493" s="80"/>
      <c r="F4493" s="80"/>
      <c r="I4493" s="81"/>
      <c r="J4493" s="80"/>
      <c r="K4493" s="80"/>
      <c r="L4493" s="80"/>
      <c r="M4493" s="80"/>
    </row>
    <row r="4494" spans="5:13">
      <c r="E4494" s="80"/>
      <c r="F4494" s="80"/>
      <c r="I4494" s="81"/>
      <c r="J4494" s="80"/>
      <c r="K4494" s="80"/>
      <c r="L4494" s="80"/>
      <c r="M4494" s="80"/>
    </row>
    <row r="4495" spans="5:13">
      <c r="E4495" s="80"/>
      <c r="F4495" s="80"/>
      <c r="I4495" s="81"/>
      <c r="J4495" s="80"/>
      <c r="K4495" s="80"/>
      <c r="L4495" s="80"/>
      <c r="M4495" s="80"/>
    </row>
    <row r="4496" spans="5:13">
      <c r="E4496" s="80"/>
      <c r="F4496" s="80"/>
      <c r="I4496" s="81"/>
      <c r="J4496" s="80"/>
      <c r="K4496" s="80"/>
      <c r="L4496" s="80"/>
      <c r="M4496" s="80"/>
    </row>
    <row r="4497" spans="5:13">
      <c r="E4497" s="80"/>
      <c r="F4497" s="80"/>
      <c r="I4497" s="81"/>
      <c r="J4497" s="80"/>
      <c r="K4497" s="80"/>
      <c r="L4497" s="80"/>
      <c r="M4497" s="80"/>
    </row>
    <row r="4498" spans="5:13">
      <c r="E4498" s="80"/>
      <c r="F4498" s="80"/>
      <c r="I4498" s="81"/>
      <c r="J4498" s="80"/>
      <c r="K4498" s="80"/>
      <c r="L4498" s="80"/>
      <c r="M4498" s="80"/>
    </row>
    <row r="4499" spans="5:13">
      <c r="E4499" s="80"/>
      <c r="F4499" s="80"/>
      <c r="I4499" s="81"/>
      <c r="J4499" s="80"/>
      <c r="K4499" s="80"/>
      <c r="L4499" s="80"/>
      <c r="M4499" s="80"/>
    </row>
    <row r="4500" spans="5:13">
      <c r="E4500" s="80"/>
      <c r="F4500" s="80"/>
      <c r="I4500" s="81"/>
      <c r="J4500" s="80"/>
      <c r="K4500" s="80"/>
      <c r="L4500" s="80"/>
      <c r="M4500" s="80"/>
    </row>
    <row r="4501" spans="5:13">
      <c r="E4501" s="80"/>
      <c r="F4501" s="80"/>
      <c r="I4501" s="81"/>
      <c r="J4501" s="80"/>
      <c r="K4501" s="80"/>
      <c r="L4501" s="80"/>
      <c r="M4501" s="80"/>
    </row>
    <row r="4502" spans="5:13">
      <c r="E4502" s="80"/>
      <c r="F4502" s="80"/>
      <c r="I4502" s="81"/>
      <c r="J4502" s="80"/>
      <c r="K4502" s="80"/>
      <c r="L4502" s="80"/>
      <c r="M4502" s="80"/>
    </row>
    <row r="4503" spans="5:13">
      <c r="E4503" s="80"/>
      <c r="F4503" s="80"/>
      <c r="I4503" s="81"/>
      <c r="J4503" s="80"/>
      <c r="K4503" s="80"/>
      <c r="L4503" s="80"/>
      <c r="M4503" s="80"/>
    </row>
    <row r="4504" spans="5:13">
      <c r="E4504" s="80"/>
      <c r="F4504" s="80"/>
      <c r="I4504" s="81"/>
      <c r="J4504" s="80"/>
      <c r="K4504" s="80"/>
      <c r="L4504" s="80"/>
      <c r="M4504" s="80"/>
    </row>
    <row r="4505" spans="5:13">
      <c r="E4505" s="80"/>
      <c r="F4505" s="80"/>
      <c r="I4505" s="81"/>
      <c r="J4505" s="80"/>
      <c r="K4505" s="80"/>
      <c r="L4505" s="80"/>
      <c r="M4505" s="80"/>
    </row>
    <row r="4506" spans="5:13">
      <c r="E4506" s="80"/>
      <c r="F4506" s="80"/>
      <c r="I4506" s="81"/>
      <c r="J4506" s="80"/>
      <c r="K4506" s="80"/>
      <c r="L4506" s="80"/>
      <c r="M4506" s="80"/>
    </row>
    <row r="4507" spans="5:13">
      <c r="E4507" s="80"/>
      <c r="F4507" s="80"/>
      <c r="I4507" s="81"/>
      <c r="J4507" s="80"/>
      <c r="K4507" s="80"/>
      <c r="L4507" s="80"/>
      <c r="M4507" s="80"/>
    </row>
    <row r="4508" spans="5:13">
      <c r="E4508" s="80"/>
      <c r="F4508" s="80"/>
      <c r="I4508" s="81"/>
      <c r="J4508" s="80"/>
      <c r="K4508" s="80"/>
      <c r="L4508" s="80"/>
      <c r="M4508" s="80"/>
    </row>
    <row r="4509" spans="5:13">
      <c r="E4509" s="80"/>
      <c r="F4509" s="80"/>
      <c r="I4509" s="81"/>
      <c r="J4509" s="80"/>
      <c r="K4509" s="80"/>
      <c r="L4509" s="80"/>
      <c r="M4509" s="80"/>
    </row>
    <row r="4510" spans="5:13">
      <c r="E4510" s="80"/>
      <c r="F4510" s="80"/>
      <c r="I4510" s="81"/>
      <c r="J4510" s="80"/>
      <c r="K4510" s="80"/>
      <c r="L4510" s="80"/>
      <c r="M4510" s="80"/>
    </row>
    <row r="4511" spans="5:13">
      <c r="E4511" s="80"/>
      <c r="F4511" s="80"/>
      <c r="I4511" s="81"/>
      <c r="J4511" s="80"/>
      <c r="K4511" s="80"/>
      <c r="L4511" s="80"/>
      <c r="M4511" s="80"/>
    </row>
    <row r="4512" spans="5:13">
      <c r="E4512" s="80"/>
      <c r="F4512" s="80"/>
      <c r="I4512" s="81"/>
      <c r="J4512" s="80"/>
      <c r="K4512" s="80"/>
      <c r="L4512" s="80"/>
      <c r="M4512" s="80"/>
    </row>
    <row r="4513" spans="5:13">
      <c r="E4513" s="80"/>
      <c r="F4513" s="80"/>
      <c r="I4513" s="81"/>
      <c r="J4513" s="80"/>
      <c r="K4513" s="80"/>
      <c r="L4513" s="80"/>
      <c r="M4513" s="80"/>
    </row>
    <row r="4514" spans="5:13">
      <c r="E4514" s="80"/>
      <c r="F4514" s="80"/>
      <c r="I4514" s="81"/>
      <c r="J4514" s="80"/>
      <c r="K4514" s="80"/>
      <c r="L4514" s="80"/>
      <c r="M4514" s="80"/>
    </row>
    <row r="4515" spans="5:13">
      <c r="E4515" s="80"/>
      <c r="F4515" s="80"/>
      <c r="I4515" s="81"/>
      <c r="J4515" s="80"/>
      <c r="K4515" s="80"/>
      <c r="L4515" s="80"/>
      <c r="M4515" s="80"/>
    </row>
    <row r="4516" spans="5:13">
      <c r="E4516" s="80"/>
      <c r="F4516" s="80"/>
      <c r="I4516" s="81"/>
      <c r="J4516" s="80"/>
      <c r="K4516" s="80"/>
      <c r="L4516" s="80"/>
      <c r="M4516" s="80"/>
    </row>
    <row r="4517" spans="5:13">
      <c r="E4517" s="80"/>
      <c r="F4517" s="80"/>
      <c r="I4517" s="81"/>
      <c r="J4517" s="80"/>
      <c r="K4517" s="80"/>
      <c r="L4517" s="80"/>
      <c r="M4517" s="80"/>
    </row>
    <row r="4518" spans="5:13">
      <c r="E4518" s="80"/>
      <c r="F4518" s="80"/>
      <c r="I4518" s="81"/>
      <c r="J4518" s="80"/>
      <c r="K4518" s="80"/>
      <c r="L4518" s="80"/>
      <c r="M4518" s="80"/>
    </row>
    <row r="4519" spans="5:13">
      <c r="E4519" s="80"/>
      <c r="F4519" s="80"/>
      <c r="I4519" s="81"/>
      <c r="J4519" s="80"/>
      <c r="K4519" s="80"/>
      <c r="L4519" s="80"/>
      <c r="M4519" s="80"/>
    </row>
    <row r="4520" spans="5:13">
      <c r="E4520" s="80"/>
      <c r="F4520" s="80"/>
      <c r="I4520" s="81"/>
      <c r="J4520" s="80"/>
      <c r="K4520" s="80"/>
      <c r="L4520" s="80"/>
      <c r="M4520" s="80"/>
    </row>
    <row r="4521" spans="5:13">
      <c r="E4521" s="80"/>
      <c r="F4521" s="80"/>
      <c r="I4521" s="81"/>
      <c r="J4521" s="80"/>
      <c r="K4521" s="80"/>
      <c r="L4521" s="80"/>
      <c r="M4521" s="80"/>
    </row>
    <row r="4522" spans="5:13">
      <c r="E4522" s="80"/>
      <c r="F4522" s="80"/>
      <c r="I4522" s="81"/>
      <c r="J4522" s="80"/>
      <c r="K4522" s="80"/>
      <c r="L4522" s="80"/>
      <c r="M4522" s="80"/>
    </row>
    <row r="4523" spans="5:13">
      <c r="E4523" s="80"/>
      <c r="F4523" s="80"/>
      <c r="I4523" s="81"/>
      <c r="J4523" s="80"/>
      <c r="K4523" s="80"/>
      <c r="L4523" s="80"/>
      <c r="M4523" s="80"/>
    </row>
    <row r="4524" spans="5:13">
      <c r="E4524" s="80"/>
      <c r="F4524" s="80"/>
      <c r="I4524" s="81"/>
      <c r="J4524" s="80"/>
      <c r="K4524" s="80"/>
      <c r="L4524" s="80"/>
      <c r="M4524" s="80"/>
    </row>
    <row r="4525" spans="5:13">
      <c r="E4525" s="80"/>
      <c r="F4525" s="80"/>
      <c r="I4525" s="81"/>
      <c r="J4525" s="80"/>
      <c r="K4525" s="80"/>
      <c r="L4525" s="80"/>
      <c r="M4525" s="80"/>
    </row>
    <row r="4526" spans="5:13">
      <c r="E4526" s="80"/>
      <c r="F4526" s="80"/>
      <c r="I4526" s="81"/>
      <c r="J4526" s="80"/>
      <c r="K4526" s="80"/>
      <c r="L4526" s="80"/>
      <c r="M4526" s="80"/>
    </row>
    <row r="4527" spans="5:13">
      <c r="E4527" s="80"/>
      <c r="F4527" s="80"/>
      <c r="I4527" s="81"/>
      <c r="J4527" s="80"/>
      <c r="K4527" s="80"/>
      <c r="L4527" s="80"/>
      <c r="M4527" s="80"/>
    </row>
    <row r="4528" spans="5:13">
      <c r="E4528" s="80"/>
      <c r="F4528" s="80"/>
      <c r="I4528" s="81"/>
      <c r="J4528" s="80"/>
      <c r="K4528" s="80"/>
      <c r="L4528" s="80"/>
      <c r="M4528" s="80"/>
    </row>
    <row r="4529" spans="5:13">
      <c r="E4529" s="80"/>
      <c r="F4529" s="80"/>
      <c r="I4529" s="81"/>
      <c r="J4529" s="80"/>
      <c r="K4529" s="80"/>
      <c r="L4529" s="80"/>
      <c r="M4529" s="80"/>
    </row>
    <row r="4530" spans="5:13">
      <c r="E4530" s="80"/>
      <c r="F4530" s="80"/>
      <c r="I4530" s="81"/>
      <c r="J4530" s="80"/>
      <c r="K4530" s="80"/>
      <c r="L4530" s="80"/>
      <c r="M4530" s="80"/>
    </row>
    <row r="4531" spans="5:13">
      <c r="E4531" s="80"/>
      <c r="F4531" s="80"/>
      <c r="I4531" s="81"/>
      <c r="J4531" s="80"/>
      <c r="K4531" s="80"/>
      <c r="L4531" s="80"/>
      <c r="M4531" s="80"/>
    </row>
    <row r="4532" spans="5:13">
      <c r="E4532" s="80"/>
      <c r="F4532" s="80"/>
      <c r="I4532" s="81"/>
      <c r="J4532" s="80"/>
      <c r="K4532" s="80"/>
      <c r="L4532" s="80"/>
      <c r="M4532" s="80"/>
    </row>
    <row r="4533" spans="5:13">
      <c r="E4533" s="80"/>
      <c r="F4533" s="80"/>
      <c r="I4533" s="81"/>
      <c r="J4533" s="80"/>
      <c r="K4533" s="80"/>
      <c r="L4533" s="80"/>
      <c r="M4533" s="80"/>
    </row>
    <row r="4534" spans="5:13">
      <c r="E4534" s="80"/>
      <c r="F4534" s="80"/>
      <c r="I4534" s="81"/>
      <c r="J4534" s="80"/>
      <c r="K4534" s="80"/>
      <c r="L4534" s="80"/>
      <c r="M4534" s="80"/>
    </row>
    <row r="4535" spans="5:13">
      <c r="E4535" s="80"/>
      <c r="F4535" s="80"/>
      <c r="I4535" s="81"/>
      <c r="J4535" s="80"/>
      <c r="K4535" s="80"/>
      <c r="L4535" s="80"/>
      <c r="M4535" s="80"/>
    </row>
    <row r="4536" spans="5:13">
      <c r="E4536" s="80"/>
      <c r="F4536" s="80"/>
      <c r="I4536" s="81"/>
      <c r="J4536" s="80"/>
      <c r="K4536" s="80"/>
      <c r="L4536" s="80"/>
      <c r="M4536" s="80"/>
    </row>
    <row r="4537" spans="5:13">
      <c r="E4537" s="80"/>
      <c r="F4537" s="80"/>
      <c r="I4537" s="81"/>
      <c r="J4537" s="80"/>
      <c r="K4537" s="80"/>
      <c r="L4537" s="80"/>
      <c r="M4537" s="80"/>
    </row>
    <row r="4538" spans="5:13">
      <c r="E4538" s="80"/>
      <c r="F4538" s="80"/>
      <c r="I4538" s="81"/>
      <c r="J4538" s="80"/>
      <c r="K4538" s="80"/>
      <c r="L4538" s="80"/>
      <c r="M4538" s="80"/>
    </row>
    <row r="4539" spans="5:13">
      <c r="E4539" s="80"/>
      <c r="F4539" s="80"/>
      <c r="I4539" s="81"/>
      <c r="J4539" s="80"/>
      <c r="K4539" s="80"/>
      <c r="L4539" s="80"/>
      <c r="M4539" s="80"/>
    </row>
    <row r="4540" spans="5:13">
      <c r="E4540" s="80"/>
      <c r="F4540" s="80"/>
      <c r="I4540" s="81"/>
      <c r="J4540" s="80"/>
      <c r="K4540" s="80"/>
      <c r="L4540" s="80"/>
      <c r="M4540" s="80"/>
    </row>
    <row r="4541" spans="5:13">
      <c r="E4541" s="80"/>
      <c r="F4541" s="80"/>
      <c r="I4541" s="81"/>
      <c r="J4541" s="80"/>
      <c r="K4541" s="80"/>
      <c r="L4541" s="80"/>
      <c r="M4541" s="80"/>
    </row>
    <row r="4542" spans="5:13">
      <c r="E4542" s="80"/>
      <c r="F4542" s="80"/>
      <c r="I4542" s="81"/>
      <c r="J4542" s="80"/>
      <c r="K4542" s="80"/>
      <c r="L4542" s="80"/>
      <c r="M4542" s="80"/>
    </row>
    <row r="4543" spans="5:13">
      <c r="E4543" s="80"/>
      <c r="F4543" s="80"/>
      <c r="I4543" s="81"/>
      <c r="J4543" s="80"/>
      <c r="K4543" s="80"/>
      <c r="L4543" s="80"/>
      <c r="M4543" s="80"/>
    </row>
    <row r="4544" spans="5:13">
      <c r="E4544" s="80"/>
      <c r="F4544" s="80"/>
      <c r="I4544" s="81"/>
      <c r="J4544" s="80"/>
      <c r="K4544" s="80"/>
      <c r="L4544" s="80"/>
      <c r="M4544" s="80"/>
    </row>
    <row r="4545" spans="5:13">
      <c r="E4545" s="80"/>
      <c r="F4545" s="80"/>
      <c r="I4545" s="81"/>
      <c r="J4545" s="80"/>
      <c r="K4545" s="80"/>
      <c r="L4545" s="80"/>
      <c r="M4545" s="80"/>
    </row>
    <row r="4546" spans="5:13">
      <c r="E4546" s="80"/>
      <c r="F4546" s="80"/>
      <c r="I4546" s="81"/>
      <c r="J4546" s="80"/>
      <c r="K4546" s="80"/>
      <c r="L4546" s="80"/>
      <c r="M4546" s="80"/>
    </row>
    <row r="4547" spans="5:13">
      <c r="E4547" s="80"/>
      <c r="F4547" s="80"/>
      <c r="I4547" s="81"/>
      <c r="J4547" s="80"/>
      <c r="K4547" s="80"/>
      <c r="L4547" s="80"/>
      <c r="M4547" s="80"/>
    </row>
    <row r="4548" spans="5:13">
      <c r="E4548" s="80"/>
      <c r="F4548" s="80"/>
      <c r="I4548" s="81"/>
      <c r="J4548" s="80"/>
      <c r="K4548" s="80"/>
      <c r="L4548" s="80"/>
      <c r="M4548" s="80"/>
    </row>
    <row r="4549" spans="5:13">
      <c r="E4549" s="80"/>
      <c r="F4549" s="80"/>
      <c r="I4549" s="81"/>
      <c r="J4549" s="80"/>
      <c r="K4549" s="80"/>
      <c r="L4549" s="80"/>
      <c r="M4549" s="80"/>
    </row>
    <row r="4550" spans="5:13">
      <c r="E4550" s="80"/>
      <c r="F4550" s="80"/>
      <c r="I4550" s="81"/>
      <c r="J4550" s="80"/>
      <c r="K4550" s="80"/>
      <c r="L4550" s="80"/>
      <c r="M4550" s="80"/>
    </row>
    <row r="4551" spans="5:13">
      <c r="E4551" s="80"/>
      <c r="F4551" s="80"/>
      <c r="I4551" s="81"/>
      <c r="J4551" s="80"/>
      <c r="K4551" s="80"/>
      <c r="L4551" s="80"/>
      <c r="M4551" s="80"/>
    </row>
    <row r="4552" spans="5:13">
      <c r="E4552" s="80"/>
      <c r="F4552" s="80"/>
      <c r="I4552" s="81"/>
      <c r="J4552" s="80"/>
      <c r="K4552" s="80"/>
      <c r="L4552" s="80"/>
      <c r="M4552" s="80"/>
    </row>
    <row r="4553" spans="5:13">
      <c r="E4553" s="80"/>
      <c r="F4553" s="80"/>
      <c r="I4553" s="81"/>
      <c r="J4553" s="80"/>
      <c r="K4553" s="80"/>
      <c r="L4553" s="80"/>
      <c r="M4553" s="80"/>
    </row>
    <row r="4554" spans="5:13">
      <c r="E4554" s="80"/>
      <c r="F4554" s="80"/>
      <c r="I4554" s="81"/>
      <c r="J4554" s="80"/>
      <c r="K4554" s="80"/>
      <c r="L4554" s="80"/>
      <c r="M4554" s="80"/>
    </row>
    <row r="4555" spans="5:13">
      <c r="E4555" s="80"/>
      <c r="F4555" s="80"/>
      <c r="I4555" s="81"/>
      <c r="J4555" s="80"/>
      <c r="K4555" s="80"/>
      <c r="L4555" s="80"/>
      <c r="M4555" s="80"/>
    </row>
    <row r="4556" spans="5:13">
      <c r="E4556" s="80"/>
      <c r="F4556" s="80"/>
      <c r="I4556" s="81"/>
      <c r="J4556" s="80"/>
      <c r="K4556" s="80"/>
      <c r="L4556" s="80"/>
      <c r="M4556" s="80"/>
    </row>
    <row r="4557" spans="5:13">
      <c r="E4557" s="80"/>
      <c r="F4557" s="80"/>
      <c r="I4557" s="81"/>
      <c r="J4557" s="80"/>
      <c r="K4557" s="80"/>
      <c r="L4557" s="80"/>
      <c r="M4557" s="80"/>
    </row>
    <row r="4558" spans="5:13">
      <c r="E4558" s="80"/>
      <c r="F4558" s="80"/>
      <c r="I4558" s="81"/>
      <c r="J4558" s="80"/>
      <c r="K4558" s="80"/>
      <c r="L4558" s="80"/>
      <c r="M4558" s="80"/>
    </row>
    <row r="4559" spans="5:13">
      <c r="E4559" s="80"/>
      <c r="F4559" s="80"/>
      <c r="I4559" s="81"/>
      <c r="J4559" s="80"/>
      <c r="K4559" s="80"/>
      <c r="L4559" s="80"/>
      <c r="M4559" s="80"/>
    </row>
    <row r="4560" spans="5:13">
      <c r="E4560" s="80"/>
      <c r="F4560" s="80"/>
      <c r="I4560" s="81"/>
      <c r="J4560" s="80"/>
      <c r="K4560" s="80"/>
      <c r="L4560" s="80"/>
      <c r="M4560" s="80"/>
    </row>
    <row r="4561" spans="5:13">
      <c r="E4561" s="80"/>
      <c r="F4561" s="80"/>
      <c r="I4561" s="81"/>
      <c r="J4561" s="80"/>
      <c r="K4561" s="80"/>
      <c r="L4561" s="80"/>
      <c r="M4561" s="80"/>
    </row>
    <row r="4562" spans="5:13">
      <c r="E4562" s="80"/>
      <c r="F4562" s="80"/>
      <c r="I4562" s="81"/>
      <c r="J4562" s="80"/>
      <c r="K4562" s="80"/>
      <c r="L4562" s="80"/>
      <c r="M4562" s="80"/>
    </row>
    <row r="4563" spans="5:13">
      <c r="E4563" s="80"/>
      <c r="F4563" s="80"/>
      <c r="I4563" s="81"/>
      <c r="J4563" s="80"/>
      <c r="K4563" s="80"/>
      <c r="L4563" s="80"/>
      <c r="M4563" s="80"/>
    </row>
    <row r="4564" spans="5:13">
      <c r="E4564" s="80"/>
      <c r="F4564" s="80"/>
      <c r="I4564" s="81"/>
      <c r="J4564" s="80"/>
      <c r="K4564" s="80"/>
      <c r="L4564" s="80"/>
      <c r="M4564" s="80"/>
    </row>
    <row r="4565" spans="5:13">
      <c r="E4565" s="80"/>
      <c r="F4565" s="80"/>
      <c r="I4565" s="81"/>
      <c r="J4565" s="80"/>
      <c r="K4565" s="80"/>
      <c r="L4565" s="80"/>
      <c r="M4565" s="80"/>
    </row>
    <row r="4566" spans="5:13">
      <c r="E4566" s="80"/>
      <c r="F4566" s="80"/>
      <c r="I4566" s="81"/>
      <c r="J4566" s="80"/>
      <c r="K4566" s="80"/>
      <c r="L4566" s="80"/>
      <c r="M4566" s="80"/>
    </row>
    <row r="4567" spans="5:13">
      <c r="E4567" s="80"/>
      <c r="F4567" s="80"/>
      <c r="I4567" s="81"/>
      <c r="J4567" s="80"/>
      <c r="K4567" s="80"/>
      <c r="L4567" s="80"/>
      <c r="M4567" s="80"/>
    </row>
    <row r="4568" spans="5:13">
      <c r="E4568" s="80"/>
      <c r="F4568" s="80"/>
      <c r="I4568" s="81"/>
      <c r="J4568" s="80"/>
      <c r="K4568" s="80"/>
      <c r="L4568" s="80"/>
      <c r="M4568" s="80"/>
    </row>
    <row r="4569" spans="5:13">
      <c r="E4569" s="80"/>
      <c r="F4569" s="80"/>
      <c r="I4569" s="81"/>
      <c r="J4569" s="80"/>
      <c r="K4569" s="80"/>
      <c r="L4569" s="80"/>
      <c r="M4569" s="80"/>
    </row>
    <row r="4570" spans="5:13">
      <c r="E4570" s="80"/>
      <c r="F4570" s="80"/>
      <c r="I4570" s="81"/>
      <c r="J4570" s="80"/>
      <c r="K4570" s="80"/>
      <c r="L4570" s="80"/>
      <c r="M4570" s="80"/>
    </row>
    <row r="4571" spans="5:13">
      <c r="E4571" s="80"/>
      <c r="F4571" s="80"/>
      <c r="I4571" s="81"/>
      <c r="J4571" s="80"/>
      <c r="K4571" s="80"/>
      <c r="L4571" s="80"/>
      <c r="M4571" s="80"/>
    </row>
    <row r="4572" spans="5:13">
      <c r="E4572" s="80"/>
      <c r="F4572" s="80"/>
      <c r="I4572" s="81"/>
      <c r="J4572" s="80"/>
      <c r="K4572" s="80"/>
      <c r="L4572" s="80"/>
      <c r="M4572" s="80"/>
    </row>
    <row r="4573" spans="5:13">
      <c r="E4573" s="80"/>
      <c r="F4573" s="80"/>
      <c r="I4573" s="81"/>
      <c r="J4573" s="80"/>
      <c r="K4573" s="80"/>
      <c r="L4573" s="80"/>
      <c r="M4573" s="80"/>
    </row>
    <row r="4574" spans="5:13">
      <c r="E4574" s="80"/>
      <c r="F4574" s="80"/>
      <c r="I4574" s="81"/>
      <c r="J4574" s="80"/>
      <c r="K4574" s="80"/>
      <c r="L4574" s="80"/>
      <c r="M4574" s="80"/>
    </row>
    <row r="4575" spans="5:13">
      <c r="E4575" s="80"/>
      <c r="F4575" s="80"/>
      <c r="I4575" s="81"/>
      <c r="J4575" s="80"/>
      <c r="K4575" s="80"/>
      <c r="L4575" s="80"/>
      <c r="M4575" s="80"/>
    </row>
    <row r="4576" spans="5:13">
      <c r="E4576" s="80"/>
      <c r="F4576" s="80"/>
      <c r="I4576" s="81"/>
      <c r="J4576" s="80"/>
      <c r="K4576" s="80"/>
      <c r="L4576" s="80"/>
      <c r="M4576" s="80"/>
    </row>
    <row r="4577" spans="5:13">
      <c r="E4577" s="80"/>
      <c r="F4577" s="80"/>
      <c r="I4577" s="81"/>
      <c r="J4577" s="80"/>
      <c r="K4577" s="80"/>
      <c r="L4577" s="80"/>
      <c r="M4577" s="80"/>
    </row>
    <row r="4578" spans="5:13">
      <c r="E4578" s="80"/>
      <c r="F4578" s="80"/>
      <c r="I4578" s="81"/>
      <c r="J4578" s="80"/>
      <c r="K4578" s="80"/>
      <c r="L4578" s="80"/>
      <c r="M4578" s="80"/>
    </row>
    <row r="4579" spans="5:13">
      <c r="E4579" s="80"/>
      <c r="F4579" s="80"/>
      <c r="I4579" s="81"/>
      <c r="J4579" s="80"/>
      <c r="K4579" s="80"/>
      <c r="L4579" s="80"/>
      <c r="M4579" s="80"/>
    </row>
    <row r="4580" spans="5:13">
      <c r="E4580" s="80"/>
      <c r="F4580" s="80"/>
      <c r="I4580" s="81"/>
      <c r="J4580" s="80"/>
      <c r="K4580" s="80"/>
      <c r="L4580" s="80"/>
      <c r="M4580" s="80"/>
    </row>
    <row r="4581" spans="5:13">
      <c r="E4581" s="80"/>
      <c r="F4581" s="80"/>
      <c r="I4581" s="81"/>
      <c r="J4581" s="80"/>
      <c r="K4581" s="80"/>
      <c r="L4581" s="80"/>
      <c r="M4581" s="80"/>
    </row>
    <row r="4582" spans="5:13">
      <c r="E4582" s="80"/>
      <c r="F4582" s="80"/>
      <c r="I4582" s="81"/>
      <c r="J4582" s="80"/>
      <c r="K4582" s="80"/>
      <c r="L4582" s="80"/>
      <c r="M4582" s="80"/>
    </row>
    <row r="4583" spans="5:13">
      <c r="E4583" s="80"/>
      <c r="F4583" s="80"/>
      <c r="I4583" s="81"/>
      <c r="J4583" s="80"/>
      <c r="K4583" s="80"/>
      <c r="L4583" s="80"/>
      <c r="M4583" s="80"/>
    </row>
    <row r="4584" spans="5:13">
      <c r="E4584" s="80"/>
      <c r="F4584" s="80"/>
      <c r="I4584" s="81"/>
      <c r="J4584" s="80"/>
      <c r="K4584" s="80"/>
      <c r="L4584" s="80"/>
      <c r="M4584" s="80"/>
    </row>
    <row r="4585" spans="5:13">
      <c r="E4585" s="80"/>
      <c r="F4585" s="80"/>
      <c r="I4585" s="81"/>
      <c r="J4585" s="80"/>
      <c r="K4585" s="80"/>
      <c r="L4585" s="80"/>
      <c r="M4585" s="80"/>
    </row>
    <row r="4586" spans="5:13">
      <c r="E4586" s="80"/>
      <c r="F4586" s="80"/>
      <c r="I4586" s="81"/>
      <c r="J4586" s="80"/>
      <c r="K4586" s="80"/>
      <c r="L4586" s="80"/>
      <c r="M4586" s="80"/>
    </row>
    <row r="4587" spans="5:13">
      <c r="E4587" s="80"/>
      <c r="F4587" s="80"/>
      <c r="I4587" s="81"/>
      <c r="J4587" s="80"/>
      <c r="K4587" s="80"/>
      <c r="L4587" s="80"/>
      <c r="M4587" s="80"/>
    </row>
    <row r="4588" spans="5:13">
      <c r="E4588" s="80"/>
      <c r="F4588" s="80"/>
      <c r="I4588" s="81"/>
      <c r="J4588" s="80"/>
      <c r="K4588" s="80"/>
      <c r="L4588" s="80"/>
      <c r="M4588" s="80"/>
    </row>
    <row r="4589" spans="5:13">
      <c r="E4589" s="80"/>
      <c r="F4589" s="80"/>
      <c r="I4589" s="81"/>
      <c r="J4589" s="80"/>
      <c r="K4589" s="80"/>
      <c r="L4589" s="80"/>
      <c r="M4589" s="80"/>
    </row>
    <row r="4590" spans="5:13">
      <c r="E4590" s="80"/>
      <c r="F4590" s="80"/>
      <c r="I4590" s="81"/>
      <c r="J4590" s="80"/>
      <c r="K4590" s="80"/>
      <c r="L4590" s="80"/>
      <c r="M4590" s="80"/>
    </row>
    <row r="4591" spans="5:13">
      <c r="E4591" s="80"/>
      <c r="F4591" s="80"/>
      <c r="I4591" s="81"/>
      <c r="J4591" s="80"/>
      <c r="K4591" s="80"/>
      <c r="L4591" s="80"/>
      <c r="M4591" s="80"/>
    </row>
    <row r="4592" spans="5:13">
      <c r="E4592" s="80"/>
      <c r="F4592" s="80"/>
      <c r="I4592" s="81"/>
      <c r="J4592" s="80"/>
      <c r="K4592" s="80"/>
      <c r="L4592" s="80"/>
      <c r="M4592" s="80"/>
    </row>
    <row r="4593" spans="5:13">
      <c r="E4593" s="80"/>
      <c r="F4593" s="80"/>
      <c r="I4593" s="81"/>
      <c r="J4593" s="80"/>
      <c r="K4593" s="80"/>
      <c r="L4593" s="80"/>
      <c r="M4593" s="80"/>
    </row>
    <row r="4594" spans="5:13">
      <c r="E4594" s="80"/>
      <c r="F4594" s="80"/>
      <c r="I4594" s="81"/>
      <c r="J4594" s="80"/>
      <c r="K4594" s="80"/>
      <c r="L4594" s="80"/>
      <c r="M4594" s="80"/>
    </row>
    <row r="4595" spans="5:13">
      <c r="E4595" s="80"/>
      <c r="F4595" s="80"/>
      <c r="I4595" s="81"/>
      <c r="J4595" s="80"/>
      <c r="K4595" s="80"/>
      <c r="L4595" s="80"/>
      <c r="M4595" s="80"/>
    </row>
    <row r="4596" spans="5:13">
      <c r="E4596" s="80"/>
      <c r="F4596" s="80"/>
      <c r="I4596" s="81"/>
      <c r="J4596" s="80"/>
      <c r="K4596" s="80"/>
      <c r="L4596" s="80"/>
      <c r="M4596" s="80"/>
    </row>
    <row r="4597" spans="5:13">
      <c r="E4597" s="80"/>
      <c r="F4597" s="80"/>
      <c r="I4597" s="81"/>
      <c r="J4597" s="80"/>
      <c r="K4597" s="80"/>
      <c r="L4597" s="80"/>
      <c r="M4597" s="80"/>
    </row>
    <row r="4598" spans="5:13">
      <c r="E4598" s="80"/>
      <c r="F4598" s="80"/>
      <c r="I4598" s="81"/>
      <c r="J4598" s="80"/>
      <c r="K4598" s="80"/>
      <c r="L4598" s="80"/>
      <c r="M4598" s="80"/>
    </row>
    <row r="4599" spans="5:13">
      <c r="E4599" s="80"/>
      <c r="F4599" s="80"/>
      <c r="I4599" s="81"/>
      <c r="J4599" s="80"/>
      <c r="K4599" s="80"/>
      <c r="L4599" s="80"/>
      <c r="M4599" s="80"/>
    </row>
    <row r="4600" spans="5:13">
      <c r="E4600" s="80"/>
      <c r="F4600" s="80"/>
      <c r="I4600" s="81"/>
      <c r="J4600" s="80"/>
      <c r="K4600" s="80"/>
      <c r="L4600" s="80"/>
      <c r="M4600" s="80"/>
    </row>
    <row r="4601" spans="5:13">
      <c r="E4601" s="80"/>
      <c r="F4601" s="80"/>
      <c r="I4601" s="81"/>
      <c r="J4601" s="80"/>
      <c r="K4601" s="80"/>
      <c r="L4601" s="80"/>
      <c r="M4601" s="80"/>
    </row>
    <row r="4602" spans="5:13">
      <c r="E4602" s="80"/>
      <c r="F4602" s="80"/>
      <c r="I4602" s="81"/>
      <c r="J4602" s="80"/>
      <c r="K4602" s="80"/>
      <c r="L4602" s="80"/>
      <c r="M4602" s="80"/>
    </row>
    <row r="4603" spans="5:13">
      <c r="E4603" s="80"/>
      <c r="F4603" s="80"/>
      <c r="I4603" s="81"/>
      <c r="J4603" s="80"/>
      <c r="K4603" s="80"/>
      <c r="L4603" s="80"/>
      <c r="M4603" s="80"/>
    </row>
    <row r="4604" spans="5:13">
      <c r="E4604" s="80"/>
      <c r="F4604" s="80"/>
      <c r="I4604" s="81"/>
      <c r="J4604" s="80"/>
      <c r="K4604" s="80"/>
      <c r="L4604" s="80"/>
      <c r="M4604" s="80"/>
    </row>
    <row r="4605" spans="5:13">
      <c r="E4605" s="80"/>
      <c r="F4605" s="80"/>
      <c r="I4605" s="81"/>
      <c r="J4605" s="80"/>
      <c r="K4605" s="80"/>
      <c r="L4605" s="80"/>
      <c r="M4605" s="80"/>
    </row>
    <row r="4606" spans="5:13">
      <c r="E4606" s="80"/>
      <c r="F4606" s="80"/>
      <c r="I4606" s="81"/>
      <c r="J4606" s="80"/>
      <c r="K4606" s="80"/>
      <c r="L4606" s="80"/>
      <c r="M4606" s="80"/>
    </row>
    <row r="4607" spans="5:13">
      <c r="E4607" s="80"/>
      <c r="F4607" s="80"/>
      <c r="I4607" s="81"/>
      <c r="J4607" s="80"/>
      <c r="K4607" s="80"/>
      <c r="L4607" s="80"/>
      <c r="M4607" s="80"/>
    </row>
    <row r="4608" spans="5:13">
      <c r="E4608" s="80"/>
      <c r="F4608" s="80"/>
      <c r="I4608" s="81"/>
      <c r="J4608" s="80"/>
      <c r="K4608" s="80"/>
      <c r="L4608" s="80"/>
      <c r="M4608" s="80"/>
    </row>
    <row r="4609" spans="5:13">
      <c r="E4609" s="80"/>
      <c r="F4609" s="80"/>
      <c r="I4609" s="81"/>
      <c r="J4609" s="80"/>
      <c r="K4609" s="80"/>
      <c r="L4609" s="80"/>
      <c r="M4609" s="80"/>
    </row>
    <row r="4610" spans="5:13">
      <c r="E4610" s="80"/>
      <c r="F4610" s="80"/>
      <c r="I4610" s="81"/>
      <c r="J4610" s="80"/>
      <c r="K4610" s="80"/>
      <c r="L4610" s="80"/>
      <c r="M4610" s="80"/>
    </row>
    <row r="4611" spans="5:13">
      <c r="E4611" s="80"/>
      <c r="F4611" s="80"/>
      <c r="I4611" s="81"/>
      <c r="J4611" s="80"/>
      <c r="K4611" s="80"/>
      <c r="L4611" s="80"/>
      <c r="M4611" s="80"/>
    </row>
    <row r="4612" spans="5:13">
      <c r="E4612" s="80"/>
      <c r="F4612" s="80"/>
      <c r="I4612" s="81"/>
      <c r="J4612" s="80"/>
      <c r="K4612" s="80"/>
      <c r="L4612" s="80"/>
      <c r="M4612" s="80"/>
    </row>
    <row r="4613" spans="5:13">
      <c r="E4613" s="80"/>
      <c r="F4613" s="80"/>
      <c r="I4613" s="81"/>
      <c r="J4613" s="80"/>
      <c r="K4613" s="80"/>
      <c r="L4613" s="80"/>
      <c r="M4613" s="80"/>
    </row>
    <row r="4614" spans="5:13">
      <c r="E4614" s="80"/>
      <c r="F4614" s="80"/>
      <c r="I4614" s="81"/>
      <c r="J4614" s="80"/>
      <c r="K4614" s="80"/>
      <c r="L4614" s="80"/>
      <c r="M4614" s="80"/>
    </row>
    <row r="4615" spans="5:13">
      <c r="E4615" s="80"/>
      <c r="F4615" s="80"/>
      <c r="I4615" s="81"/>
      <c r="J4615" s="80"/>
      <c r="K4615" s="80"/>
      <c r="L4615" s="80"/>
      <c r="M4615" s="80"/>
    </row>
    <row r="4616" spans="5:13">
      <c r="E4616" s="80"/>
      <c r="F4616" s="80"/>
      <c r="I4616" s="81"/>
      <c r="J4616" s="80"/>
      <c r="K4616" s="80"/>
      <c r="L4616" s="80"/>
      <c r="M4616" s="80"/>
    </row>
    <row r="4617" spans="5:13">
      <c r="E4617" s="80"/>
      <c r="F4617" s="80"/>
      <c r="I4617" s="81"/>
      <c r="J4617" s="80"/>
      <c r="K4617" s="80"/>
      <c r="L4617" s="80"/>
      <c r="M4617" s="80"/>
    </row>
    <row r="4618" spans="5:13">
      <c r="E4618" s="80"/>
      <c r="F4618" s="80"/>
      <c r="I4618" s="81"/>
      <c r="J4618" s="80"/>
      <c r="K4618" s="80"/>
      <c r="L4618" s="80"/>
      <c r="M4618" s="80"/>
    </row>
    <row r="4619" spans="5:13">
      <c r="E4619" s="80"/>
      <c r="F4619" s="80"/>
      <c r="I4619" s="81"/>
      <c r="J4619" s="80"/>
      <c r="K4619" s="80"/>
      <c r="L4619" s="80"/>
      <c r="M4619" s="80"/>
    </row>
    <row r="4620" spans="5:13">
      <c r="E4620" s="80"/>
      <c r="F4620" s="80"/>
      <c r="I4620" s="81"/>
      <c r="J4620" s="80"/>
      <c r="K4620" s="80"/>
      <c r="L4620" s="80"/>
      <c r="M4620" s="80"/>
    </row>
    <row r="4621" spans="5:13">
      <c r="E4621" s="80"/>
      <c r="F4621" s="80"/>
      <c r="I4621" s="81"/>
      <c r="J4621" s="80"/>
      <c r="K4621" s="80"/>
      <c r="L4621" s="80"/>
      <c r="M4621" s="80"/>
    </row>
    <row r="4622" spans="5:13">
      <c r="E4622" s="80"/>
      <c r="F4622" s="80"/>
      <c r="I4622" s="81"/>
      <c r="J4622" s="80"/>
      <c r="K4622" s="80"/>
      <c r="L4622" s="80"/>
      <c r="M4622" s="80"/>
    </row>
    <row r="4623" spans="5:13">
      <c r="E4623" s="80"/>
      <c r="F4623" s="80"/>
      <c r="I4623" s="81"/>
      <c r="J4623" s="80"/>
      <c r="K4623" s="80"/>
      <c r="L4623" s="80"/>
      <c r="M4623" s="80"/>
    </row>
    <row r="4624" spans="5:13">
      <c r="E4624" s="80"/>
      <c r="F4624" s="80"/>
      <c r="I4624" s="81"/>
      <c r="J4624" s="80"/>
      <c r="K4624" s="80"/>
      <c r="L4624" s="80"/>
      <c r="M4624" s="80"/>
    </row>
    <row r="4625" spans="5:13">
      <c r="E4625" s="80"/>
      <c r="F4625" s="80"/>
      <c r="I4625" s="81"/>
      <c r="J4625" s="80"/>
      <c r="K4625" s="80"/>
      <c r="L4625" s="80"/>
      <c r="M4625" s="80"/>
    </row>
    <row r="4626" spans="5:13">
      <c r="E4626" s="80"/>
      <c r="F4626" s="80"/>
      <c r="I4626" s="81"/>
      <c r="J4626" s="80"/>
      <c r="K4626" s="80"/>
      <c r="L4626" s="80"/>
      <c r="M4626" s="80"/>
    </row>
    <row r="4627" spans="5:13">
      <c r="E4627" s="80"/>
      <c r="F4627" s="80"/>
      <c r="I4627" s="81"/>
      <c r="J4627" s="80"/>
      <c r="K4627" s="80"/>
      <c r="L4627" s="80"/>
      <c r="M4627" s="80"/>
    </row>
    <row r="4628" spans="5:13">
      <c r="E4628" s="80"/>
      <c r="F4628" s="80"/>
      <c r="I4628" s="81"/>
      <c r="J4628" s="80"/>
      <c r="K4628" s="80"/>
      <c r="L4628" s="80"/>
      <c r="M4628" s="80"/>
    </row>
    <row r="4629" spans="5:13">
      <c r="E4629" s="80"/>
      <c r="F4629" s="80"/>
      <c r="I4629" s="81"/>
      <c r="J4629" s="80"/>
      <c r="K4629" s="80"/>
      <c r="L4629" s="80"/>
      <c r="M4629" s="80"/>
    </row>
    <row r="4630" spans="5:13">
      <c r="E4630" s="80"/>
      <c r="F4630" s="80"/>
      <c r="I4630" s="81"/>
      <c r="J4630" s="80"/>
      <c r="K4630" s="80"/>
      <c r="L4630" s="80"/>
      <c r="M4630" s="80"/>
    </row>
    <row r="4631" spans="5:13">
      <c r="E4631" s="80"/>
      <c r="F4631" s="80"/>
      <c r="I4631" s="81"/>
      <c r="J4631" s="80"/>
      <c r="K4631" s="80"/>
      <c r="L4631" s="80"/>
      <c r="M4631" s="80"/>
    </row>
    <row r="4632" spans="5:13">
      <c r="E4632" s="80"/>
      <c r="F4632" s="80"/>
      <c r="I4632" s="81"/>
      <c r="J4632" s="80"/>
      <c r="K4632" s="80"/>
      <c r="L4632" s="80"/>
      <c r="M4632" s="80"/>
    </row>
    <row r="4633" spans="5:13">
      <c r="E4633" s="80"/>
      <c r="F4633" s="80"/>
      <c r="I4633" s="81"/>
      <c r="J4633" s="80"/>
      <c r="K4633" s="80"/>
      <c r="L4633" s="80"/>
      <c r="M4633" s="80"/>
    </row>
    <row r="4634" spans="5:13">
      <c r="E4634" s="80"/>
      <c r="F4634" s="80"/>
      <c r="I4634" s="81"/>
      <c r="J4634" s="80"/>
      <c r="K4634" s="80"/>
      <c r="L4634" s="80"/>
      <c r="M4634" s="80"/>
    </row>
    <row r="4635" spans="5:13">
      <c r="E4635" s="80"/>
      <c r="F4635" s="80"/>
      <c r="I4635" s="81"/>
      <c r="J4635" s="80"/>
      <c r="K4635" s="80"/>
      <c r="L4635" s="80"/>
      <c r="M4635" s="80"/>
    </row>
    <row r="4636" spans="5:13">
      <c r="E4636" s="80"/>
      <c r="F4636" s="80"/>
      <c r="I4636" s="81"/>
      <c r="J4636" s="80"/>
      <c r="K4636" s="80"/>
      <c r="L4636" s="80"/>
      <c r="M4636" s="80"/>
    </row>
    <row r="4637" spans="5:13">
      <c r="E4637" s="80"/>
      <c r="F4637" s="80"/>
      <c r="I4637" s="81"/>
      <c r="J4637" s="80"/>
      <c r="K4637" s="80"/>
      <c r="L4637" s="80"/>
      <c r="M4637" s="80"/>
    </row>
    <row r="4638" spans="5:13">
      <c r="E4638" s="80"/>
      <c r="F4638" s="80"/>
      <c r="I4638" s="81"/>
      <c r="J4638" s="80"/>
      <c r="K4638" s="80"/>
      <c r="L4638" s="80"/>
      <c r="M4638" s="80"/>
    </row>
    <row r="4639" spans="5:13">
      <c r="E4639" s="80"/>
      <c r="F4639" s="80"/>
      <c r="I4639" s="81"/>
      <c r="J4639" s="80"/>
      <c r="K4639" s="80"/>
      <c r="L4639" s="80"/>
      <c r="M4639" s="80"/>
    </row>
    <row r="4640" spans="5:13">
      <c r="E4640" s="80"/>
      <c r="F4640" s="80"/>
      <c r="I4640" s="81"/>
      <c r="J4640" s="80"/>
      <c r="K4640" s="80"/>
      <c r="L4640" s="80"/>
      <c r="M4640" s="80"/>
    </row>
    <row r="4641" spans="5:13">
      <c r="E4641" s="80"/>
      <c r="F4641" s="80"/>
      <c r="I4641" s="81"/>
      <c r="J4641" s="80"/>
      <c r="K4641" s="80"/>
      <c r="L4641" s="80"/>
      <c r="M4641" s="80"/>
    </row>
    <row r="4642" spans="5:13">
      <c r="E4642" s="80"/>
      <c r="F4642" s="80"/>
      <c r="I4642" s="81"/>
      <c r="J4642" s="80"/>
      <c r="K4642" s="80"/>
      <c r="L4642" s="80"/>
      <c r="M4642" s="80"/>
    </row>
    <row r="4643" spans="5:13">
      <c r="E4643" s="80"/>
      <c r="F4643" s="80"/>
      <c r="I4643" s="81"/>
      <c r="J4643" s="80"/>
      <c r="K4643" s="80"/>
      <c r="L4643" s="80"/>
      <c r="M4643" s="80"/>
    </row>
    <row r="4644" spans="5:13">
      <c r="E4644" s="80"/>
      <c r="F4644" s="80"/>
      <c r="I4644" s="81"/>
      <c r="J4644" s="80"/>
      <c r="K4644" s="80"/>
      <c r="L4644" s="80"/>
      <c r="M4644" s="80"/>
    </row>
    <row r="4645" spans="5:13">
      <c r="E4645" s="80"/>
      <c r="F4645" s="80"/>
      <c r="I4645" s="81"/>
      <c r="J4645" s="80"/>
      <c r="K4645" s="80"/>
      <c r="L4645" s="80"/>
      <c r="M4645" s="80"/>
    </row>
    <row r="4646" spans="5:13">
      <c r="E4646" s="80"/>
      <c r="F4646" s="80"/>
      <c r="I4646" s="81"/>
      <c r="J4646" s="80"/>
      <c r="K4646" s="80"/>
      <c r="L4646" s="80"/>
      <c r="M4646" s="80"/>
    </row>
    <row r="4647" spans="5:13">
      <c r="E4647" s="80"/>
      <c r="F4647" s="80"/>
      <c r="I4647" s="81"/>
      <c r="J4647" s="80"/>
      <c r="K4647" s="80"/>
      <c r="L4647" s="80"/>
      <c r="M4647" s="80"/>
    </row>
    <row r="4648" spans="5:13">
      <c r="E4648" s="80"/>
      <c r="F4648" s="80"/>
      <c r="I4648" s="81"/>
      <c r="J4648" s="80"/>
      <c r="K4648" s="80"/>
      <c r="L4648" s="80"/>
      <c r="M4648" s="80"/>
    </row>
    <row r="4649" spans="5:13">
      <c r="E4649" s="80"/>
      <c r="F4649" s="80"/>
      <c r="I4649" s="81"/>
      <c r="J4649" s="80"/>
      <c r="K4649" s="80"/>
      <c r="L4649" s="80"/>
      <c r="M4649" s="80"/>
    </row>
    <row r="4650" spans="5:13">
      <c r="E4650" s="80"/>
      <c r="F4650" s="80"/>
      <c r="I4650" s="81"/>
      <c r="J4650" s="80"/>
      <c r="K4650" s="80"/>
      <c r="L4650" s="80"/>
      <c r="M4650" s="80"/>
    </row>
    <row r="4651" spans="5:13">
      <c r="E4651" s="80"/>
      <c r="F4651" s="80"/>
      <c r="I4651" s="81"/>
      <c r="J4651" s="80"/>
      <c r="K4651" s="80"/>
      <c r="L4651" s="80"/>
      <c r="M4651" s="80"/>
    </row>
    <row r="4652" spans="5:13">
      <c r="E4652" s="80"/>
      <c r="F4652" s="80"/>
      <c r="I4652" s="81"/>
      <c r="J4652" s="80"/>
      <c r="K4652" s="80"/>
      <c r="L4652" s="80"/>
      <c r="M4652" s="80"/>
    </row>
    <row r="4653" spans="5:13">
      <c r="E4653" s="80"/>
      <c r="F4653" s="80"/>
      <c r="I4653" s="81"/>
      <c r="J4653" s="80"/>
      <c r="K4653" s="80"/>
      <c r="L4653" s="80"/>
      <c r="M4653" s="80"/>
    </row>
    <row r="4654" spans="5:13">
      <c r="E4654" s="80"/>
      <c r="F4654" s="80"/>
      <c r="I4654" s="81"/>
      <c r="J4654" s="80"/>
      <c r="K4654" s="80"/>
      <c r="L4654" s="80"/>
      <c r="M4654" s="80"/>
    </row>
    <row r="4655" spans="5:13">
      <c r="E4655" s="80"/>
      <c r="F4655" s="80"/>
      <c r="I4655" s="81"/>
      <c r="J4655" s="80"/>
      <c r="K4655" s="80"/>
      <c r="L4655" s="80"/>
      <c r="M4655" s="80"/>
    </row>
    <row r="4656" spans="5:13">
      <c r="E4656" s="80"/>
      <c r="F4656" s="80"/>
      <c r="I4656" s="81"/>
      <c r="J4656" s="80"/>
      <c r="K4656" s="80"/>
      <c r="L4656" s="80"/>
      <c r="M4656" s="80"/>
    </row>
    <row r="4657" spans="5:13">
      <c r="E4657" s="80"/>
      <c r="F4657" s="80"/>
      <c r="I4657" s="81"/>
      <c r="J4657" s="80"/>
      <c r="K4657" s="80"/>
      <c r="L4657" s="80"/>
      <c r="M4657" s="80"/>
    </row>
    <row r="4658" spans="5:13">
      <c r="E4658" s="80"/>
      <c r="F4658" s="80"/>
      <c r="I4658" s="81"/>
      <c r="J4658" s="80"/>
      <c r="K4658" s="80"/>
      <c r="L4658" s="80"/>
      <c r="M4658" s="80"/>
    </row>
    <row r="4659" spans="5:13">
      <c r="E4659" s="80"/>
      <c r="F4659" s="80"/>
      <c r="I4659" s="81"/>
      <c r="J4659" s="80"/>
      <c r="K4659" s="80"/>
      <c r="L4659" s="80"/>
      <c r="M4659" s="80"/>
    </row>
    <row r="4660" spans="5:13">
      <c r="E4660" s="80"/>
      <c r="F4660" s="80"/>
      <c r="I4660" s="81"/>
      <c r="J4660" s="80"/>
      <c r="K4660" s="80"/>
      <c r="L4660" s="80"/>
      <c r="M4660" s="80"/>
    </row>
    <row r="4661" spans="5:13">
      <c r="E4661" s="80"/>
      <c r="F4661" s="80"/>
      <c r="I4661" s="81"/>
      <c r="J4661" s="80"/>
      <c r="K4661" s="80"/>
      <c r="L4661" s="80"/>
      <c r="M4661" s="80"/>
    </row>
    <row r="4662" spans="5:13">
      <c r="E4662" s="80"/>
      <c r="F4662" s="80"/>
      <c r="I4662" s="81"/>
      <c r="J4662" s="80"/>
      <c r="K4662" s="80"/>
      <c r="L4662" s="80"/>
      <c r="M4662" s="80"/>
    </row>
    <row r="4663" spans="5:13">
      <c r="E4663" s="80"/>
      <c r="F4663" s="80"/>
      <c r="I4663" s="81"/>
      <c r="J4663" s="80"/>
      <c r="K4663" s="80"/>
      <c r="L4663" s="80"/>
      <c r="M4663" s="80"/>
    </row>
    <row r="4664" spans="5:13">
      <c r="E4664" s="80"/>
      <c r="F4664" s="80"/>
      <c r="I4664" s="81"/>
      <c r="J4664" s="80"/>
      <c r="K4664" s="80"/>
      <c r="L4664" s="80"/>
      <c r="M4664" s="80"/>
    </row>
    <row r="4665" spans="5:13">
      <c r="E4665" s="80"/>
      <c r="F4665" s="80"/>
      <c r="I4665" s="81"/>
      <c r="J4665" s="80"/>
      <c r="K4665" s="80"/>
      <c r="L4665" s="80"/>
      <c r="M4665" s="80"/>
    </row>
    <row r="4666" spans="5:13">
      <c r="E4666" s="80"/>
      <c r="F4666" s="80"/>
      <c r="I4666" s="81"/>
      <c r="J4666" s="80"/>
      <c r="K4666" s="80"/>
      <c r="L4666" s="80"/>
      <c r="M4666" s="80"/>
    </row>
    <row r="4667" spans="5:13">
      <c r="E4667" s="80"/>
      <c r="F4667" s="80"/>
      <c r="I4667" s="81"/>
      <c r="J4667" s="80"/>
      <c r="K4667" s="80"/>
      <c r="L4667" s="80"/>
      <c r="M4667" s="80"/>
    </row>
    <row r="4668" spans="5:13">
      <c r="E4668" s="80"/>
      <c r="F4668" s="80"/>
      <c r="I4668" s="81"/>
      <c r="J4668" s="80"/>
      <c r="K4668" s="80"/>
      <c r="L4668" s="80"/>
      <c r="M4668" s="80"/>
    </row>
    <row r="4669" spans="5:13">
      <c r="E4669" s="80"/>
      <c r="F4669" s="80"/>
      <c r="I4669" s="81"/>
      <c r="J4669" s="80"/>
      <c r="K4669" s="80"/>
      <c r="L4669" s="80"/>
      <c r="M4669" s="80"/>
    </row>
    <row r="4670" spans="5:13">
      <c r="E4670" s="80"/>
      <c r="F4670" s="80"/>
      <c r="I4670" s="81"/>
      <c r="J4670" s="80"/>
      <c r="K4670" s="80"/>
      <c r="L4670" s="80"/>
      <c r="M4670" s="80"/>
    </row>
    <row r="4671" spans="5:13">
      <c r="E4671" s="80"/>
      <c r="F4671" s="80"/>
      <c r="I4671" s="81"/>
      <c r="J4671" s="80"/>
      <c r="K4671" s="80"/>
      <c r="L4671" s="80"/>
      <c r="M4671" s="80"/>
    </row>
    <row r="4672" spans="5:13">
      <c r="E4672" s="80"/>
      <c r="F4672" s="80"/>
      <c r="I4672" s="81"/>
      <c r="J4672" s="80"/>
      <c r="K4672" s="80"/>
      <c r="L4672" s="80"/>
      <c r="M4672" s="80"/>
    </row>
    <row r="4673" spans="5:13">
      <c r="E4673" s="80"/>
      <c r="F4673" s="80"/>
      <c r="I4673" s="81"/>
      <c r="J4673" s="80"/>
      <c r="K4673" s="80"/>
      <c r="L4673" s="80"/>
      <c r="M4673" s="80"/>
    </row>
    <row r="4674" spans="5:13">
      <c r="E4674" s="80"/>
      <c r="F4674" s="80"/>
      <c r="I4674" s="81"/>
      <c r="J4674" s="80"/>
      <c r="K4674" s="80"/>
      <c r="L4674" s="80"/>
      <c r="M4674" s="80"/>
    </row>
    <row r="4675" spans="5:13">
      <c r="E4675" s="80"/>
      <c r="F4675" s="80"/>
      <c r="I4675" s="81"/>
      <c r="J4675" s="80"/>
      <c r="K4675" s="80"/>
      <c r="L4675" s="80"/>
      <c r="M4675" s="80"/>
    </row>
    <row r="4676" spans="5:13">
      <c r="E4676" s="80"/>
      <c r="F4676" s="80"/>
      <c r="I4676" s="81"/>
      <c r="J4676" s="80"/>
      <c r="K4676" s="80"/>
      <c r="L4676" s="80"/>
      <c r="M4676" s="80"/>
    </row>
    <row r="4677" spans="5:13">
      <c r="E4677" s="80"/>
      <c r="F4677" s="80"/>
      <c r="I4677" s="81"/>
      <c r="J4677" s="80"/>
      <c r="K4677" s="80"/>
      <c r="L4677" s="80"/>
      <c r="M4677" s="80"/>
    </row>
    <row r="4678" spans="5:13">
      <c r="E4678" s="80"/>
      <c r="F4678" s="80"/>
      <c r="I4678" s="81"/>
      <c r="J4678" s="80"/>
      <c r="K4678" s="80"/>
      <c r="L4678" s="80"/>
      <c r="M4678" s="80"/>
    </row>
    <row r="4679" spans="5:13">
      <c r="E4679" s="80"/>
      <c r="F4679" s="80"/>
      <c r="I4679" s="81"/>
      <c r="J4679" s="80"/>
      <c r="K4679" s="80"/>
      <c r="L4679" s="80"/>
      <c r="M4679" s="80"/>
    </row>
    <row r="4680" spans="5:13">
      <c r="E4680" s="80"/>
      <c r="F4680" s="80"/>
      <c r="I4680" s="81"/>
      <c r="J4680" s="80"/>
      <c r="K4680" s="80"/>
      <c r="L4680" s="80"/>
      <c r="M4680" s="80"/>
    </row>
    <row r="4681" spans="5:13">
      <c r="E4681" s="80"/>
      <c r="F4681" s="80"/>
      <c r="I4681" s="81"/>
      <c r="J4681" s="80"/>
      <c r="K4681" s="80"/>
      <c r="L4681" s="80"/>
      <c r="M4681" s="80"/>
    </row>
    <row r="4682" spans="5:13">
      <c r="E4682" s="80"/>
      <c r="F4682" s="80"/>
      <c r="I4682" s="81"/>
      <c r="J4682" s="80"/>
      <c r="K4682" s="80"/>
      <c r="L4682" s="80"/>
      <c r="M4682" s="80"/>
    </row>
    <row r="4683" spans="5:13">
      <c r="E4683" s="80"/>
      <c r="F4683" s="80"/>
      <c r="I4683" s="81"/>
      <c r="J4683" s="80"/>
      <c r="K4683" s="80"/>
      <c r="L4683" s="80"/>
      <c r="M4683" s="80"/>
    </row>
    <row r="4684" spans="5:13">
      <c r="E4684" s="80"/>
      <c r="F4684" s="80"/>
      <c r="I4684" s="81"/>
      <c r="J4684" s="80"/>
      <c r="K4684" s="80"/>
      <c r="L4684" s="80"/>
      <c r="M4684" s="80"/>
    </row>
    <row r="4685" spans="5:13">
      <c r="E4685" s="80"/>
      <c r="F4685" s="80"/>
      <c r="I4685" s="81"/>
      <c r="J4685" s="80"/>
      <c r="K4685" s="80"/>
      <c r="L4685" s="80"/>
      <c r="M4685" s="80"/>
    </row>
    <row r="4686" spans="5:13">
      <c r="E4686" s="80"/>
      <c r="F4686" s="80"/>
      <c r="I4686" s="81"/>
      <c r="J4686" s="80"/>
      <c r="K4686" s="80"/>
      <c r="L4686" s="80"/>
      <c r="M4686" s="80"/>
    </row>
    <row r="4687" spans="5:13">
      <c r="E4687" s="80"/>
      <c r="F4687" s="80"/>
      <c r="I4687" s="81"/>
      <c r="J4687" s="80"/>
      <c r="K4687" s="80"/>
      <c r="L4687" s="80"/>
      <c r="M4687" s="80"/>
    </row>
    <row r="4688" spans="5:13">
      <c r="E4688" s="80"/>
      <c r="F4688" s="80"/>
      <c r="I4688" s="81"/>
      <c r="J4688" s="80"/>
      <c r="K4688" s="80"/>
      <c r="L4688" s="80"/>
      <c r="M4688" s="80"/>
    </row>
    <row r="4689" spans="5:13">
      <c r="E4689" s="80"/>
      <c r="F4689" s="80"/>
      <c r="I4689" s="81"/>
      <c r="J4689" s="80"/>
      <c r="K4689" s="80"/>
      <c r="L4689" s="80"/>
      <c r="M4689" s="80"/>
    </row>
    <row r="4690" spans="5:13">
      <c r="E4690" s="80"/>
      <c r="F4690" s="80"/>
      <c r="I4690" s="81"/>
      <c r="J4690" s="80"/>
      <c r="K4690" s="80"/>
      <c r="L4690" s="80"/>
      <c r="M4690" s="80"/>
    </row>
    <row r="4691" spans="5:13">
      <c r="E4691" s="80"/>
      <c r="F4691" s="80"/>
      <c r="I4691" s="81"/>
      <c r="J4691" s="80"/>
      <c r="K4691" s="80"/>
      <c r="L4691" s="80"/>
      <c r="M4691" s="80"/>
    </row>
    <row r="4692" spans="5:13">
      <c r="E4692" s="80"/>
      <c r="F4692" s="80"/>
      <c r="I4692" s="81"/>
      <c r="J4692" s="80"/>
      <c r="K4692" s="80"/>
      <c r="L4692" s="80"/>
      <c r="M4692" s="80"/>
    </row>
    <row r="4693" spans="5:13">
      <c r="E4693" s="80"/>
      <c r="F4693" s="80"/>
      <c r="I4693" s="81"/>
      <c r="J4693" s="80"/>
      <c r="K4693" s="80"/>
      <c r="L4693" s="80"/>
      <c r="M4693" s="80"/>
    </row>
    <row r="4694" spans="5:13">
      <c r="E4694" s="80"/>
      <c r="F4694" s="80"/>
      <c r="I4694" s="81"/>
      <c r="J4694" s="80"/>
      <c r="K4694" s="80"/>
      <c r="L4694" s="80"/>
      <c r="M4694" s="80"/>
    </row>
    <row r="4695" spans="5:13">
      <c r="E4695" s="80"/>
      <c r="F4695" s="80"/>
      <c r="I4695" s="81"/>
      <c r="J4695" s="80"/>
      <c r="K4695" s="80"/>
      <c r="L4695" s="80"/>
      <c r="M4695" s="80"/>
    </row>
    <row r="4696" spans="5:13">
      <c r="E4696" s="80"/>
      <c r="F4696" s="80"/>
      <c r="I4696" s="81"/>
      <c r="J4696" s="80"/>
      <c r="K4696" s="80"/>
      <c r="L4696" s="80"/>
      <c r="M4696" s="80"/>
    </row>
    <row r="4697" spans="5:13">
      <c r="E4697" s="80"/>
      <c r="F4697" s="80"/>
      <c r="I4697" s="81"/>
      <c r="J4697" s="80"/>
      <c r="K4697" s="80"/>
      <c r="L4697" s="80"/>
      <c r="M4697" s="80"/>
    </row>
    <row r="4698" spans="5:13">
      <c r="E4698" s="80"/>
      <c r="F4698" s="80"/>
      <c r="I4698" s="81"/>
      <c r="J4698" s="80"/>
      <c r="K4698" s="80"/>
      <c r="L4698" s="80"/>
      <c r="M4698" s="80"/>
    </row>
    <row r="4699" spans="5:13">
      <c r="E4699" s="80"/>
      <c r="F4699" s="80"/>
      <c r="I4699" s="81"/>
      <c r="J4699" s="80"/>
      <c r="K4699" s="80"/>
      <c r="L4699" s="80"/>
      <c r="M4699" s="80"/>
    </row>
    <row r="4700" spans="5:13">
      <c r="E4700" s="80"/>
      <c r="F4700" s="80"/>
      <c r="I4700" s="81"/>
      <c r="J4700" s="80"/>
      <c r="K4700" s="80"/>
      <c r="L4700" s="80"/>
      <c r="M4700" s="80"/>
    </row>
    <row r="4701" spans="5:13">
      <c r="E4701" s="80"/>
      <c r="F4701" s="80"/>
      <c r="I4701" s="81"/>
      <c r="J4701" s="80"/>
      <c r="K4701" s="80"/>
      <c r="L4701" s="80"/>
      <c r="M4701" s="80"/>
    </row>
    <row r="4702" spans="5:13">
      <c r="E4702" s="80"/>
      <c r="F4702" s="80"/>
      <c r="I4702" s="81"/>
      <c r="J4702" s="80"/>
      <c r="K4702" s="80"/>
      <c r="L4702" s="80"/>
      <c r="M4702" s="80"/>
    </row>
    <row r="4703" spans="5:13">
      <c r="E4703" s="80"/>
      <c r="F4703" s="80"/>
      <c r="I4703" s="81"/>
      <c r="J4703" s="80"/>
      <c r="K4703" s="80"/>
      <c r="L4703" s="80"/>
      <c r="M4703" s="80"/>
    </row>
    <row r="4704" spans="5:13">
      <c r="E4704" s="80"/>
      <c r="F4704" s="80"/>
      <c r="I4704" s="81"/>
      <c r="J4704" s="80"/>
      <c r="K4704" s="80"/>
      <c r="L4704" s="80"/>
      <c r="M4704" s="80"/>
    </row>
    <row r="4705" spans="5:13">
      <c r="E4705" s="80"/>
      <c r="F4705" s="80"/>
      <c r="I4705" s="81"/>
      <c r="J4705" s="80"/>
      <c r="K4705" s="80"/>
      <c r="L4705" s="80"/>
      <c r="M4705" s="80"/>
    </row>
    <row r="4706" spans="5:13">
      <c r="E4706" s="80"/>
      <c r="F4706" s="80"/>
      <c r="I4706" s="81"/>
      <c r="J4706" s="80"/>
      <c r="K4706" s="80"/>
      <c r="L4706" s="80"/>
      <c r="M4706" s="80"/>
    </row>
    <row r="4707" spans="5:13">
      <c r="E4707" s="80"/>
      <c r="F4707" s="80"/>
      <c r="I4707" s="81"/>
      <c r="J4707" s="80"/>
      <c r="K4707" s="80"/>
      <c r="L4707" s="80"/>
      <c r="M4707" s="80"/>
    </row>
    <row r="4708" spans="5:13">
      <c r="E4708" s="80"/>
      <c r="F4708" s="80"/>
      <c r="I4708" s="81"/>
      <c r="J4708" s="80"/>
      <c r="K4708" s="80"/>
      <c r="L4708" s="80"/>
      <c r="M4708" s="80"/>
    </row>
    <row r="4709" spans="5:13">
      <c r="E4709" s="80"/>
      <c r="F4709" s="80"/>
      <c r="I4709" s="81"/>
      <c r="J4709" s="80"/>
      <c r="K4709" s="80"/>
      <c r="L4709" s="80"/>
      <c r="M4709" s="80"/>
    </row>
    <row r="4710" spans="5:13">
      <c r="E4710" s="80"/>
      <c r="F4710" s="80"/>
      <c r="I4710" s="81"/>
      <c r="J4710" s="80"/>
      <c r="K4710" s="80"/>
      <c r="L4710" s="80"/>
      <c r="M4710" s="80"/>
    </row>
    <row r="4711" spans="5:13">
      <c r="E4711" s="80"/>
      <c r="F4711" s="80"/>
      <c r="I4711" s="81"/>
      <c r="J4711" s="80"/>
      <c r="K4711" s="80"/>
      <c r="L4711" s="80"/>
      <c r="M4711" s="80"/>
    </row>
    <row r="4712" spans="5:13">
      <c r="E4712" s="80"/>
      <c r="F4712" s="80"/>
      <c r="I4712" s="81"/>
      <c r="J4712" s="80"/>
      <c r="K4712" s="80"/>
      <c r="L4712" s="80"/>
      <c r="M4712" s="80"/>
    </row>
    <row r="4713" spans="5:13">
      <c r="E4713" s="80"/>
      <c r="F4713" s="80"/>
      <c r="I4713" s="81"/>
      <c r="J4713" s="80"/>
      <c r="K4713" s="80"/>
      <c r="L4713" s="80"/>
      <c r="M4713" s="80"/>
    </row>
    <row r="4714" spans="5:13">
      <c r="E4714" s="80"/>
      <c r="F4714" s="80"/>
      <c r="I4714" s="81"/>
      <c r="J4714" s="80"/>
      <c r="K4714" s="80"/>
      <c r="L4714" s="80"/>
      <c r="M4714" s="80"/>
    </row>
    <row r="4715" spans="5:13">
      <c r="E4715" s="80"/>
      <c r="F4715" s="80"/>
      <c r="I4715" s="81"/>
      <c r="J4715" s="80"/>
      <c r="K4715" s="80"/>
      <c r="L4715" s="80"/>
      <c r="M4715" s="80"/>
    </row>
    <row r="4716" spans="5:13">
      <c r="E4716" s="80"/>
      <c r="F4716" s="80"/>
      <c r="I4716" s="81"/>
      <c r="J4716" s="80"/>
      <c r="K4716" s="80"/>
      <c r="L4716" s="80"/>
      <c r="M4716" s="80"/>
    </row>
    <row r="4717" spans="5:13">
      <c r="E4717" s="80"/>
      <c r="F4717" s="80"/>
      <c r="I4717" s="81"/>
      <c r="J4717" s="80"/>
      <c r="K4717" s="80"/>
      <c r="L4717" s="80"/>
      <c r="M4717" s="80"/>
    </row>
    <row r="4718" spans="5:13">
      <c r="E4718" s="80"/>
      <c r="F4718" s="80"/>
      <c r="I4718" s="81"/>
      <c r="J4718" s="80"/>
      <c r="K4718" s="80"/>
      <c r="L4718" s="80"/>
      <c r="M4718" s="80"/>
    </row>
    <row r="4719" spans="5:13">
      <c r="E4719" s="80"/>
      <c r="F4719" s="80"/>
      <c r="I4719" s="81"/>
      <c r="J4719" s="80"/>
      <c r="K4719" s="80"/>
      <c r="L4719" s="80"/>
      <c r="M4719" s="80"/>
    </row>
    <row r="4720" spans="5:13">
      <c r="E4720" s="80"/>
      <c r="F4720" s="80"/>
      <c r="I4720" s="81"/>
      <c r="J4720" s="80"/>
      <c r="K4720" s="80"/>
      <c r="L4720" s="80"/>
      <c r="M4720" s="80"/>
    </row>
    <row r="4721" spans="5:13">
      <c r="E4721" s="80"/>
      <c r="F4721" s="80"/>
      <c r="I4721" s="81"/>
      <c r="J4721" s="80"/>
      <c r="K4721" s="80"/>
      <c r="L4721" s="80"/>
      <c r="M4721" s="80"/>
    </row>
    <row r="4722" spans="5:13">
      <c r="E4722" s="80"/>
      <c r="F4722" s="80"/>
      <c r="I4722" s="81"/>
      <c r="J4722" s="80"/>
      <c r="K4722" s="80"/>
      <c r="L4722" s="80"/>
      <c r="M4722" s="80"/>
    </row>
    <row r="4723" spans="5:13">
      <c r="E4723" s="80"/>
      <c r="F4723" s="80"/>
      <c r="I4723" s="81"/>
      <c r="J4723" s="80"/>
      <c r="K4723" s="80"/>
      <c r="L4723" s="80"/>
      <c r="M4723" s="80"/>
    </row>
    <row r="4724" spans="5:13">
      <c r="E4724" s="80"/>
      <c r="F4724" s="80"/>
      <c r="I4724" s="81"/>
      <c r="J4724" s="80"/>
      <c r="K4724" s="80"/>
      <c r="L4724" s="80"/>
      <c r="M4724" s="80"/>
    </row>
    <row r="4725" spans="5:13">
      <c r="E4725" s="80"/>
      <c r="F4725" s="80"/>
      <c r="I4725" s="81"/>
      <c r="J4725" s="80"/>
      <c r="K4725" s="80"/>
      <c r="L4725" s="80"/>
      <c r="M4725" s="80"/>
    </row>
    <row r="4726" spans="5:13">
      <c r="E4726" s="80"/>
      <c r="F4726" s="80"/>
      <c r="I4726" s="81"/>
      <c r="J4726" s="80"/>
      <c r="K4726" s="80"/>
      <c r="L4726" s="80"/>
      <c r="M4726" s="80"/>
    </row>
    <row r="4727" spans="5:13">
      <c r="E4727" s="80"/>
      <c r="F4727" s="80"/>
      <c r="I4727" s="81"/>
      <c r="J4727" s="80"/>
      <c r="K4727" s="80"/>
      <c r="L4727" s="80"/>
      <c r="M4727" s="80"/>
    </row>
    <row r="4728" spans="5:13">
      <c r="E4728" s="80"/>
      <c r="F4728" s="80"/>
      <c r="I4728" s="81"/>
      <c r="J4728" s="80"/>
      <c r="K4728" s="80"/>
      <c r="L4728" s="80"/>
      <c r="M4728" s="80"/>
    </row>
    <row r="4729" spans="5:13">
      <c r="E4729" s="80"/>
      <c r="F4729" s="80"/>
      <c r="I4729" s="81"/>
      <c r="J4729" s="80"/>
      <c r="K4729" s="80"/>
      <c r="L4729" s="80"/>
      <c r="M4729" s="80"/>
    </row>
    <row r="4730" spans="5:13">
      <c r="E4730" s="80"/>
      <c r="F4730" s="80"/>
      <c r="I4730" s="81"/>
      <c r="J4730" s="80"/>
      <c r="K4730" s="80"/>
      <c r="L4730" s="80"/>
      <c r="M4730" s="80"/>
    </row>
    <row r="4731" spans="5:13">
      <c r="E4731" s="80"/>
      <c r="F4731" s="80"/>
      <c r="I4731" s="81"/>
      <c r="J4731" s="80"/>
      <c r="K4731" s="80"/>
      <c r="L4731" s="80"/>
      <c r="M4731" s="80"/>
    </row>
    <row r="4732" spans="5:13">
      <c r="E4732" s="80"/>
      <c r="F4732" s="80"/>
      <c r="I4732" s="81"/>
      <c r="J4732" s="80"/>
      <c r="K4732" s="80"/>
      <c r="L4732" s="80"/>
      <c r="M4732" s="80"/>
    </row>
    <row r="4733" spans="5:13">
      <c r="E4733" s="80"/>
      <c r="F4733" s="80"/>
      <c r="I4733" s="81"/>
      <c r="J4733" s="80"/>
      <c r="K4733" s="80"/>
      <c r="L4733" s="80"/>
      <c r="M4733" s="80"/>
    </row>
    <row r="4734" spans="5:13">
      <c r="E4734" s="80"/>
      <c r="F4734" s="80"/>
      <c r="I4734" s="81"/>
      <c r="J4734" s="80"/>
      <c r="K4734" s="80"/>
      <c r="L4734" s="80"/>
      <c r="M4734" s="80"/>
    </row>
    <row r="4735" spans="5:13">
      <c r="E4735" s="80"/>
      <c r="F4735" s="80"/>
      <c r="I4735" s="81"/>
      <c r="J4735" s="80"/>
      <c r="K4735" s="80"/>
      <c r="L4735" s="80"/>
      <c r="M4735" s="80"/>
    </row>
    <row r="4736" spans="5:13">
      <c r="E4736" s="80"/>
      <c r="F4736" s="80"/>
      <c r="I4736" s="81"/>
      <c r="J4736" s="80"/>
      <c r="K4736" s="80"/>
      <c r="L4736" s="80"/>
      <c r="M4736" s="80"/>
    </row>
    <row r="4737" spans="5:13">
      <c r="E4737" s="80"/>
      <c r="F4737" s="80"/>
      <c r="I4737" s="81"/>
      <c r="J4737" s="80"/>
      <c r="K4737" s="80"/>
      <c r="L4737" s="80"/>
      <c r="M4737" s="80"/>
    </row>
    <row r="4738" spans="5:13">
      <c r="E4738" s="80"/>
      <c r="F4738" s="80"/>
      <c r="I4738" s="81"/>
      <c r="J4738" s="80"/>
      <c r="K4738" s="80"/>
      <c r="L4738" s="80"/>
      <c r="M4738" s="80"/>
    </row>
    <row r="4739" spans="5:13">
      <c r="E4739" s="80"/>
      <c r="F4739" s="80"/>
      <c r="I4739" s="81"/>
      <c r="J4739" s="80"/>
      <c r="K4739" s="80"/>
      <c r="L4739" s="80"/>
      <c r="M4739" s="80"/>
    </row>
    <row r="4740" spans="5:13">
      <c r="E4740" s="80"/>
      <c r="F4740" s="80"/>
      <c r="I4740" s="81"/>
      <c r="J4740" s="80"/>
      <c r="K4740" s="80"/>
      <c r="L4740" s="80"/>
      <c r="M4740" s="80"/>
    </row>
    <row r="4741" spans="5:13">
      <c r="E4741" s="80"/>
      <c r="F4741" s="80"/>
      <c r="I4741" s="81"/>
      <c r="J4741" s="80"/>
      <c r="K4741" s="80"/>
      <c r="L4741" s="80"/>
      <c r="M4741" s="80"/>
    </row>
    <row r="4742" spans="5:13">
      <c r="E4742" s="80"/>
      <c r="F4742" s="80"/>
      <c r="I4742" s="81"/>
      <c r="J4742" s="80"/>
      <c r="K4742" s="80"/>
      <c r="L4742" s="80"/>
      <c r="M4742" s="80"/>
    </row>
    <row r="4743" spans="5:13">
      <c r="E4743" s="80"/>
      <c r="F4743" s="80"/>
      <c r="I4743" s="81"/>
      <c r="J4743" s="80"/>
      <c r="K4743" s="80"/>
      <c r="L4743" s="80"/>
      <c r="M4743" s="80"/>
    </row>
    <row r="4744" spans="5:13">
      <c r="E4744" s="80"/>
      <c r="F4744" s="80"/>
      <c r="I4744" s="81"/>
      <c r="J4744" s="80"/>
      <c r="K4744" s="80"/>
      <c r="L4744" s="80"/>
      <c r="M4744" s="80"/>
    </row>
    <row r="4745" spans="5:13">
      <c r="E4745" s="80"/>
      <c r="F4745" s="80"/>
      <c r="I4745" s="81"/>
      <c r="J4745" s="80"/>
      <c r="K4745" s="80"/>
      <c r="L4745" s="80"/>
      <c r="M4745" s="80"/>
    </row>
    <row r="4746" spans="5:13">
      <c r="E4746" s="80"/>
      <c r="F4746" s="80"/>
      <c r="I4746" s="81"/>
      <c r="J4746" s="80"/>
      <c r="K4746" s="80"/>
      <c r="L4746" s="80"/>
      <c r="M4746" s="80"/>
    </row>
    <row r="4747" spans="5:13">
      <c r="E4747" s="80"/>
      <c r="F4747" s="80"/>
      <c r="I4747" s="81"/>
      <c r="J4747" s="80"/>
      <c r="K4747" s="80"/>
      <c r="L4747" s="80"/>
      <c r="M4747" s="80"/>
    </row>
    <row r="4748" spans="5:13">
      <c r="E4748" s="80"/>
      <c r="F4748" s="80"/>
      <c r="I4748" s="81"/>
      <c r="J4748" s="80"/>
      <c r="K4748" s="80"/>
      <c r="L4748" s="80"/>
      <c r="M4748" s="80"/>
    </row>
    <row r="4749" spans="5:13">
      <c r="E4749" s="80"/>
      <c r="F4749" s="80"/>
      <c r="I4749" s="81"/>
      <c r="J4749" s="80"/>
      <c r="K4749" s="80"/>
      <c r="L4749" s="80"/>
      <c r="M4749" s="80"/>
    </row>
    <row r="4750" spans="5:13">
      <c r="E4750" s="80"/>
      <c r="F4750" s="80"/>
      <c r="I4750" s="81"/>
      <c r="J4750" s="80"/>
      <c r="K4750" s="80"/>
      <c r="L4750" s="80"/>
      <c r="M4750" s="80"/>
    </row>
    <row r="4751" spans="5:13">
      <c r="E4751" s="80"/>
      <c r="F4751" s="80"/>
      <c r="I4751" s="81"/>
      <c r="J4751" s="80"/>
      <c r="K4751" s="80"/>
      <c r="L4751" s="80"/>
      <c r="M4751" s="80"/>
    </row>
    <row r="4752" spans="5:13">
      <c r="E4752" s="80"/>
      <c r="F4752" s="80"/>
      <c r="I4752" s="81"/>
      <c r="J4752" s="80"/>
      <c r="K4752" s="80"/>
      <c r="L4752" s="80"/>
      <c r="M4752" s="80"/>
    </row>
    <row r="4753" spans="5:13">
      <c r="E4753" s="80"/>
      <c r="F4753" s="80"/>
      <c r="I4753" s="81"/>
      <c r="J4753" s="80"/>
      <c r="K4753" s="80"/>
      <c r="L4753" s="80"/>
      <c r="M4753" s="80"/>
    </row>
    <row r="4754" spans="5:13">
      <c r="E4754" s="80"/>
      <c r="F4754" s="80"/>
      <c r="I4754" s="81"/>
      <c r="J4754" s="80"/>
      <c r="K4754" s="80"/>
      <c r="L4754" s="80"/>
      <c r="M4754" s="80"/>
    </row>
    <row r="4755" spans="5:13">
      <c r="E4755" s="80"/>
      <c r="F4755" s="80"/>
      <c r="I4755" s="81"/>
      <c r="J4755" s="80"/>
      <c r="K4755" s="80"/>
      <c r="L4755" s="80"/>
      <c r="M4755" s="80"/>
    </row>
    <row r="4756" spans="5:13">
      <c r="E4756" s="80"/>
      <c r="F4756" s="80"/>
      <c r="I4756" s="81"/>
      <c r="J4756" s="80"/>
      <c r="K4756" s="80"/>
      <c r="L4756" s="80"/>
      <c r="M4756" s="80"/>
    </row>
    <row r="4757" spans="5:13">
      <c r="E4757" s="80"/>
      <c r="F4757" s="80"/>
      <c r="I4757" s="81"/>
      <c r="J4757" s="80"/>
      <c r="K4757" s="80"/>
      <c r="L4757" s="80"/>
      <c r="M4757" s="80"/>
    </row>
    <row r="4758" spans="5:13">
      <c r="E4758" s="80"/>
      <c r="F4758" s="80"/>
      <c r="I4758" s="81"/>
      <c r="J4758" s="80"/>
      <c r="K4758" s="80"/>
      <c r="L4758" s="80"/>
      <c r="M4758" s="80"/>
    </row>
    <row r="4759" spans="5:13">
      <c r="E4759" s="80"/>
      <c r="F4759" s="80"/>
      <c r="I4759" s="81"/>
      <c r="J4759" s="80"/>
      <c r="K4759" s="80"/>
      <c r="L4759" s="80"/>
      <c r="M4759" s="80"/>
    </row>
    <row r="4760" spans="5:13">
      <c r="E4760" s="80"/>
      <c r="F4760" s="80"/>
      <c r="I4760" s="81"/>
      <c r="J4760" s="80"/>
      <c r="K4760" s="80"/>
      <c r="L4760" s="80"/>
      <c r="M4760" s="80"/>
    </row>
    <row r="4761" spans="5:13">
      <c r="E4761" s="80"/>
      <c r="F4761" s="80"/>
      <c r="I4761" s="81"/>
      <c r="J4761" s="80"/>
      <c r="K4761" s="80"/>
      <c r="L4761" s="80"/>
      <c r="M4761" s="80"/>
    </row>
    <row r="4762" spans="5:13">
      <c r="E4762" s="80"/>
      <c r="F4762" s="80"/>
      <c r="I4762" s="81"/>
      <c r="J4762" s="80"/>
      <c r="K4762" s="80"/>
      <c r="L4762" s="80"/>
      <c r="M4762" s="80"/>
    </row>
    <row r="4763" spans="5:13">
      <c r="E4763" s="80"/>
      <c r="F4763" s="80"/>
      <c r="I4763" s="81"/>
      <c r="J4763" s="80"/>
      <c r="K4763" s="80"/>
      <c r="L4763" s="80"/>
      <c r="M4763" s="80"/>
    </row>
    <row r="4764" spans="5:13">
      <c r="E4764" s="80"/>
      <c r="F4764" s="80"/>
      <c r="I4764" s="81"/>
      <c r="J4764" s="80"/>
      <c r="K4764" s="80"/>
      <c r="L4764" s="80"/>
      <c r="M4764" s="80"/>
    </row>
    <row r="4765" spans="5:13">
      <c r="E4765" s="80"/>
      <c r="F4765" s="80"/>
      <c r="I4765" s="81"/>
      <c r="J4765" s="80"/>
      <c r="K4765" s="80"/>
      <c r="L4765" s="80"/>
      <c r="M4765" s="80"/>
    </row>
    <row r="4766" spans="5:13">
      <c r="E4766" s="80"/>
      <c r="F4766" s="80"/>
      <c r="I4766" s="81"/>
      <c r="J4766" s="80"/>
      <c r="K4766" s="80"/>
      <c r="L4766" s="80"/>
      <c r="M4766" s="80"/>
    </row>
    <row r="4767" spans="5:13">
      <c r="E4767" s="80"/>
      <c r="F4767" s="80"/>
      <c r="I4767" s="81"/>
      <c r="J4767" s="80"/>
      <c r="K4767" s="80"/>
      <c r="L4767" s="80"/>
      <c r="M4767" s="80"/>
    </row>
    <row r="4768" spans="5:13">
      <c r="E4768" s="80"/>
      <c r="F4768" s="80"/>
      <c r="I4768" s="81"/>
      <c r="J4768" s="80"/>
      <c r="K4768" s="80"/>
      <c r="L4768" s="80"/>
      <c r="M4768" s="80"/>
    </row>
    <row r="4769" spans="5:13">
      <c r="E4769" s="80"/>
      <c r="F4769" s="80"/>
      <c r="I4769" s="81"/>
      <c r="J4769" s="80"/>
      <c r="K4769" s="80"/>
      <c r="L4769" s="80"/>
      <c r="M4769" s="80"/>
    </row>
    <row r="4770" spans="5:13">
      <c r="E4770" s="80"/>
      <c r="F4770" s="80"/>
      <c r="I4770" s="81"/>
      <c r="J4770" s="80"/>
      <c r="K4770" s="80"/>
      <c r="L4770" s="80"/>
      <c r="M4770" s="80"/>
    </row>
    <row r="4771" spans="5:13">
      <c r="E4771" s="80"/>
      <c r="F4771" s="80"/>
      <c r="I4771" s="81"/>
      <c r="J4771" s="80"/>
      <c r="K4771" s="80"/>
      <c r="L4771" s="80"/>
      <c r="M4771" s="80"/>
    </row>
    <row r="4772" spans="5:13">
      <c r="E4772" s="80"/>
      <c r="F4772" s="80"/>
      <c r="I4772" s="81"/>
      <c r="J4772" s="80"/>
      <c r="K4772" s="80"/>
      <c r="L4772" s="80"/>
      <c r="M4772" s="80"/>
    </row>
    <row r="4773" spans="5:13">
      <c r="E4773" s="80"/>
      <c r="F4773" s="80"/>
      <c r="I4773" s="81"/>
      <c r="J4773" s="80"/>
      <c r="K4773" s="80"/>
      <c r="L4773" s="80"/>
      <c r="M4773" s="80"/>
    </row>
    <row r="4774" spans="5:13">
      <c r="E4774" s="80"/>
      <c r="F4774" s="80"/>
      <c r="I4774" s="81"/>
      <c r="J4774" s="80"/>
      <c r="K4774" s="80"/>
      <c r="L4774" s="80"/>
      <c r="M4774" s="80"/>
    </row>
    <row r="4775" spans="5:13">
      <c r="E4775" s="80"/>
      <c r="F4775" s="80"/>
      <c r="I4775" s="81"/>
      <c r="J4775" s="80"/>
      <c r="K4775" s="80"/>
      <c r="L4775" s="80"/>
      <c r="M4775" s="80"/>
    </row>
    <row r="4776" spans="5:13">
      <c r="E4776" s="80"/>
      <c r="F4776" s="80"/>
      <c r="I4776" s="81"/>
      <c r="J4776" s="80"/>
      <c r="K4776" s="80"/>
      <c r="L4776" s="80"/>
      <c r="M4776" s="80"/>
    </row>
    <row r="4777" spans="5:13">
      <c r="E4777" s="80"/>
      <c r="F4777" s="80"/>
      <c r="I4777" s="81"/>
      <c r="J4777" s="80"/>
      <c r="K4777" s="80"/>
      <c r="L4777" s="80"/>
      <c r="M4777" s="80"/>
    </row>
    <row r="4778" spans="5:13">
      <c r="E4778" s="80"/>
      <c r="F4778" s="80"/>
      <c r="I4778" s="81"/>
      <c r="J4778" s="80"/>
      <c r="K4778" s="80"/>
      <c r="L4778" s="80"/>
      <c r="M4778" s="80"/>
    </row>
    <row r="4779" spans="5:13">
      <c r="E4779" s="80"/>
      <c r="F4779" s="80"/>
      <c r="I4779" s="81"/>
      <c r="J4779" s="80"/>
      <c r="K4779" s="80"/>
      <c r="L4779" s="80"/>
      <c r="M4779" s="80"/>
    </row>
    <row r="4780" spans="5:13">
      <c r="E4780" s="80"/>
      <c r="F4780" s="80"/>
      <c r="I4780" s="81"/>
      <c r="J4780" s="80"/>
      <c r="K4780" s="80"/>
      <c r="L4780" s="80"/>
      <c r="M4780" s="80"/>
    </row>
    <row r="4781" spans="5:13">
      <c r="E4781" s="80"/>
      <c r="F4781" s="80"/>
      <c r="I4781" s="81"/>
      <c r="J4781" s="80"/>
      <c r="K4781" s="80"/>
      <c r="L4781" s="80"/>
      <c r="M4781" s="80"/>
    </row>
    <row r="4782" spans="5:13">
      <c r="E4782" s="80"/>
      <c r="F4782" s="80"/>
      <c r="I4782" s="81"/>
      <c r="J4782" s="80"/>
      <c r="K4782" s="80"/>
      <c r="L4782" s="80"/>
      <c r="M4782" s="80"/>
    </row>
    <row r="4783" spans="5:13">
      <c r="E4783" s="80"/>
      <c r="F4783" s="80"/>
      <c r="I4783" s="81"/>
      <c r="J4783" s="80"/>
      <c r="K4783" s="80"/>
      <c r="L4783" s="80"/>
      <c r="M4783" s="80"/>
    </row>
    <row r="4784" spans="5:13">
      <c r="E4784" s="80"/>
      <c r="F4784" s="80"/>
      <c r="I4784" s="81"/>
      <c r="J4784" s="80"/>
      <c r="K4784" s="80"/>
      <c r="L4784" s="80"/>
      <c r="M4784" s="80"/>
    </row>
    <row r="4785" spans="5:13">
      <c r="E4785" s="80"/>
      <c r="F4785" s="80"/>
      <c r="I4785" s="81"/>
      <c r="J4785" s="80"/>
      <c r="K4785" s="80"/>
      <c r="L4785" s="80"/>
      <c r="M4785" s="80"/>
    </row>
    <row r="4786" spans="5:13">
      <c r="E4786" s="80"/>
      <c r="F4786" s="80"/>
      <c r="I4786" s="81"/>
      <c r="J4786" s="80"/>
      <c r="K4786" s="80"/>
      <c r="L4786" s="80"/>
      <c r="M4786" s="80"/>
    </row>
    <row r="4787" spans="5:13">
      <c r="E4787" s="80"/>
      <c r="F4787" s="80"/>
      <c r="I4787" s="81"/>
      <c r="J4787" s="80"/>
      <c r="K4787" s="80"/>
      <c r="L4787" s="80"/>
      <c r="M4787" s="80"/>
    </row>
    <row r="4788" spans="5:13">
      <c r="E4788" s="80"/>
      <c r="F4788" s="80"/>
      <c r="I4788" s="81"/>
      <c r="J4788" s="80"/>
      <c r="K4788" s="80"/>
      <c r="L4788" s="80"/>
      <c r="M4788" s="80"/>
    </row>
    <row r="4789" spans="5:13">
      <c r="E4789" s="80"/>
      <c r="F4789" s="80"/>
      <c r="I4789" s="81"/>
      <c r="J4789" s="80"/>
      <c r="K4789" s="80"/>
      <c r="L4789" s="80"/>
      <c r="M4789" s="80"/>
    </row>
    <row r="4790" spans="5:13">
      <c r="E4790" s="80"/>
      <c r="F4790" s="80"/>
      <c r="I4790" s="81"/>
      <c r="J4790" s="80"/>
      <c r="K4790" s="80"/>
      <c r="L4790" s="80"/>
      <c r="M4790" s="80"/>
    </row>
    <row r="4791" spans="5:13">
      <c r="E4791" s="80"/>
      <c r="F4791" s="80"/>
      <c r="I4791" s="81"/>
      <c r="J4791" s="80"/>
      <c r="K4791" s="80"/>
      <c r="L4791" s="80"/>
      <c r="M4791" s="80"/>
    </row>
    <row r="4792" spans="5:13">
      <c r="E4792" s="80"/>
      <c r="F4792" s="80"/>
      <c r="I4792" s="81"/>
      <c r="J4792" s="80"/>
      <c r="K4792" s="80"/>
      <c r="L4792" s="80"/>
      <c r="M4792" s="80"/>
    </row>
    <row r="4793" spans="5:13">
      <c r="E4793" s="80"/>
      <c r="F4793" s="80"/>
      <c r="I4793" s="81"/>
      <c r="J4793" s="80"/>
      <c r="K4793" s="80"/>
      <c r="L4793" s="80"/>
      <c r="M4793" s="80"/>
    </row>
    <row r="4794" spans="5:13">
      <c r="E4794" s="80"/>
      <c r="F4794" s="80"/>
      <c r="I4794" s="81"/>
      <c r="J4794" s="80"/>
      <c r="K4794" s="80"/>
      <c r="L4794" s="80"/>
      <c r="M4794" s="80"/>
    </row>
    <row r="4795" spans="5:13">
      <c r="E4795" s="80"/>
      <c r="F4795" s="80"/>
      <c r="I4795" s="81"/>
      <c r="J4795" s="80"/>
      <c r="K4795" s="80"/>
      <c r="L4795" s="80"/>
      <c r="M4795" s="80"/>
    </row>
    <row r="4796" spans="5:13">
      <c r="E4796" s="80"/>
      <c r="F4796" s="80"/>
      <c r="I4796" s="81"/>
      <c r="J4796" s="80"/>
      <c r="K4796" s="80"/>
      <c r="L4796" s="80"/>
      <c r="M4796" s="80"/>
    </row>
    <row r="4797" spans="5:13">
      <c r="E4797" s="80"/>
      <c r="F4797" s="80"/>
      <c r="I4797" s="81"/>
      <c r="J4797" s="80"/>
      <c r="K4797" s="80"/>
      <c r="L4797" s="80"/>
      <c r="M4797" s="80"/>
    </row>
    <row r="4798" spans="5:13">
      <c r="E4798" s="80"/>
      <c r="F4798" s="80"/>
      <c r="I4798" s="81"/>
      <c r="J4798" s="80"/>
      <c r="K4798" s="80"/>
      <c r="L4798" s="80"/>
      <c r="M4798" s="80"/>
    </row>
    <row r="4799" spans="5:13">
      <c r="E4799" s="80"/>
      <c r="F4799" s="80"/>
      <c r="I4799" s="81"/>
      <c r="J4799" s="80"/>
      <c r="K4799" s="80"/>
      <c r="L4799" s="80"/>
      <c r="M4799" s="80"/>
    </row>
    <row r="4800" spans="5:13">
      <c r="E4800" s="80"/>
      <c r="F4800" s="80"/>
      <c r="I4800" s="81"/>
      <c r="J4800" s="80"/>
      <c r="K4800" s="80"/>
      <c r="L4800" s="80"/>
      <c r="M4800" s="80"/>
    </row>
    <row r="4801" spans="5:13">
      <c r="E4801" s="80"/>
      <c r="F4801" s="80"/>
      <c r="I4801" s="81"/>
      <c r="J4801" s="80"/>
      <c r="K4801" s="80"/>
      <c r="L4801" s="80"/>
      <c r="M4801" s="80"/>
    </row>
    <row r="4802" spans="5:13">
      <c r="E4802" s="80"/>
      <c r="F4802" s="80"/>
      <c r="I4802" s="81"/>
      <c r="J4802" s="80"/>
      <c r="K4802" s="80"/>
      <c r="L4802" s="80"/>
      <c r="M4802" s="80"/>
    </row>
    <row r="4803" spans="5:13">
      <c r="E4803" s="80"/>
      <c r="F4803" s="80"/>
      <c r="I4803" s="81"/>
      <c r="J4803" s="80"/>
      <c r="K4803" s="80"/>
      <c r="L4803" s="80"/>
      <c r="M4803" s="80"/>
    </row>
    <row r="4804" spans="5:13">
      <c r="E4804" s="80"/>
      <c r="F4804" s="80"/>
      <c r="I4804" s="81"/>
      <c r="J4804" s="80"/>
      <c r="K4804" s="80"/>
      <c r="L4804" s="80"/>
      <c r="M4804" s="80"/>
    </row>
    <row r="4805" spans="5:13">
      <c r="E4805" s="80"/>
      <c r="F4805" s="80"/>
      <c r="I4805" s="81"/>
      <c r="J4805" s="80"/>
      <c r="K4805" s="80"/>
      <c r="L4805" s="80"/>
      <c r="M4805" s="80"/>
    </row>
    <row r="4806" spans="5:13">
      <c r="E4806" s="80"/>
      <c r="F4806" s="80"/>
      <c r="I4806" s="81"/>
      <c r="J4806" s="80"/>
      <c r="K4806" s="80"/>
      <c r="L4806" s="80"/>
      <c r="M4806" s="80"/>
    </row>
    <row r="4807" spans="5:13">
      <c r="E4807" s="80"/>
      <c r="F4807" s="80"/>
      <c r="I4807" s="81"/>
      <c r="J4807" s="80"/>
      <c r="K4807" s="80"/>
      <c r="L4807" s="80"/>
      <c r="M4807" s="80"/>
    </row>
    <row r="4808" spans="5:13">
      <c r="E4808" s="80"/>
      <c r="F4808" s="80"/>
      <c r="I4808" s="81"/>
      <c r="J4808" s="80"/>
      <c r="K4808" s="80"/>
      <c r="L4808" s="80"/>
      <c r="M4808" s="80"/>
    </row>
    <row r="4809" spans="5:13">
      <c r="E4809" s="80"/>
      <c r="F4809" s="80"/>
      <c r="I4809" s="81"/>
      <c r="J4809" s="80"/>
      <c r="K4809" s="80"/>
      <c r="L4809" s="80"/>
      <c r="M4809" s="80"/>
    </row>
    <row r="4810" spans="5:13">
      <c r="E4810" s="80"/>
      <c r="F4810" s="80"/>
      <c r="I4810" s="81"/>
      <c r="J4810" s="80"/>
      <c r="K4810" s="80"/>
      <c r="L4810" s="80"/>
      <c r="M4810" s="80"/>
    </row>
    <row r="4811" spans="5:13">
      <c r="E4811" s="80"/>
      <c r="F4811" s="80"/>
      <c r="I4811" s="81"/>
      <c r="J4811" s="80"/>
      <c r="K4811" s="80"/>
      <c r="L4811" s="80"/>
      <c r="M4811" s="80"/>
    </row>
    <row r="4812" spans="5:13">
      <c r="E4812" s="80"/>
      <c r="F4812" s="80"/>
      <c r="I4812" s="81"/>
      <c r="J4812" s="80"/>
      <c r="K4812" s="80"/>
      <c r="L4812" s="80"/>
      <c r="M4812" s="80"/>
    </row>
    <row r="4813" spans="5:13">
      <c r="E4813" s="80"/>
      <c r="F4813" s="80"/>
      <c r="I4813" s="81"/>
      <c r="J4813" s="80"/>
      <c r="K4813" s="80"/>
      <c r="L4813" s="80"/>
      <c r="M4813" s="80"/>
    </row>
    <row r="4814" spans="5:13">
      <c r="E4814" s="80"/>
      <c r="F4814" s="80"/>
      <c r="I4814" s="81"/>
      <c r="J4814" s="80"/>
      <c r="K4814" s="80"/>
      <c r="L4814" s="80"/>
      <c r="M4814" s="80"/>
    </row>
    <row r="4815" spans="5:13">
      <c r="E4815" s="80"/>
      <c r="F4815" s="80"/>
      <c r="I4815" s="81"/>
      <c r="J4815" s="80"/>
      <c r="K4815" s="80"/>
      <c r="L4815" s="80"/>
      <c r="M4815" s="80"/>
    </row>
    <row r="4816" spans="5:13">
      <c r="E4816" s="80"/>
      <c r="F4816" s="80"/>
      <c r="I4816" s="81"/>
      <c r="J4816" s="80"/>
      <c r="K4816" s="80"/>
      <c r="L4816" s="80"/>
      <c r="M4816" s="80"/>
    </row>
    <row r="4817" spans="5:13">
      <c r="E4817" s="80"/>
      <c r="F4817" s="80"/>
      <c r="I4817" s="81"/>
      <c r="J4817" s="80"/>
      <c r="K4817" s="80"/>
      <c r="L4817" s="80"/>
      <c r="M4817" s="80"/>
    </row>
    <row r="4818" spans="5:13">
      <c r="E4818" s="80"/>
      <c r="F4818" s="80"/>
      <c r="I4818" s="81"/>
      <c r="J4818" s="80"/>
      <c r="K4818" s="80"/>
      <c r="L4818" s="80"/>
      <c r="M4818" s="80"/>
    </row>
    <row r="4819" spans="5:13">
      <c r="E4819" s="80"/>
      <c r="F4819" s="80"/>
      <c r="I4819" s="81"/>
      <c r="J4819" s="80"/>
      <c r="K4819" s="80"/>
      <c r="L4819" s="80"/>
      <c r="M4819" s="80"/>
    </row>
    <row r="4820" spans="5:13">
      <c r="E4820" s="80"/>
      <c r="F4820" s="80"/>
      <c r="I4820" s="81"/>
      <c r="J4820" s="80"/>
      <c r="K4820" s="80"/>
      <c r="L4820" s="80"/>
      <c r="M4820" s="80"/>
    </row>
    <row r="4821" spans="5:13">
      <c r="E4821" s="80"/>
      <c r="F4821" s="80"/>
      <c r="I4821" s="81"/>
      <c r="J4821" s="80"/>
      <c r="K4821" s="80"/>
      <c r="L4821" s="80"/>
      <c r="M4821" s="80"/>
    </row>
    <row r="4822" spans="5:13">
      <c r="E4822" s="80"/>
      <c r="F4822" s="80"/>
      <c r="I4822" s="81"/>
      <c r="J4822" s="80"/>
      <c r="K4822" s="80"/>
      <c r="L4822" s="80"/>
      <c r="M4822" s="80"/>
    </row>
    <row r="4823" spans="5:13">
      <c r="E4823" s="80"/>
      <c r="F4823" s="80"/>
      <c r="I4823" s="81"/>
      <c r="J4823" s="80"/>
      <c r="K4823" s="80"/>
      <c r="L4823" s="80"/>
      <c r="M4823" s="80"/>
    </row>
    <row r="4824" spans="5:13">
      <c r="E4824" s="80"/>
      <c r="F4824" s="80"/>
      <c r="I4824" s="81"/>
      <c r="J4824" s="80"/>
      <c r="K4824" s="80"/>
      <c r="L4824" s="80"/>
      <c r="M4824" s="80"/>
    </row>
    <row r="4825" spans="5:13">
      <c r="E4825" s="80"/>
      <c r="F4825" s="80"/>
      <c r="I4825" s="81"/>
      <c r="J4825" s="80"/>
      <c r="K4825" s="80"/>
      <c r="L4825" s="80"/>
      <c r="M4825" s="80"/>
    </row>
    <row r="4826" spans="5:13">
      <c r="E4826" s="80"/>
      <c r="F4826" s="80"/>
      <c r="I4826" s="81"/>
      <c r="J4826" s="80"/>
      <c r="K4826" s="80"/>
      <c r="L4826" s="80"/>
      <c r="M4826" s="80"/>
    </row>
    <row r="4827" spans="5:13">
      <c r="E4827" s="80"/>
      <c r="F4827" s="80"/>
      <c r="I4827" s="81"/>
      <c r="J4827" s="80"/>
      <c r="K4827" s="80"/>
      <c r="L4827" s="80"/>
      <c r="M4827" s="80"/>
    </row>
    <row r="4828" spans="5:13">
      <c r="E4828" s="80"/>
      <c r="F4828" s="80"/>
      <c r="I4828" s="81"/>
      <c r="J4828" s="80"/>
      <c r="K4828" s="80"/>
      <c r="L4828" s="80"/>
      <c r="M4828" s="80"/>
    </row>
    <row r="4829" spans="5:13">
      <c r="E4829" s="80"/>
      <c r="F4829" s="80"/>
      <c r="I4829" s="81"/>
      <c r="J4829" s="80"/>
      <c r="K4829" s="80"/>
      <c r="L4829" s="80"/>
      <c r="M4829" s="80"/>
    </row>
    <row r="4830" spans="5:13">
      <c r="E4830" s="80"/>
      <c r="F4830" s="80"/>
      <c r="I4830" s="81"/>
      <c r="J4830" s="80"/>
      <c r="K4830" s="80"/>
      <c r="L4830" s="80"/>
      <c r="M4830" s="80"/>
    </row>
    <row r="4831" spans="5:13">
      <c r="E4831" s="80"/>
      <c r="F4831" s="80"/>
      <c r="I4831" s="81"/>
      <c r="J4831" s="80"/>
      <c r="K4831" s="80"/>
      <c r="L4831" s="80"/>
      <c r="M4831" s="80"/>
    </row>
    <row r="4832" spans="5:13">
      <c r="E4832" s="80"/>
      <c r="F4832" s="80"/>
      <c r="I4832" s="81"/>
      <c r="J4832" s="80"/>
      <c r="K4832" s="80"/>
      <c r="L4832" s="80"/>
      <c r="M4832" s="80"/>
    </row>
    <row r="4833" spans="5:13">
      <c r="E4833" s="80"/>
      <c r="F4833" s="80"/>
      <c r="I4833" s="81"/>
      <c r="J4833" s="80"/>
      <c r="K4833" s="80"/>
      <c r="L4833" s="80"/>
      <c r="M4833" s="80"/>
    </row>
    <row r="4834" spans="5:13">
      <c r="E4834" s="80"/>
      <c r="F4834" s="80"/>
      <c r="I4834" s="81"/>
      <c r="J4834" s="80"/>
      <c r="K4834" s="80"/>
      <c r="L4834" s="80"/>
      <c r="M4834" s="80"/>
    </row>
    <row r="4835" spans="5:13">
      <c r="E4835" s="80"/>
      <c r="F4835" s="80"/>
      <c r="I4835" s="81"/>
      <c r="J4835" s="80"/>
      <c r="K4835" s="80"/>
      <c r="L4835" s="80"/>
      <c r="M4835" s="80"/>
    </row>
    <row r="4836" spans="5:13">
      <c r="E4836" s="80"/>
      <c r="F4836" s="80"/>
      <c r="I4836" s="81"/>
      <c r="J4836" s="80"/>
      <c r="K4836" s="80"/>
      <c r="L4836" s="80"/>
      <c r="M4836" s="80"/>
    </row>
    <row r="4837" spans="5:13">
      <c r="E4837" s="80"/>
      <c r="F4837" s="80"/>
      <c r="I4837" s="81"/>
      <c r="J4837" s="80"/>
      <c r="K4837" s="80"/>
      <c r="L4837" s="80"/>
      <c r="M4837" s="80"/>
    </row>
    <row r="4838" spans="5:13">
      <c r="E4838" s="80"/>
      <c r="F4838" s="80"/>
      <c r="I4838" s="81"/>
      <c r="J4838" s="80"/>
      <c r="K4838" s="80"/>
      <c r="L4838" s="80"/>
      <c r="M4838" s="80"/>
    </row>
    <row r="4839" spans="5:13">
      <c r="E4839" s="80"/>
      <c r="F4839" s="80"/>
      <c r="I4839" s="81"/>
      <c r="J4839" s="80"/>
      <c r="K4839" s="80"/>
      <c r="L4839" s="80"/>
      <c r="M4839" s="80"/>
    </row>
    <row r="4840" spans="5:13">
      <c r="E4840" s="80"/>
      <c r="F4840" s="80"/>
      <c r="I4840" s="81"/>
      <c r="J4840" s="80"/>
      <c r="K4840" s="80"/>
      <c r="L4840" s="80"/>
      <c r="M4840" s="80"/>
    </row>
    <row r="4841" spans="5:13">
      <c r="E4841" s="80"/>
      <c r="F4841" s="80"/>
      <c r="I4841" s="81"/>
      <c r="J4841" s="80"/>
      <c r="K4841" s="80"/>
      <c r="L4841" s="80"/>
      <c r="M4841" s="80"/>
    </row>
    <row r="4842" spans="5:13">
      <c r="E4842" s="80"/>
      <c r="F4842" s="80"/>
      <c r="I4842" s="81"/>
      <c r="J4842" s="80"/>
      <c r="K4842" s="80"/>
      <c r="L4842" s="80"/>
      <c r="M4842" s="80"/>
    </row>
    <row r="4843" spans="5:13">
      <c r="E4843" s="80"/>
      <c r="F4843" s="80"/>
      <c r="I4843" s="81"/>
      <c r="J4843" s="80"/>
      <c r="K4843" s="80"/>
      <c r="L4843" s="80"/>
      <c r="M4843" s="80"/>
    </row>
    <row r="4844" spans="5:13">
      <c r="E4844" s="80"/>
      <c r="F4844" s="80"/>
      <c r="I4844" s="81"/>
      <c r="J4844" s="80"/>
      <c r="K4844" s="80"/>
      <c r="L4844" s="80"/>
      <c r="M4844" s="80"/>
    </row>
    <row r="4845" spans="5:13">
      <c r="E4845" s="80"/>
      <c r="F4845" s="80"/>
      <c r="I4845" s="81"/>
      <c r="J4845" s="80"/>
      <c r="K4845" s="80"/>
      <c r="L4845" s="80"/>
      <c r="M4845" s="80"/>
    </row>
    <row r="4846" spans="5:13">
      <c r="E4846" s="80"/>
      <c r="F4846" s="80"/>
      <c r="I4846" s="81"/>
      <c r="J4846" s="80"/>
      <c r="K4846" s="80"/>
      <c r="L4846" s="80"/>
      <c r="M4846" s="80"/>
    </row>
    <row r="4847" spans="5:13">
      <c r="E4847" s="80"/>
      <c r="F4847" s="80"/>
      <c r="I4847" s="81"/>
      <c r="J4847" s="80"/>
      <c r="K4847" s="80"/>
      <c r="L4847" s="80"/>
      <c r="M4847" s="80"/>
    </row>
    <row r="4848" spans="5:13">
      <c r="E4848" s="80"/>
      <c r="F4848" s="80"/>
      <c r="I4848" s="81"/>
      <c r="J4848" s="80"/>
      <c r="K4848" s="80"/>
      <c r="L4848" s="80"/>
      <c r="M4848" s="80"/>
    </row>
    <row r="4849" spans="5:13">
      <c r="E4849" s="80"/>
      <c r="F4849" s="80"/>
      <c r="I4849" s="81"/>
      <c r="J4849" s="80"/>
      <c r="K4849" s="80"/>
      <c r="L4849" s="80"/>
      <c r="M4849" s="80"/>
    </row>
    <row r="4850" spans="5:13">
      <c r="E4850" s="80"/>
      <c r="F4850" s="80"/>
      <c r="I4850" s="81"/>
      <c r="J4850" s="80"/>
      <c r="K4850" s="80"/>
      <c r="L4850" s="80"/>
      <c r="M4850" s="80"/>
    </row>
    <row r="4851" spans="5:13">
      <c r="E4851" s="80"/>
      <c r="F4851" s="80"/>
      <c r="I4851" s="81"/>
      <c r="J4851" s="80"/>
      <c r="K4851" s="80"/>
      <c r="L4851" s="80"/>
      <c r="M4851" s="80"/>
    </row>
    <row r="4852" spans="5:13">
      <c r="E4852" s="80"/>
      <c r="F4852" s="80"/>
      <c r="I4852" s="81"/>
      <c r="J4852" s="80"/>
      <c r="K4852" s="80"/>
      <c r="L4852" s="80"/>
      <c r="M4852" s="80"/>
    </row>
    <row r="4853" spans="5:13">
      <c r="E4853" s="80"/>
      <c r="F4853" s="80"/>
      <c r="I4853" s="81"/>
      <c r="J4853" s="80"/>
      <c r="K4853" s="80"/>
      <c r="L4853" s="80"/>
      <c r="M4853" s="80"/>
    </row>
    <row r="4854" spans="5:13">
      <c r="E4854" s="80"/>
      <c r="F4854" s="80"/>
      <c r="I4854" s="81"/>
      <c r="J4854" s="80"/>
      <c r="K4854" s="80"/>
      <c r="L4854" s="80"/>
      <c r="M4854" s="80"/>
    </row>
    <row r="4855" spans="5:13">
      <c r="E4855" s="80"/>
      <c r="F4855" s="80"/>
      <c r="I4855" s="81"/>
      <c r="J4855" s="80"/>
      <c r="K4855" s="80"/>
      <c r="L4855" s="80"/>
      <c r="M4855" s="80"/>
    </row>
    <row r="4856" spans="5:13">
      <c r="E4856" s="80"/>
      <c r="F4856" s="80"/>
      <c r="I4856" s="81"/>
      <c r="J4856" s="80"/>
      <c r="K4856" s="80"/>
      <c r="L4856" s="80"/>
      <c r="M4856" s="80"/>
    </row>
    <row r="4857" spans="5:13">
      <c r="E4857" s="80"/>
      <c r="F4857" s="80"/>
      <c r="I4857" s="81"/>
      <c r="J4857" s="80"/>
      <c r="K4857" s="80"/>
      <c r="L4857" s="80"/>
      <c r="M4857" s="80"/>
    </row>
    <row r="4858" spans="5:13">
      <c r="E4858" s="80"/>
      <c r="F4858" s="80"/>
      <c r="I4858" s="81"/>
      <c r="J4858" s="80"/>
      <c r="K4858" s="80"/>
      <c r="L4858" s="80"/>
      <c r="M4858" s="80"/>
    </row>
    <row r="4859" spans="5:13">
      <c r="E4859" s="80"/>
      <c r="F4859" s="80"/>
      <c r="I4859" s="81"/>
      <c r="J4859" s="80"/>
      <c r="K4859" s="80"/>
      <c r="L4859" s="80"/>
      <c r="M4859" s="80"/>
    </row>
    <row r="4860" spans="5:13">
      <c r="E4860" s="80"/>
      <c r="F4860" s="80"/>
      <c r="I4860" s="81"/>
      <c r="J4860" s="80"/>
      <c r="K4860" s="80"/>
      <c r="L4860" s="80"/>
      <c r="M4860" s="80"/>
    </row>
    <row r="4861" spans="5:13">
      <c r="E4861" s="80"/>
      <c r="F4861" s="80"/>
      <c r="I4861" s="81"/>
      <c r="J4861" s="80"/>
      <c r="K4861" s="80"/>
      <c r="L4861" s="80"/>
      <c r="M4861" s="80"/>
    </row>
    <row r="4862" spans="5:13">
      <c r="E4862" s="80"/>
      <c r="F4862" s="80"/>
      <c r="I4862" s="81"/>
      <c r="J4862" s="80"/>
      <c r="K4862" s="80"/>
      <c r="L4862" s="80"/>
      <c r="M4862" s="80"/>
    </row>
    <row r="4863" spans="5:13">
      <c r="E4863" s="80"/>
      <c r="F4863" s="80"/>
      <c r="I4863" s="81"/>
      <c r="J4863" s="80"/>
      <c r="K4863" s="80"/>
      <c r="L4863" s="80"/>
      <c r="M4863" s="80"/>
    </row>
    <row r="4864" spans="5:13">
      <c r="E4864" s="80"/>
      <c r="F4864" s="80"/>
      <c r="I4864" s="81"/>
      <c r="J4864" s="80"/>
      <c r="K4864" s="80"/>
      <c r="L4864" s="80"/>
      <c r="M4864" s="80"/>
    </row>
    <row r="4865" spans="5:13">
      <c r="E4865" s="80"/>
      <c r="F4865" s="80"/>
      <c r="I4865" s="81"/>
      <c r="J4865" s="80"/>
      <c r="K4865" s="80"/>
      <c r="L4865" s="80"/>
      <c r="M4865" s="80"/>
    </row>
    <row r="4866" spans="5:13">
      <c r="E4866" s="80"/>
      <c r="F4866" s="80"/>
      <c r="I4866" s="81"/>
      <c r="J4866" s="80"/>
      <c r="K4866" s="80"/>
      <c r="L4866" s="80"/>
      <c r="M4866" s="80"/>
    </row>
    <row r="4867" spans="5:13">
      <c r="E4867" s="80"/>
      <c r="F4867" s="80"/>
      <c r="I4867" s="81"/>
      <c r="J4867" s="80"/>
      <c r="K4867" s="80"/>
      <c r="L4867" s="80"/>
      <c r="M4867" s="80"/>
    </row>
    <row r="4868" spans="5:13">
      <c r="E4868" s="80"/>
      <c r="F4868" s="80"/>
      <c r="I4868" s="81"/>
      <c r="J4868" s="80"/>
      <c r="K4868" s="80"/>
      <c r="L4868" s="80"/>
      <c r="M4868" s="80"/>
    </row>
    <row r="4869" spans="5:13">
      <c r="E4869" s="80"/>
      <c r="F4869" s="80"/>
      <c r="I4869" s="81"/>
      <c r="J4869" s="80"/>
      <c r="K4869" s="80"/>
      <c r="L4869" s="80"/>
      <c r="M4869" s="80"/>
    </row>
    <row r="4870" spans="5:13">
      <c r="E4870" s="80"/>
      <c r="F4870" s="80"/>
      <c r="I4870" s="81"/>
      <c r="J4870" s="80"/>
      <c r="K4870" s="80"/>
      <c r="L4870" s="80"/>
      <c r="M4870" s="80"/>
    </row>
    <row r="4871" spans="5:13">
      <c r="E4871" s="80"/>
      <c r="F4871" s="80"/>
      <c r="I4871" s="81"/>
      <c r="J4871" s="80"/>
      <c r="K4871" s="80"/>
      <c r="L4871" s="80"/>
      <c r="M4871" s="80"/>
    </row>
    <row r="4872" spans="5:13">
      <c r="E4872" s="80"/>
      <c r="F4872" s="80"/>
      <c r="I4872" s="81"/>
      <c r="J4872" s="80"/>
      <c r="K4872" s="80"/>
      <c r="L4872" s="80"/>
      <c r="M4872" s="80"/>
    </row>
    <row r="4873" spans="5:13">
      <c r="E4873" s="80"/>
      <c r="F4873" s="80"/>
      <c r="I4873" s="81"/>
      <c r="J4873" s="80"/>
      <c r="K4873" s="80"/>
      <c r="L4873" s="80"/>
      <c r="M4873" s="80"/>
    </row>
    <row r="4874" spans="5:13">
      <c r="E4874" s="80"/>
      <c r="F4874" s="80"/>
      <c r="I4874" s="81"/>
      <c r="J4874" s="80"/>
      <c r="K4874" s="80"/>
      <c r="L4874" s="80"/>
      <c r="M4874" s="80"/>
    </row>
    <row r="4875" spans="5:13">
      <c r="E4875" s="80"/>
      <c r="F4875" s="80"/>
      <c r="I4875" s="81"/>
      <c r="J4875" s="80"/>
      <c r="K4875" s="80"/>
      <c r="L4875" s="80"/>
      <c r="M4875" s="80"/>
    </row>
    <row r="4876" spans="5:13">
      <c r="E4876" s="80"/>
      <c r="F4876" s="80"/>
      <c r="I4876" s="81"/>
      <c r="J4876" s="80"/>
      <c r="K4876" s="80"/>
      <c r="L4876" s="80"/>
      <c r="M4876" s="80"/>
    </row>
    <row r="4877" spans="5:13">
      <c r="E4877" s="80"/>
      <c r="F4877" s="80"/>
      <c r="I4877" s="81"/>
      <c r="J4877" s="80"/>
      <c r="K4877" s="80"/>
      <c r="L4877" s="80"/>
      <c r="M4877" s="80"/>
    </row>
    <row r="4878" spans="5:13">
      <c r="E4878" s="80"/>
      <c r="F4878" s="80"/>
      <c r="I4878" s="81"/>
      <c r="J4878" s="80"/>
      <c r="K4878" s="80"/>
      <c r="L4878" s="80"/>
      <c r="M4878" s="80"/>
    </row>
    <row r="4879" spans="5:13">
      <c r="E4879" s="80"/>
      <c r="F4879" s="80"/>
      <c r="I4879" s="81"/>
      <c r="J4879" s="80"/>
      <c r="K4879" s="80"/>
      <c r="L4879" s="80"/>
      <c r="M4879" s="80"/>
    </row>
    <row r="4880" spans="5:13">
      <c r="E4880" s="80"/>
      <c r="F4880" s="80"/>
      <c r="I4880" s="81"/>
      <c r="J4880" s="80"/>
      <c r="K4880" s="80"/>
      <c r="L4880" s="80"/>
      <c r="M4880" s="80"/>
    </row>
    <row r="4881" spans="5:13">
      <c r="E4881" s="80"/>
      <c r="F4881" s="80"/>
      <c r="I4881" s="81"/>
      <c r="J4881" s="80"/>
      <c r="K4881" s="80"/>
      <c r="L4881" s="80"/>
      <c r="M4881" s="80"/>
    </row>
    <row r="4882" spans="5:13">
      <c r="E4882" s="80"/>
      <c r="F4882" s="80"/>
      <c r="I4882" s="81"/>
      <c r="J4882" s="80"/>
      <c r="K4882" s="80"/>
      <c r="L4882" s="80"/>
      <c r="M4882" s="80"/>
    </row>
    <row r="4883" spans="5:13">
      <c r="E4883" s="80"/>
      <c r="F4883" s="80"/>
      <c r="I4883" s="81"/>
      <c r="J4883" s="80"/>
      <c r="K4883" s="80"/>
      <c r="L4883" s="80"/>
      <c r="M4883" s="80"/>
    </row>
    <row r="4884" spans="5:13">
      <c r="E4884" s="80"/>
      <c r="F4884" s="80"/>
      <c r="I4884" s="81"/>
      <c r="J4884" s="80"/>
      <c r="K4884" s="80"/>
      <c r="L4884" s="80"/>
      <c r="M4884" s="80"/>
    </row>
    <row r="4885" spans="5:13">
      <c r="E4885" s="80"/>
      <c r="F4885" s="80"/>
      <c r="I4885" s="81"/>
      <c r="J4885" s="80"/>
      <c r="K4885" s="80"/>
      <c r="L4885" s="80"/>
      <c r="M4885" s="80"/>
    </row>
    <row r="4886" spans="5:13">
      <c r="E4886" s="80"/>
      <c r="F4886" s="80"/>
      <c r="I4886" s="81"/>
      <c r="J4886" s="80"/>
      <c r="K4886" s="80"/>
      <c r="L4886" s="80"/>
      <c r="M4886" s="80"/>
    </row>
    <row r="4887" spans="5:13">
      <c r="E4887" s="80"/>
      <c r="F4887" s="80"/>
      <c r="I4887" s="81"/>
      <c r="J4887" s="80"/>
      <c r="K4887" s="80"/>
      <c r="L4887" s="80"/>
      <c r="M4887" s="80"/>
    </row>
    <row r="4888" spans="5:13">
      <c r="E4888" s="80"/>
      <c r="F4888" s="80"/>
      <c r="I4888" s="81"/>
      <c r="J4888" s="80"/>
      <c r="K4888" s="80"/>
      <c r="L4888" s="80"/>
      <c r="M4888" s="80"/>
    </row>
    <row r="4889" spans="5:13">
      <c r="E4889" s="80"/>
      <c r="F4889" s="80"/>
      <c r="I4889" s="81"/>
      <c r="J4889" s="80"/>
      <c r="K4889" s="80"/>
      <c r="L4889" s="80"/>
      <c r="M4889" s="80"/>
    </row>
    <row r="4890" spans="5:13">
      <c r="E4890" s="80"/>
      <c r="F4890" s="80"/>
      <c r="I4890" s="81"/>
      <c r="J4890" s="80"/>
      <c r="K4890" s="80"/>
      <c r="L4890" s="80"/>
      <c r="M4890" s="80"/>
    </row>
    <row r="4891" spans="5:13">
      <c r="E4891" s="80"/>
      <c r="F4891" s="80"/>
      <c r="I4891" s="81"/>
      <c r="J4891" s="80"/>
      <c r="K4891" s="80"/>
      <c r="L4891" s="80"/>
      <c r="M4891" s="80"/>
    </row>
    <row r="4892" spans="5:13">
      <c r="E4892" s="80"/>
      <c r="F4892" s="80"/>
      <c r="I4892" s="81"/>
      <c r="J4892" s="80"/>
      <c r="K4892" s="80"/>
      <c r="L4892" s="80"/>
      <c r="M4892" s="80"/>
    </row>
    <row r="4893" spans="5:13">
      <c r="E4893" s="80"/>
      <c r="F4893" s="80"/>
      <c r="I4893" s="81"/>
      <c r="J4893" s="80"/>
      <c r="K4893" s="80"/>
      <c r="L4893" s="80"/>
      <c r="M4893" s="80"/>
    </row>
    <row r="4894" spans="5:13">
      <c r="E4894" s="80"/>
      <c r="F4894" s="80"/>
      <c r="I4894" s="81"/>
      <c r="J4894" s="80"/>
      <c r="K4894" s="80"/>
      <c r="L4894" s="80"/>
      <c r="M4894" s="80"/>
    </row>
    <row r="4895" spans="5:13">
      <c r="E4895" s="80"/>
      <c r="F4895" s="80"/>
      <c r="I4895" s="81"/>
      <c r="J4895" s="80"/>
      <c r="K4895" s="80"/>
      <c r="L4895" s="80"/>
      <c r="M4895" s="80"/>
    </row>
    <row r="4896" spans="5:13">
      <c r="E4896" s="80"/>
      <c r="F4896" s="80"/>
      <c r="I4896" s="81"/>
      <c r="J4896" s="80"/>
      <c r="K4896" s="80"/>
      <c r="L4896" s="80"/>
      <c r="M4896" s="80"/>
    </row>
    <row r="4897" spans="5:13">
      <c r="E4897" s="80"/>
      <c r="F4897" s="80"/>
      <c r="I4897" s="81"/>
      <c r="J4897" s="80"/>
      <c r="K4897" s="80"/>
      <c r="L4897" s="80"/>
      <c r="M4897" s="80"/>
    </row>
    <row r="4898" spans="5:13">
      <c r="E4898" s="80"/>
      <c r="F4898" s="80"/>
      <c r="I4898" s="81"/>
      <c r="J4898" s="80"/>
      <c r="K4898" s="80"/>
      <c r="L4898" s="80"/>
      <c r="M4898" s="80"/>
    </row>
    <row r="4899" spans="5:13">
      <c r="E4899" s="80"/>
      <c r="F4899" s="80"/>
      <c r="I4899" s="81"/>
      <c r="J4899" s="80"/>
      <c r="K4899" s="80"/>
      <c r="L4899" s="80"/>
      <c r="M4899" s="80"/>
    </row>
    <row r="4900" spans="5:13">
      <c r="E4900" s="80"/>
      <c r="F4900" s="80"/>
      <c r="I4900" s="81"/>
      <c r="J4900" s="80"/>
      <c r="K4900" s="80"/>
      <c r="L4900" s="80"/>
      <c r="M4900" s="80"/>
    </row>
    <row r="4901" spans="5:13">
      <c r="E4901" s="80"/>
      <c r="F4901" s="80"/>
      <c r="I4901" s="81"/>
      <c r="J4901" s="80"/>
      <c r="K4901" s="80"/>
      <c r="L4901" s="80"/>
      <c r="M4901" s="80"/>
    </row>
    <row r="4902" spans="5:13">
      <c r="E4902" s="80"/>
      <c r="F4902" s="80"/>
      <c r="I4902" s="81"/>
      <c r="J4902" s="80"/>
      <c r="K4902" s="80"/>
      <c r="L4902" s="80"/>
      <c r="M4902" s="80"/>
    </row>
    <row r="4903" spans="5:13">
      <c r="E4903" s="80"/>
      <c r="F4903" s="80"/>
      <c r="I4903" s="81"/>
      <c r="J4903" s="80"/>
      <c r="K4903" s="80"/>
      <c r="L4903" s="80"/>
      <c r="M4903" s="80"/>
    </row>
    <row r="4904" spans="5:13">
      <c r="E4904" s="80"/>
      <c r="F4904" s="80"/>
      <c r="I4904" s="81"/>
      <c r="J4904" s="80"/>
      <c r="K4904" s="80"/>
      <c r="L4904" s="80"/>
      <c r="M4904" s="80"/>
    </row>
    <row r="4905" spans="5:13">
      <c r="E4905" s="80"/>
      <c r="F4905" s="80"/>
      <c r="I4905" s="81"/>
      <c r="J4905" s="80"/>
      <c r="K4905" s="80"/>
      <c r="L4905" s="80"/>
      <c r="M4905" s="80"/>
    </row>
    <row r="4906" spans="5:13">
      <c r="E4906" s="80"/>
      <c r="F4906" s="80"/>
      <c r="I4906" s="81"/>
      <c r="J4906" s="80"/>
      <c r="K4906" s="80"/>
      <c r="L4906" s="80"/>
      <c r="M4906" s="80"/>
    </row>
    <row r="4907" spans="5:13">
      <c r="E4907" s="80"/>
      <c r="F4907" s="80"/>
      <c r="I4907" s="81"/>
      <c r="J4907" s="80"/>
      <c r="K4907" s="80"/>
      <c r="L4907" s="80"/>
      <c r="M4907" s="80"/>
    </row>
    <row r="4908" spans="5:13">
      <c r="E4908" s="80"/>
      <c r="F4908" s="80"/>
      <c r="I4908" s="81"/>
      <c r="J4908" s="80"/>
      <c r="K4908" s="80"/>
      <c r="L4908" s="80"/>
      <c r="M4908" s="80"/>
    </row>
    <row r="4909" spans="5:13">
      <c r="E4909" s="80"/>
      <c r="F4909" s="80"/>
      <c r="I4909" s="81"/>
      <c r="J4909" s="80"/>
      <c r="K4909" s="80"/>
      <c r="L4909" s="80"/>
      <c r="M4909" s="80"/>
    </row>
    <row r="4910" spans="5:13">
      <c r="E4910" s="80"/>
      <c r="F4910" s="80"/>
      <c r="I4910" s="81"/>
      <c r="J4910" s="80"/>
      <c r="K4910" s="80"/>
      <c r="L4910" s="80"/>
      <c r="M4910" s="80"/>
    </row>
    <row r="4911" spans="5:13">
      <c r="E4911" s="80"/>
      <c r="F4911" s="80"/>
      <c r="I4911" s="81"/>
      <c r="J4911" s="80"/>
      <c r="K4911" s="80"/>
      <c r="L4911" s="80"/>
      <c r="M4911" s="80"/>
    </row>
    <row r="4912" spans="5:13">
      <c r="E4912" s="80"/>
      <c r="F4912" s="80"/>
      <c r="I4912" s="81"/>
      <c r="J4912" s="80"/>
      <c r="K4912" s="80"/>
      <c r="L4912" s="80"/>
      <c r="M4912" s="80"/>
    </row>
    <row r="4913" spans="5:13">
      <c r="E4913" s="80"/>
      <c r="F4913" s="80"/>
      <c r="I4913" s="81"/>
      <c r="J4913" s="80"/>
      <c r="K4913" s="80"/>
      <c r="L4913" s="80"/>
      <c r="M4913" s="80"/>
    </row>
    <row r="4914" spans="5:13">
      <c r="E4914" s="80"/>
      <c r="F4914" s="80"/>
      <c r="I4914" s="81"/>
      <c r="J4914" s="80"/>
      <c r="K4914" s="80"/>
      <c r="L4914" s="80"/>
      <c r="M4914" s="80"/>
    </row>
    <row r="4915" spans="5:13">
      <c r="E4915" s="80"/>
      <c r="F4915" s="80"/>
      <c r="I4915" s="81"/>
      <c r="J4915" s="80"/>
      <c r="K4915" s="80"/>
      <c r="L4915" s="80"/>
      <c r="M4915" s="80"/>
    </row>
    <row r="4916" spans="5:13">
      <c r="E4916" s="80"/>
      <c r="F4916" s="80"/>
      <c r="I4916" s="81"/>
      <c r="J4916" s="80"/>
      <c r="K4916" s="80"/>
      <c r="L4916" s="80"/>
      <c r="M4916" s="80"/>
    </row>
    <row r="4917" spans="5:13">
      <c r="E4917" s="80"/>
      <c r="F4917" s="80"/>
      <c r="I4917" s="81"/>
      <c r="J4917" s="80"/>
      <c r="K4917" s="80"/>
      <c r="L4917" s="80"/>
      <c r="M4917" s="80"/>
    </row>
    <row r="4918" spans="5:13">
      <c r="E4918" s="80"/>
      <c r="F4918" s="80"/>
      <c r="I4918" s="81"/>
      <c r="J4918" s="80"/>
      <c r="K4918" s="80"/>
      <c r="L4918" s="80"/>
      <c r="M4918" s="80"/>
    </row>
    <row r="4919" spans="5:13">
      <c r="E4919" s="80"/>
      <c r="F4919" s="80"/>
      <c r="I4919" s="81"/>
      <c r="J4919" s="80"/>
      <c r="K4919" s="80"/>
      <c r="L4919" s="80"/>
      <c r="M4919" s="80"/>
    </row>
    <row r="4920" spans="5:13">
      <c r="E4920" s="80"/>
      <c r="F4920" s="80"/>
      <c r="I4920" s="81"/>
      <c r="J4920" s="80"/>
      <c r="K4920" s="80"/>
      <c r="L4920" s="80"/>
      <c r="M4920" s="80"/>
    </row>
    <row r="4921" spans="5:13">
      <c r="E4921" s="80"/>
      <c r="F4921" s="80"/>
      <c r="I4921" s="81"/>
      <c r="J4921" s="80"/>
      <c r="K4921" s="80"/>
      <c r="L4921" s="80"/>
      <c r="M4921" s="80"/>
    </row>
    <row r="4922" spans="5:13">
      <c r="E4922" s="80"/>
      <c r="F4922" s="80"/>
      <c r="I4922" s="81"/>
      <c r="J4922" s="80"/>
      <c r="K4922" s="80"/>
      <c r="L4922" s="80"/>
      <c r="M4922" s="80"/>
    </row>
    <row r="4923" spans="5:13">
      <c r="E4923" s="80"/>
      <c r="F4923" s="80"/>
      <c r="I4923" s="81"/>
      <c r="J4923" s="80"/>
      <c r="K4923" s="80"/>
      <c r="L4923" s="80"/>
      <c r="M4923" s="80"/>
    </row>
    <row r="4924" spans="5:13">
      <c r="E4924" s="80"/>
      <c r="F4924" s="80"/>
      <c r="I4924" s="81"/>
      <c r="J4924" s="80"/>
      <c r="K4924" s="80"/>
      <c r="L4924" s="80"/>
      <c r="M4924" s="80"/>
    </row>
    <row r="4925" spans="5:13">
      <c r="E4925" s="80"/>
      <c r="F4925" s="80"/>
      <c r="I4925" s="81"/>
      <c r="J4925" s="80"/>
      <c r="K4925" s="80"/>
      <c r="L4925" s="80"/>
      <c r="M4925" s="80"/>
    </row>
    <row r="4926" spans="5:13">
      <c r="E4926" s="80"/>
      <c r="F4926" s="80"/>
      <c r="I4926" s="81"/>
      <c r="J4926" s="80"/>
      <c r="K4926" s="80"/>
      <c r="L4926" s="80"/>
      <c r="M4926" s="80"/>
    </row>
    <row r="4927" spans="5:13">
      <c r="E4927" s="80"/>
      <c r="F4927" s="80"/>
      <c r="I4927" s="81"/>
      <c r="J4927" s="80"/>
      <c r="K4927" s="80"/>
      <c r="L4927" s="80"/>
      <c r="M4927" s="80"/>
    </row>
    <row r="4928" spans="5:13">
      <c r="E4928" s="80"/>
      <c r="F4928" s="80"/>
      <c r="I4928" s="81"/>
      <c r="J4928" s="80"/>
      <c r="K4928" s="80"/>
      <c r="L4928" s="80"/>
      <c r="M4928" s="80"/>
    </row>
    <row r="4929" spans="5:13">
      <c r="E4929" s="80"/>
      <c r="F4929" s="80"/>
      <c r="I4929" s="81"/>
      <c r="J4929" s="80"/>
      <c r="K4929" s="80"/>
      <c r="L4929" s="80"/>
      <c r="M4929" s="80"/>
    </row>
    <row r="4930" spans="5:13">
      <c r="E4930" s="80"/>
      <c r="F4930" s="80"/>
      <c r="I4930" s="81"/>
      <c r="J4930" s="80"/>
      <c r="K4930" s="80"/>
      <c r="L4930" s="80"/>
      <c r="M4930" s="80"/>
    </row>
    <row r="4931" spans="5:13">
      <c r="E4931" s="80"/>
      <c r="F4931" s="80"/>
      <c r="I4931" s="81"/>
      <c r="J4931" s="80"/>
      <c r="K4931" s="80"/>
      <c r="L4931" s="80"/>
      <c r="M4931" s="80"/>
    </row>
    <row r="4932" spans="5:13">
      <c r="E4932" s="80"/>
      <c r="F4932" s="80"/>
      <c r="I4932" s="81"/>
      <c r="J4932" s="80"/>
      <c r="K4932" s="80"/>
      <c r="L4932" s="80"/>
      <c r="M4932" s="80"/>
    </row>
    <row r="4933" spans="5:13">
      <c r="E4933" s="80"/>
      <c r="F4933" s="80"/>
      <c r="I4933" s="81"/>
      <c r="J4933" s="80"/>
      <c r="K4933" s="80"/>
      <c r="L4933" s="80"/>
      <c r="M4933" s="80"/>
    </row>
    <row r="4934" spans="5:13">
      <c r="E4934" s="80"/>
      <c r="F4934" s="80"/>
      <c r="I4934" s="81"/>
      <c r="J4934" s="80"/>
      <c r="K4934" s="80"/>
      <c r="L4934" s="80"/>
      <c r="M4934" s="80"/>
    </row>
    <row r="4935" spans="5:13">
      <c r="E4935" s="80"/>
      <c r="F4935" s="80"/>
      <c r="I4935" s="81"/>
      <c r="J4935" s="80"/>
      <c r="K4935" s="80"/>
      <c r="L4935" s="80"/>
      <c r="M4935" s="80"/>
    </row>
    <row r="4936" spans="5:13">
      <c r="E4936" s="80"/>
      <c r="F4936" s="80"/>
      <c r="I4936" s="81"/>
      <c r="J4936" s="80"/>
      <c r="K4936" s="80"/>
      <c r="L4936" s="80"/>
      <c r="M4936" s="80"/>
    </row>
    <row r="4937" spans="5:13">
      <c r="E4937" s="80"/>
      <c r="F4937" s="80"/>
      <c r="I4937" s="81"/>
      <c r="J4937" s="80"/>
      <c r="K4937" s="80"/>
      <c r="L4937" s="80"/>
      <c r="M4937" s="80"/>
    </row>
    <row r="4938" spans="5:13">
      <c r="E4938" s="80"/>
      <c r="F4938" s="80"/>
      <c r="I4938" s="81"/>
      <c r="J4938" s="80"/>
      <c r="K4938" s="80"/>
      <c r="L4938" s="80"/>
      <c r="M4938" s="80"/>
    </row>
    <row r="4939" spans="5:13">
      <c r="E4939" s="80"/>
      <c r="F4939" s="80"/>
      <c r="I4939" s="81"/>
      <c r="J4939" s="80"/>
      <c r="K4939" s="80"/>
      <c r="L4939" s="80"/>
      <c r="M4939" s="80"/>
    </row>
    <row r="4940" spans="5:13">
      <c r="E4940" s="80"/>
      <c r="F4940" s="80"/>
      <c r="I4940" s="81"/>
      <c r="J4940" s="80"/>
      <c r="K4940" s="80"/>
      <c r="L4940" s="80"/>
      <c r="M4940" s="80"/>
    </row>
    <row r="4941" spans="5:13">
      <c r="E4941" s="80"/>
      <c r="F4941" s="80"/>
      <c r="I4941" s="81"/>
      <c r="J4941" s="80"/>
      <c r="K4941" s="80"/>
      <c r="L4941" s="80"/>
      <c r="M4941" s="80"/>
    </row>
    <row r="4942" spans="5:13">
      <c r="E4942" s="80"/>
      <c r="F4942" s="80"/>
      <c r="I4942" s="81"/>
      <c r="J4942" s="80"/>
      <c r="K4942" s="80"/>
      <c r="L4942" s="80"/>
      <c r="M4942" s="80"/>
    </row>
    <row r="4943" spans="5:13">
      <c r="E4943" s="80"/>
      <c r="F4943" s="80"/>
      <c r="I4943" s="81"/>
      <c r="J4943" s="80"/>
      <c r="K4943" s="80"/>
      <c r="L4943" s="80"/>
      <c r="M4943" s="80"/>
    </row>
    <row r="4944" spans="5:13">
      <c r="E4944" s="80"/>
      <c r="F4944" s="80"/>
      <c r="I4944" s="81"/>
      <c r="J4944" s="80"/>
      <c r="K4944" s="80"/>
      <c r="L4944" s="80"/>
      <c r="M4944" s="80"/>
    </row>
    <row r="4945" spans="5:13">
      <c r="E4945" s="80"/>
      <c r="F4945" s="80"/>
      <c r="I4945" s="81"/>
      <c r="J4945" s="80"/>
      <c r="K4945" s="80"/>
      <c r="L4945" s="80"/>
      <c r="M4945" s="80"/>
    </row>
    <row r="4946" spans="5:13">
      <c r="E4946" s="80"/>
      <c r="F4946" s="80"/>
      <c r="I4946" s="81"/>
      <c r="J4946" s="80"/>
      <c r="K4946" s="80"/>
      <c r="L4946" s="80"/>
      <c r="M4946" s="80"/>
    </row>
    <row r="4947" spans="5:13">
      <c r="E4947" s="80"/>
      <c r="F4947" s="80"/>
      <c r="I4947" s="81"/>
      <c r="J4947" s="80"/>
      <c r="K4947" s="80"/>
      <c r="L4947" s="80"/>
      <c r="M4947" s="80"/>
    </row>
    <row r="4948" spans="5:13">
      <c r="E4948" s="80"/>
      <c r="F4948" s="80"/>
      <c r="I4948" s="81"/>
      <c r="J4948" s="80"/>
      <c r="K4948" s="80"/>
      <c r="L4948" s="80"/>
      <c r="M4948" s="80"/>
    </row>
    <row r="4949" spans="5:13">
      <c r="E4949" s="80"/>
      <c r="F4949" s="80"/>
      <c r="I4949" s="81"/>
      <c r="J4949" s="80"/>
      <c r="K4949" s="80"/>
      <c r="L4949" s="80"/>
      <c r="M4949" s="80"/>
    </row>
    <row r="4950" spans="5:13">
      <c r="E4950" s="80"/>
      <c r="F4950" s="80"/>
      <c r="I4950" s="81"/>
      <c r="J4950" s="80"/>
      <c r="K4950" s="80"/>
      <c r="L4950" s="80"/>
      <c r="M4950" s="80"/>
    </row>
    <row r="4951" spans="5:13">
      <c r="E4951" s="80"/>
      <c r="F4951" s="80"/>
      <c r="I4951" s="81"/>
      <c r="J4951" s="80"/>
      <c r="K4951" s="80"/>
      <c r="L4951" s="80"/>
      <c r="M4951" s="80"/>
    </row>
    <row r="4952" spans="5:13">
      <c r="E4952" s="80"/>
      <c r="F4952" s="80"/>
      <c r="I4952" s="81"/>
      <c r="J4952" s="80"/>
      <c r="K4952" s="80"/>
      <c r="L4952" s="80"/>
      <c r="M4952" s="80"/>
    </row>
    <row r="4953" spans="5:13">
      <c r="E4953" s="80"/>
      <c r="F4953" s="80"/>
      <c r="I4953" s="81"/>
      <c r="J4953" s="80"/>
      <c r="K4953" s="80"/>
      <c r="L4953" s="80"/>
      <c r="M4953" s="80"/>
    </row>
    <row r="4954" spans="5:13">
      <c r="E4954" s="80"/>
      <c r="F4954" s="80"/>
      <c r="I4954" s="81"/>
      <c r="J4954" s="80"/>
      <c r="K4954" s="80"/>
      <c r="L4954" s="80"/>
      <c r="M4954" s="80"/>
    </row>
    <row r="4955" spans="5:13">
      <c r="E4955" s="80"/>
      <c r="F4955" s="80"/>
      <c r="I4955" s="81"/>
      <c r="J4955" s="80"/>
      <c r="K4955" s="80"/>
      <c r="L4955" s="80"/>
      <c r="M4955" s="80"/>
    </row>
    <row r="4956" spans="5:13">
      <c r="E4956" s="80"/>
      <c r="F4956" s="80"/>
      <c r="I4956" s="81"/>
      <c r="J4956" s="80"/>
      <c r="K4956" s="80"/>
      <c r="L4956" s="80"/>
      <c r="M4956" s="80"/>
    </row>
    <row r="4957" spans="5:13">
      <c r="E4957" s="80"/>
      <c r="F4957" s="80"/>
      <c r="I4957" s="81"/>
      <c r="J4957" s="80"/>
      <c r="K4957" s="80"/>
      <c r="L4957" s="80"/>
      <c r="M4957" s="80"/>
    </row>
    <row r="4958" spans="5:13">
      <c r="E4958" s="80"/>
      <c r="F4958" s="80"/>
      <c r="I4958" s="81"/>
      <c r="J4958" s="80"/>
      <c r="K4958" s="80"/>
      <c r="L4958" s="80"/>
      <c r="M4958" s="80"/>
    </row>
    <row r="4959" spans="5:13">
      <c r="E4959" s="80"/>
      <c r="F4959" s="80"/>
      <c r="I4959" s="81"/>
      <c r="J4959" s="80"/>
      <c r="K4959" s="80"/>
      <c r="L4959" s="80"/>
      <c r="M4959" s="80"/>
    </row>
    <row r="4960" spans="5:13">
      <c r="E4960" s="80"/>
      <c r="F4960" s="80"/>
      <c r="I4960" s="81"/>
      <c r="J4960" s="80"/>
      <c r="K4960" s="80"/>
      <c r="L4960" s="80"/>
      <c r="M4960" s="80"/>
    </row>
    <row r="4961" spans="5:13">
      <c r="E4961" s="80"/>
      <c r="F4961" s="80"/>
      <c r="I4961" s="81"/>
      <c r="J4961" s="80"/>
      <c r="K4961" s="80"/>
      <c r="L4961" s="80"/>
      <c r="M4961" s="80"/>
    </row>
    <row r="4962" spans="5:13">
      <c r="E4962" s="80"/>
      <c r="F4962" s="80"/>
      <c r="I4962" s="81"/>
      <c r="J4962" s="80"/>
      <c r="K4962" s="80"/>
      <c r="L4962" s="80"/>
      <c r="M4962" s="80"/>
    </row>
    <row r="4963" spans="5:13">
      <c r="E4963" s="80"/>
      <c r="F4963" s="80"/>
      <c r="I4963" s="81"/>
      <c r="J4963" s="80"/>
      <c r="K4963" s="80"/>
      <c r="L4963" s="80"/>
      <c r="M4963" s="80"/>
    </row>
    <row r="4964" spans="5:13">
      <c r="E4964" s="80"/>
      <c r="F4964" s="80"/>
      <c r="I4964" s="81"/>
      <c r="J4964" s="80"/>
      <c r="K4964" s="80"/>
      <c r="L4964" s="80"/>
      <c r="M4964" s="80"/>
    </row>
    <row r="4965" spans="5:13">
      <c r="E4965" s="80"/>
      <c r="F4965" s="80"/>
      <c r="I4965" s="81"/>
      <c r="J4965" s="80"/>
      <c r="K4965" s="80"/>
      <c r="L4965" s="80"/>
      <c r="M4965" s="80"/>
    </row>
    <row r="4966" spans="5:13">
      <c r="E4966" s="80"/>
      <c r="F4966" s="80"/>
      <c r="I4966" s="81"/>
      <c r="J4966" s="80"/>
      <c r="K4966" s="80"/>
      <c r="L4966" s="80"/>
      <c r="M4966" s="80"/>
    </row>
    <row r="4967" spans="5:13">
      <c r="E4967" s="80"/>
      <c r="F4967" s="80"/>
      <c r="I4967" s="81"/>
      <c r="J4967" s="80"/>
      <c r="K4967" s="80"/>
      <c r="L4967" s="80"/>
      <c r="M4967" s="80"/>
    </row>
    <row r="4968" spans="5:13">
      <c r="E4968" s="80"/>
      <c r="F4968" s="80"/>
      <c r="I4968" s="81"/>
      <c r="J4968" s="80"/>
      <c r="K4968" s="80"/>
      <c r="L4968" s="80"/>
      <c r="M4968" s="80"/>
    </row>
    <row r="4969" spans="5:13">
      <c r="E4969" s="80"/>
      <c r="F4969" s="80"/>
      <c r="I4969" s="81"/>
      <c r="J4969" s="80"/>
      <c r="K4969" s="80"/>
      <c r="L4969" s="80"/>
      <c r="M4969" s="80"/>
    </row>
    <row r="4970" spans="5:13">
      <c r="E4970" s="80"/>
      <c r="F4970" s="80"/>
      <c r="I4970" s="81"/>
      <c r="J4970" s="80"/>
      <c r="K4970" s="80"/>
      <c r="L4970" s="80"/>
      <c r="M4970" s="80"/>
    </row>
    <row r="4971" spans="5:13">
      <c r="E4971" s="80"/>
      <c r="F4971" s="80"/>
      <c r="I4971" s="81"/>
      <c r="J4971" s="80"/>
      <c r="K4971" s="80"/>
      <c r="L4971" s="80"/>
      <c r="M4971" s="80"/>
    </row>
    <row r="4972" spans="5:13">
      <c r="E4972" s="80"/>
      <c r="F4972" s="80"/>
      <c r="I4972" s="81"/>
      <c r="J4972" s="80"/>
      <c r="K4972" s="80"/>
      <c r="L4972" s="80"/>
      <c r="M4972" s="80"/>
    </row>
    <row r="4973" spans="5:13">
      <c r="E4973" s="80"/>
      <c r="F4973" s="80"/>
      <c r="I4973" s="81"/>
      <c r="J4973" s="80"/>
      <c r="K4973" s="80"/>
      <c r="L4973" s="80"/>
      <c r="M4973" s="80"/>
    </row>
    <row r="4974" spans="5:13">
      <c r="E4974" s="80"/>
      <c r="F4974" s="80"/>
      <c r="I4974" s="81"/>
      <c r="J4974" s="80"/>
      <c r="K4974" s="80"/>
      <c r="L4974" s="80"/>
      <c r="M4974" s="80"/>
    </row>
    <row r="4975" spans="5:13">
      <c r="E4975" s="80"/>
      <c r="F4975" s="80"/>
      <c r="I4975" s="81"/>
      <c r="J4975" s="80"/>
      <c r="K4975" s="80"/>
      <c r="L4975" s="80"/>
      <c r="M4975" s="80"/>
    </row>
    <row r="4976" spans="5:13">
      <c r="E4976" s="80"/>
      <c r="F4976" s="80"/>
      <c r="I4976" s="81"/>
      <c r="J4976" s="80"/>
      <c r="K4976" s="80"/>
      <c r="L4976" s="80"/>
      <c r="M4976" s="80"/>
    </row>
    <row r="4977" spans="5:13">
      <c r="E4977" s="80"/>
      <c r="F4977" s="80"/>
      <c r="I4977" s="81"/>
      <c r="J4977" s="80"/>
      <c r="K4977" s="80"/>
      <c r="L4977" s="80"/>
      <c r="M4977" s="80"/>
    </row>
    <row r="4978" spans="5:13">
      <c r="E4978" s="80"/>
      <c r="F4978" s="80"/>
      <c r="I4978" s="81"/>
      <c r="J4978" s="80"/>
      <c r="K4978" s="80"/>
      <c r="L4978" s="80"/>
      <c r="M4978" s="80"/>
    </row>
    <row r="4979" spans="5:13">
      <c r="E4979" s="80"/>
      <c r="F4979" s="80"/>
      <c r="I4979" s="81"/>
      <c r="J4979" s="80"/>
      <c r="K4979" s="80"/>
      <c r="L4979" s="80"/>
      <c r="M4979" s="80"/>
    </row>
    <row r="4980" spans="5:13">
      <c r="E4980" s="80"/>
      <c r="F4980" s="80"/>
      <c r="I4980" s="81"/>
      <c r="J4980" s="80"/>
      <c r="K4980" s="80"/>
      <c r="L4980" s="80"/>
      <c r="M4980" s="80"/>
    </row>
    <row r="4981" spans="5:13">
      <c r="E4981" s="80"/>
      <c r="F4981" s="80"/>
      <c r="I4981" s="81"/>
      <c r="J4981" s="80"/>
      <c r="K4981" s="80"/>
      <c r="L4981" s="80"/>
      <c r="M4981" s="80"/>
    </row>
    <row r="4982" spans="5:13">
      <c r="E4982" s="80"/>
      <c r="F4982" s="80"/>
      <c r="I4982" s="81"/>
      <c r="J4982" s="80"/>
      <c r="K4982" s="80"/>
      <c r="L4982" s="80"/>
      <c r="M4982" s="80"/>
    </row>
    <row r="4983" spans="5:13">
      <c r="E4983" s="80"/>
      <c r="F4983" s="80"/>
      <c r="I4983" s="81"/>
      <c r="J4983" s="80"/>
      <c r="K4983" s="80"/>
      <c r="L4983" s="80"/>
      <c r="M4983" s="80"/>
    </row>
    <row r="4984" spans="5:13">
      <c r="E4984" s="80"/>
      <c r="F4984" s="80"/>
      <c r="I4984" s="81"/>
      <c r="J4984" s="80"/>
      <c r="K4984" s="80"/>
      <c r="L4984" s="80"/>
      <c r="M4984" s="80"/>
    </row>
    <row r="4985" spans="5:13">
      <c r="E4985" s="80"/>
      <c r="F4985" s="80"/>
      <c r="I4985" s="81"/>
      <c r="J4985" s="80"/>
      <c r="K4985" s="80"/>
      <c r="L4985" s="80"/>
      <c r="M4985" s="80"/>
    </row>
    <row r="4986" spans="5:13">
      <c r="E4986" s="80"/>
      <c r="F4986" s="80"/>
      <c r="I4986" s="81"/>
      <c r="J4986" s="80"/>
      <c r="K4986" s="80"/>
      <c r="L4986" s="80"/>
      <c r="M4986" s="80"/>
    </row>
    <row r="4987" spans="5:13">
      <c r="E4987" s="80"/>
      <c r="F4987" s="80"/>
      <c r="I4987" s="81"/>
      <c r="J4987" s="80"/>
      <c r="K4987" s="80"/>
      <c r="L4987" s="80"/>
      <c r="M4987" s="80"/>
    </row>
    <row r="4988" spans="5:13">
      <c r="E4988" s="80"/>
      <c r="F4988" s="80"/>
      <c r="I4988" s="81"/>
      <c r="J4988" s="80"/>
      <c r="K4988" s="80"/>
      <c r="L4988" s="80"/>
      <c r="M4988" s="80"/>
    </row>
    <row r="4989" spans="5:13">
      <c r="E4989" s="80"/>
      <c r="F4989" s="80"/>
      <c r="I4989" s="81"/>
      <c r="J4989" s="80"/>
      <c r="K4989" s="80"/>
      <c r="L4989" s="80"/>
      <c r="M4989" s="80"/>
    </row>
    <row r="4990" spans="5:13">
      <c r="E4990" s="80"/>
      <c r="F4990" s="80"/>
      <c r="I4990" s="81"/>
      <c r="J4990" s="80"/>
      <c r="K4990" s="80"/>
      <c r="L4990" s="80"/>
      <c r="M4990" s="80"/>
    </row>
    <row r="4991" spans="5:13">
      <c r="E4991" s="80"/>
      <c r="F4991" s="80"/>
      <c r="I4991" s="81"/>
      <c r="J4991" s="80"/>
      <c r="K4991" s="80"/>
      <c r="L4991" s="80"/>
      <c r="M4991" s="80"/>
    </row>
    <row r="4992" spans="5:13">
      <c r="E4992" s="80"/>
      <c r="F4992" s="80"/>
      <c r="I4992" s="81"/>
      <c r="J4992" s="80"/>
      <c r="K4992" s="80"/>
      <c r="L4992" s="80"/>
      <c r="M4992" s="80"/>
    </row>
    <row r="4993" spans="5:13">
      <c r="E4993" s="80"/>
      <c r="F4993" s="80"/>
      <c r="I4993" s="81"/>
      <c r="J4993" s="80"/>
      <c r="K4993" s="80"/>
      <c r="L4993" s="80"/>
      <c r="M4993" s="80"/>
    </row>
    <row r="4994" spans="5:13">
      <c r="E4994" s="80"/>
      <c r="F4994" s="80"/>
      <c r="I4994" s="81"/>
      <c r="J4994" s="80"/>
      <c r="K4994" s="80"/>
      <c r="L4994" s="80"/>
      <c r="M4994" s="80"/>
    </row>
    <row r="4995" spans="5:13">
      <c r="E4995" s="80"/>
      <c r="F4995" s="80"/>
      <c r="I4995" s="81"/>
      <c r="J4995" s="80"/>
      <c r="K4995" s="80"/>
      <c r="L4995" s="80"/>
      <c r="M4995" s="80"/>
    </row>
    <row r="4996" spans="5:13">
      <c r="E4996" s="80"/>
      <c r="F4996" s="80"/>
      <c r="I4996" s="81"/>
      <c r="J4996" s="80"/>
      <c r="K4996" s="80"/>
      <c r="L4996" s="80"/>
      <c r="M4996" s="80"/>
    </row>
    <row r="4997" spans="5:13">
      <c r="E4997" s="80"/>
      <c r="F4997" s="80"/>
      <c r="I4997" s="81"/>
      <c r="J4997" s="80"/>
      <c r="K4997" s="80"/>
      <c r="L4997" s="80"/>
      <c r="M4997" s="80"/>
    </row>
    <row r="4998" spans="5:13">
      <c r="E4998" s="80"/>
      <c r="F4998" s="80"/>
      <c r="I4998" s="81"/>
      <c r="J4998" s="80"/>
      <c r="K4998" s="80"/>
      <c r="L4998" s="80"/>
      <c r="M4998" s="80"/>
    </row>
    <row r="4999" spans="5:13">
      <c r="E4999" s="80"/>
      <c r="F4999" s="80"/>
      <c r="I4999" s="81"/>
      <c r="J4999" s="80"/>
      <c r="K4999" s="80"/>
      <c r="L4999" s="80"/>
      <c r="M4999" s="80"/>
    </row>
    <row r="5000" spans="5:13">
      <c r="E5000" s="80"/>
      <c r="F5000" s="80"/>
      <c r="I5000" s="81"/>
      <c r="J5000" s="80"/>
      <c r="K5000" s="80"/>
      <c r="L5000" s="80"/>
      <c r="M5000" s="80"/>
    </row>
    <row r="5001" spans="5:13">
      <c r="E5001" s="80"/>
      <c r="F5001" s="80"/>
      <c r="I5001" s="81"/>
      <c r="J5001" s="80"/>
      <c r="K5001" s="80"/>
      <c r="L5001" s="80"/>
      <c r="M5001" s="80"/>
    </row>
    <row r="5002" spans="5:13">
      <c r="E5002" s="80"/>
      <c r="F5002" s="80"/>
      <c r="I5002" s="81"/>
      <c r="J5002" s="80"/>
      <c r="K5002" s="80"/>
      <c r="L5002" s="80"/>
      <c r="M5002" s="80"/>
    </row>
    <row r="5003" spans="5:13">
      <c r="E5003" s="80"/>
      <c r="F5003" s="80"/>
      <c r="I5003" s="81"/>
      <c r="J5003" s="80"/>
      <c r="K5003" s="80"/>
      <c r="L5003" s="80"/>
      <c r="M5003" s="80"/>
    </row>
    <row r="5004" spans="5:13">
      <c r="E5004" s="80"/>
      <c r="F5004" s="80"/>
      <c r="I5004" s="81"/>
      <c r="J5004" s="80"/>
      <c r="K5004" s="80"/>
      <c r="L5004" s="80"/>
      <c r="M5004" s="80"/>
    </row>
    <row r="5005" spans="5:13">
      <c r="E5005" s="80"/>
      <c r="F5005" s="80"/>
      <c r="I5005" s="81"/>
      <c r="J5005" s="80"/>
      <c r="K5005" s="80"/>
      <c r="L5005" s="80"/>
      <c r="M5005" s="80"/>
    </row>
    <row r="5006" spans="5:13">
      <c r="E5006" s="80"/>
      <c r="F5006" s="80"/>
      <c r="I5006" s="81"/>
      <c r="J5006" s="80"/>
      <c r="K5006" s="80"/>
      <c r="L5006" s="80"/>
      <c r="M5006" s="80"/>
    </row>
    <row r="5007" spans="5:13">
      <c r="E5007" s="80"/>
      <c r="F5007" s="80"/>
      <c r="I5007" s="81"/>
      <c r="J5007" s="80"/>
      <c r="K5007" s="80"/>
      <c r="L5007" s="80"/>
      <c r="M5007" s="80"/>
    </row>
    <row r="5008" spans="5:13">
      <c r="E5008" s="80"/>
      <c r="F5008" s="80"/>
      <c r="I5008" s="81"/>
      <c r="J5008" s="80"/>
      <c r="K5008" s="80"/>
      <c r="L5008" s="80"/>
      <c r="M5008" s="80"/>
    </row>
    <row r="5009" spans="5:13">
      <c r="E5009" s="80"/>
      <c r="F5009" s="80"/>
      <c r="I5009" s="81"/>
      <c r="J5009" s="80"/>
      <c r="K5009" s="80"/>
      <c r="L5009" s="80"/>
      <c r="M5009" s="80"/>
    </row>
    <row r="5010" spans="5:13">
      <c r="E5010" s="80"/>
      <c r="F5010" s="80"/>
      <c r="I5010" s="81"/>
      <c r="J5010" s="80"/>
      <c r="K5010" s="80"/>
      <c r="L5010" s="80"/>
      <c r="M5010" s="80"/>
    </row>
    <row r="5011" spans="5:13">
      <c r="E5011" s="80"/>
      <c r="F5011" s="80"/>
      <c r="I5011" s="81"/>
      <c r="J5011" s="80"/>
      <c r="K5011" s="80"/>
      <c r="L5011" s="80"/>
      <c r="M5011" s="80"/>
    </row>
    <row r="5012" spans="5:13">
      <c r="E5012" s="80"/>
      <c r="F5012" s="80"/>
      <c r="I5012" s="81"/>
      <c r="J5012" s="80"/>
      <c r="K5012" s="80"/>
      <c r="L5012" s="80"/>
      <c r="M5012" s="80"/>
    </row>
    <row r="5013" spans="5:13">
      <c r="E5013" s="80"/>
      <c r="F5013" s="80"/>
      <c r="I5013" s="81"/>
      <c r="J5013" s="80"/>
      <c r="K5013" s="80"/>
      <c r="L5013" s="80"/>
      <c r="M5013" s="80"/>
    </row>
    <row r="5014" spans="5:13">
      <c r="E5014" s="80"/>
      <c r="F5014" s="80"/>
      <c r="I5014" s="81"/>
      <c r="J5014" s="80"/>
      <c r="K5014" s="80"/>
      <c r="L5014" s="80"/>
      <c r="M5014" s="80"/>
    </row>
    <row r="5015" spans="5:13">
      <c r="E5015" s="80"/>
      <c r="F5015" s="80"/>
      <c r="I5015" s="81"/>
      <c r="J5015" s="80"/>
      <c r="K5015" s="80"/>
      <c r="L5015" s="80"/>
      <c r="M5015" s="80"/>
    </row>
    <row r="5016" spans="5:13">
      <c r="E5016" s="80"/>
      <c r="F5016" s="80"/>
      <c r="I5016" s="81"/>
      <c r="J5016" s="80"/>
      <c r="K5016" s="80"/>
      <c r="L5016" s="80"/>
      <c r="M5016" s="80"/>
    </row>
    <row r="5017" spans="5:13">
      <c r="E5017" s="80"/>
      <c r="F5017" s="80"/>
      <c r="I5017" s="81"/>
      <c r="J5017" s="80"/>
      <c r="K5017" s="80"/>
      <c r="L5017" s="80"/>
      <c r="M5017" s="80"/>
    </row>
    <row r="5018" spans="5:13">
      <c r="E5018" s="80"/>
      <c r="F5018" s="80"/>
      <c r="I5018" s="81"/>
      <c r="J5018" s="80"/>
      <c r="K5018" s="80"/>
      <c r="L5018" s="80"/>
      <c r="M5018" s="80"/>
    </row>
    <row r="5019" spans="5:13">
      <c r="E5019" s="80"/>
      <c r="F5019" s="80"/>
      <c r="I5019" s="81"/>
      <c r="J5019" s="80"/>
      <c r="K5019" s="80"/>
      <c r="L5019" s="80"/>
      <c r="M5019" s="80"/>
    </row>
    <row r="5020" spans="5:13">
      <c r="E5020" s="80"/>
      <c r="F5020" s="80"/>
      <c r="I5020" s="81"/>
      <c r="J5020" s="80"/>
      <c r="K5020" s="80"/>
      <c r="L5020" s="80"/>
      <c r="M5020" s="80"/>
    </row>
    <row r="5021" spans="5:13">
      <c r="E5021" s="80"/>
      <c r="F5021" s="80"/>
      <c r="I5021" s="81"/>
      <c r="J5021" s="80"/>
      <c r="K5021" s="80"/>
      <c r="L5021" s="80"/>
      <c r="M5021" s="80"/>
    </row>
    <row r="5022" spans="5:13">
      <c r="E5022" s="80"/>
      <c r="F5022" s="80"/>
      <c r="I5022" s="81"/>
      <c r="J5022" s="80"/>
      <c r="K5022" s="80"/>
      <c r="L5022" s="80"/>
      <c r="M5022" s="80"/>
    </row>
    <row r="5023" spans="5:13">
      <c r="E5023" s="80"/>
      <c r="F5023" s="80"/>
      <c r="I5023" s="81"/>
      <c r="J5023" s="80"/>
      <c r="K5023" s="80"/>
      <c r="L5023" s="80"/>
      <c r="M5023" s="80"/>
    </row>
    <row r="5024" spans="5:13">
      <c r="E5024" s="80"/>
      <c r="F5024" s="80"/>
      <c r="I5024" s="81"/>
      <c r="J5024" s="80"/>
      <c r="K5024" s="80"/>
      <c r="L5024" s="80"/>
      <c r="M5024" s="80"/>
    </row>
    <row r="5025" spans="5:13">
      <c r="E5025" s="80"/>
      <c r="F5025" s="80"/>
      <c r="I5025" s="81"/>
      <c r="J5025" s="80"/>
      <c r="K5025" s="80"/>
      <c r="L5025" s="80"/>
      <c r="M5025" s="80"/>
    </row>
    <row r="5026" spans="5:13">
      <c r="E5026" s="80"/>
      <c r="F5026" s="80"/>
      <c r="I5026" s="81"/>
      <c r="J5026" s="80"/>
      <c r="K5026" s="80"/>
      <c r="L5026" s="80"/>
      <c r="M5026" s="80"/>
    </row>
    <row r="5027" spans="5:13">
      <c r="E5027" s="80"/>
      <c r="F5027" s="80"/>
      <c r="I5027" s="81"/>
      <c r="J5027" s="80"/>
      <c r="K5027" s="80"/>
      <c r="L5027" s="80"/>
      <c r="M5027" s="80"/>
    </row>
    <row r="5028" spans="5:13">
      <c r="E5028" s="80"/>
      <c r="F5028" s="80"/>
      <c r="I5028" s="81"/>
      <c r="J5028" s="80"/>
      <c r="K5028" s="80"/>
      <c r="L5028" s="80"/>
      <c r="M5028" s="80"/>
    </row>
    <row r="5029" spans="5:13">
      <c r="E5029" s="80"/>
      <c r="F5029" s="80"/>
      <c r="I5029" s="81"/>
      <c r="J5029" s="80"/>
      <c r="K5029" s="80"/>
      <c r="L5029" s="80"/>
      <c r="M5029" s="80"/>
    </row>
    <row r="5030" spans="5:13">
      <c r="E5030" s="80"/>
      <c r="F5030" s="80"/>
      <c r="I5030" s="81"/>
      <c r="J5030" s="80"/>
      <c r="K5030" s="80"/>
      <c r="L5030" s="80"/>
      <c r="M5030" s="80"/>
    </row>
    <row r="5031" spans="5:13">
      <c r="E5031" s="80"/>
      <c r="F5031" s="80"/>
      <c r="I5031" s="81"/>
      <c r="J5031" s="80"/>
      <c r="K5031" s="80"/>
      <c r="L5031" s="80"/>
      <c r="M5031" s="80"/>
    </row>
    <row r="5032" spans="5:13">
      <c r="E5032" s="80"/>
      <c r="F5032" s="80"/>
      <c r="I5032" s="81"/>
      <c r="J5032" s="80"/>
      <c r="K5032" s="80"/>
      <c r="L5032" s="80"/>
      <c r="M5032" s="80"/>
    </row>
    <row r="5033" spans="5:13">
      <c r="E5033" s="80"/>
      <c r="F5033" s="80"/>
      <c r="I5033" s="81"/>
      <c r="J5033" s="80"/>
      <c r="K5033" s="80"/>
      <c r="L5033" s="80"/>
      <c r="M5033" s="80"/>
    </row>
    <row r="5034" spans="5:13">
      <c r="E5034" s="80"/>
      <c r="F5034" s="80"/>
      <c r="I5034" s="81"/>
      <c r="J5034" s="80"/>
      <c r="K5034" s="80"/>
      <c r="L5034" s="80"/>
      <c r="M5034" s="80"/>
    </row>
    <row r="5035" spans="5:13">
      <c r="E5035" s="80"/>
      <c r="F5035" s="80"/>
      <c r="I5035" s="81"/>
      <c r="J5035" s="80"/>
      <c r="K5035" s="80"/>
      <c r="L5035" s="80"/>
      <c r="M5035" s="80"/>
    </row>
    <row r="5036" spans="5:13">
      <c r="E5036" s="80"/>
      <c r="F5036" s="80"/>
      <c r="I5036" s="81"/>
      <c r="J5036" s="80"/>
      <c r="K5036" s="80"/>
      <c r="L5036" s="80"/>
      <c r="M5036" s="80"/>
    </row>
    <row r="5037" spans="5:13">
      <c r="E5037" s="80"/>
      <c r="F5037" s="80"/>
      <c r="I5037" s="81"/>
      <c r="J5037" s="80"/>
      <c r="K5037" s="80"/>
      <c r="L5037" s="80"/>
      <c r="M5037" s="80"/>
    </row>
    <row r="5038" spans="5:13">
      <c r="E5038" s="80"/>
      <c r="F5038" s="80"/>
      <c r="I5038" s="81"/>
      <c r="J5038" s="80"/>
      <c r="K5038" s="80"/>
      <c r="L5038" s="80"/>
      <c r="M5038" s="80"/>
    </row>
    <row r="5039" spans="5:13">
      <c r="E5039" s="80"/>
      <c r="F5039" s="80"/>
      <c r="I5039" s="81"/>
      <c r="J5039" s="80"/>
      <c r="K5039" s="80"/>
      <c r="L5039" s="80"/>
      <c r="M5039" s="80"/>
    </row>
    <row r="5040" spans="5:13">
      <c r="E5040" s="80"/>
      <c r="F5040" s="80"/>
      <c r="I5040" s="81"/>
      <c r="J5040" s="80"/>
      <c r="K5040" s="80"/>
      <c r="L5040" s="80"/>
      <c r="M5040" s="80"/>
    </row>
    <row r="5041" spans="5:13">
      <c r="E5041" s="80"/>
      <c r="F5041" s="80"/>
      <c r="I5041" s="81"/>
      <c r="J5041" s="80"/>
      <c r="K5041" s="80"/>
      <c r="L5041" s="80"/>
      <c r="M5041" s="80"/>
    </row>
    <row r="5042" spans="5:13">
      <c r="E5042" s="80"/>
      <c r="F5042" s="80"/>
      <c r="I5042" s="81"/>
      <c r="J5042" s="80"/>
      <c r="K5042" s="80"/>
      <c r="L5042" s="80"/>
      <c r="M5042" s="80"/>
    </row>
    <row r="5043" spans="5:13">
      <c r="E5043" s="80"/>
      <c r="F5043" s="80"/>
      <c r="I5043" s="81"/>
      <c r="J5043" s="80"/>
      <c r="K5043" s="80"/>
      <c r="L5043" s="80"/>
      <c r="M5043" s="80"/>
    </row>
    <row r="5044" spans="5:13">
      <c r="E5044" s="80"/>
      <c r="F5044" s="80"/>
      <c r="I5044" s="81"/>
      <c r="J5044" s="80"/>
      <c r="K5044" s="80"/>
      <c r="L5044" s="80"/>
      <c r="M5044" s="80"/>
    </row>
    <row r="5045" spans="5:13">
      <c r="E5045" s="80"/>
      <c r="F5045" s="80"/>
      <c r="I5045" s="81"/>
      <c r="J5045" s="80"/>
      <c r="K5045" s="80"/>
      <c r="L5045" s="80"/>
      <c r="M5045" s="80"/>
    </row>
    <row r="5046" spans="5:13">
      <c r="E5046" s="80"/>
      <c r="F5046" s="80"/>
      <c r="I5046" s="81"/>
      <c r="J5046" s="80"/>
      <c r="K5046" s="80"/>
      <c r="L5046" s="80"/>
      <c r="M5046" s="80"/>
    </row>
    <row r="5047" spans="5:13">
      <c r="E5047" s="80"/>
      <c r="F5047" s="80"/>
      <c r="I5047" s="81"/>
      <c r="J5047" s="80"/>
      <c r="K5047" s="80"/>
      <c r="L5047" s="80"/>
      <c r="M5047" s="80"/>
    </row>
    <row r="5048" spans="5:13">
      <c r="E5048" s="80"/>
      <c r="F5048" s="80"/>
      <c r="I5048" s="81"/>
      <c r="J5048" s="80"/>
      <c r="K5048" s="80"/>
      <c r="L5048" s="80"/>
      <c r="M5048" s="80"/>
    </row>
    <row r="5049" spans="5:13">
      <c r="E5049" s="80"/>
      <c r="F5049" s="80"/>
      <c r="I5049" s="81"/>
      <c r="J5049" s="80"/>
      <c r="K5049" s="80"/>
      <c r="L5049" s="80"/>
      <c r="M5049" s="80"/>
    </row>
    <row r="5050" spans="5:13">
      <c r="E5050" s="80"/>
      <c r="F5050" s="80"/>
      <c r="I5050" s="81"/>
      <c r="J5050" s="80"/>
      <c r="K5050" s="80"/>
      <c r="L5050" s="80"/>
      <c r="M5050" s="80"/>
    </row>
    <row r="5051" spans="5:13">
      <c r="E5051" s="80"/>
      <c r="F5051" s="80"/>
      <c r="I5051" s="81"/>
      <c r="J5051" s="80"/>
      <c r="K5051" s="80"/>
      <c r="L5051" s="80"/>
      <c r="M5051" s="80"/>
    </row>
    <row r="5052" spans="5:13">
      <c r="E5052" s="80"/>
      <c r="F5052" s="80"/>
      <c r="I5052" s="81"/>
      <c r="J5052" s="80"/>
      <c r="K5052" s="80"/>
      <c r="L5052" s="80"/>
      <c r="M5052" s="80"/>
    </row>
    <row r="5053" spans="5:13">
      <c r="E5053" s="80"/>
      <c r="F5053" s="80"/>
      <c r="I5053" s="81"/>
      <c r="J5053" s="80"/>
      <c r="K5053" s="80"/>
      <c r="L5053" s="80"/>
      <c r="M5053" s="80"/>
    </row>
    <row r="5054" spans="5:13">
      <c r="E5054" s="80"/>
      <c r="F5054" s="80"/>
      <c r="I5054" s="81"/>
      <c r="J5054" s="80"/>
      <c r="K5054" s="80"/>
      <c r="L5054" s="80"/>
      <c r="M5054" s="80"/>
    </row>
    <row r="5055" spans="5:13">
      <c r="E5055" s="80"/>
      <c r="F5055" s="80"/>
      <c r="I5055" s="81"/>
      <c r="J5055" s="80"/>
      <c r="K5055" s="80"/>
      <c r="L5055" s="80"/>
      <c r="M5055" s="80"/>
    </row>
    <row r="5056" spans="5:13">
      <c r="E5056" s="80"/>
      <c r="F5056" s="80"/>
      <c r="I5056" s="81"/>
      <c r="J5056" s="80"/>
      <c r="K5056" s="80"/>
      <c r="L5056" s="80"/>
      <c r="M5056" s="80"/>
    </row>
    <row r="5057" spans="5:13">
      <c r="E5057" s="80"/>
      <c r="F5057" s="80"/>
      <c r="I5057" s="81"/>
      <c r="J5057" s="80"/>
      <c r="K5057" s="80"/>
      <c r="L5057" s="80"/>
      <c r="M5057" s="80"/>
    </row>
    <row r="5058" spans="5:13">
      <c r="E5058" s="80"/>
      <c r="F5058" s="80"/>
      <c r="I5058" s="81"/>
      <c r="J5058" s="80"/>
      <c r="K5058" s="80"/>
      <c r="L5058" s="80"/>
      <c r="M5058" s="80"/>
    </row>
    <row r="5059" spans="5:13">
      <c r="E5059" s="80"/>
      <c r="F5059" s="80"/>
      <c r="I5059" s="81"/>
      <c r="J5059" s="80"/>
      <c r="K5059" s="80"/>
      <c r="L5059" s="80"/>
      <c r="M5059" s="80"/>
    </row>
    <row r="5060" spans="5:13">
      <c r="E5060" s="80"/>
      <c r="F5060" s="80"/>
      <c r="I5060" s="81"/>
      <c r="J5060" s="80"/>
      <c r="K5060" s="80"/>
      <c r="L5060" s="80"/>
      <c r="M5060" s="80"/>
    </row>
    <row r="5061" spans="5:13">
      <c r="E5061" s="80"/>
      <c r="F5061" s="80"/>
      <c r="I5061" s="81"/>
      <c r="J5061" s="80"/>
      <c r="K5061" s="80"/>
      <c r="L5061" s="80"/>
      <c r="M5061" s="80"/>
    </row>
    <row r="5062" spans="5:13">
      <c r="E5062" s="80"/>
      <c r="F5062" s="80"/>
      <c r="I5062" s="81"/>
      <c r="J5062" s="80"/>
      <c r="K5062" s="80"/>
      <c r="L5062" s="80"/>
      <c r="M5062" s="80"/>
    </row>
    <row r="5063" spans="5:13">
      <c r="E5063" s="80"/>
      <c r="F5063" s="80"/>
      <c r="I5063" s="81"/>
      <c r="J5063" s="80"/>
      <c r="K5063" s="80"/>
      <c r="L5063" s="80"/>
      <c r="M5063" s="80"/>
    </row>
    <row r="5064" spans="5:13">
      <c r="E5064" s="80"/>
      <c r="F5064" s="80"/>
      <c r="I5064" s="81"/>
      <c r="J5064" s="80"/>
      <c r="K5064" s="80"/>
      <c r="L5064" s="80"/>
      <c r="M5064" s="80"/>
    </row>
    <row r="5065" spans="5:13">
      <c r="E5065" s="80"/>
      <c r="F5065" s="80"/>
      <c r="I5065" s="81"/>
      <c r="J5065" s="80"/>
      <c r="K5065" s="80"/>
      <c r="L5065" s="80"/>
      <c r="M5065" s="80"/>
    </row>
    <row r="5066" spans="5:13">
      <c r="E5066" s="80"/>
      <c r="F5066" s="80"/>
      <c r="I5066" s="81"/>
      <c r="J5066" s="80"/>
      <c r="K5066" s="80"/>
      <c r="L5066" s="80"/>
      <c r="M5066" s="80"/>
    </row>
    <row r="5067" spans="5:13">
      <c r="E5067" s="80"/>
      <c r="F5067" s="80"/>
      <c r="I5067" s="81"/>
      <c r="J5067" s="80"/>
      <c r="K5067" s="80"/>
      <c r="L5067" s="80"/>
      <c r="M5067" s="80"/>
    </row>
    <row r="5068" spans="5:13">
      <c r="E5068" s="80"/>
      <c r="F5068" s="80"/>
      <c r="I5068" s="81"/>
      <c r="J5068" s="80"/>
      <c r="K5068" s="80"/>
      <c r="L5068" s="80"/>
      <c r="M5068" s="80"/>
    </row>
    <row r="5069" spans="5:13">
      <c r="E5069" s="80"/>
      <c r="F5069" s="80"/>
      <c r="I5069" s="81"/>
      <c r="J5069" s="80"/>
      <c r="K5069" s="80"/>
      <c r="L5069" s="80"/>
      <c r="M5069" s="80"/>
    </row>
    <row r="5070" spans="5:13">
      <c r="E5070" s="80"/>
      <c r="F5070" s="80"/>
      <c r="I5070" s="81"/>
      <c r="J5070" s="80"/>
      <c r="K5070" s="80"/>
      <c r="L5070" s="80"/>
      <c r="M5070" s="80"/>
    </row>
    <row r="5071" spans="5:13">
      <c r="E5071" s="80"/>
      <c r="F5071" s="80"/>
      <c r="I5071" s="81"/>
      <c r="J5071" s="80"/>
      <c r="K5071" s="80"/>
      <c r="L5071" s="80"/>
      <c r="M5071" s="80"/>
    </row>
    <row r="5072" spans="5:13">
      <c r="E5072" s="80"/>
      <c r="F5072" s="80"/>
      <c r="I5072" s="81"/>
      <c r="J5072" s="80"/>
      <c r="K5072" s="80"/>
      <c r="L5072" s="80"/>
      <c r="M5072" s="80"/>
    </row>
    <row r="5073" spans="5:13">
      <c r="E5073" s="80"/>
      <c r="F5073" s="80"/>
      <c r="I5073" s="81"/>
      <c r="J5073" s="80"/>
      <c r="K5073" s="80"/>
      <c r="L5073" s="80"/>
      <c r="M5073" s="80"/>
    </row>
    <row r="5074" spans="5:13">
      <c r="E5074" s="80"/>
      <c r="F5074" s="80"/>
      <c r="I5074" s="81"/>
      <c r="J5074" s="80"/>
      <c r="K5074" s="80"/>
      <c r="L5074" s="80"/>
      <c r="M5074" s="80"/>
    </row>
    <row r="5075" spans="5:13">
      <c r="E5075" s="80"/>
      <c r="F5075" s="80"/>
      <c r="I5075" s="81"/>
      <c r="J5075" s="80"/>
      <c r="K5075" s="80"/>
      <c r="L5075" s="80"/>
      <c r="M5075" s="80"/>
    </row>
    <row r="5076" spans="5:13">
      <c r="E5076" s="80"/>
      <c r="F5076" s="80"/>
      <c r="I5076" s="81"/>
      <c r="J5076" s="80"/>
      <c r="K5076" s="80"/>
      <c r="L5076" s="80"/>
      <c r="M5076" s="80"/>
    </row>
    <row r="5077" spans="5:13">
      <c r="E5077" s="80"/>
      <c r="F5077" s="80"/>
      <c r="I5077" s="81"/>
      <c r="J5077" s="80"/>
      <c r="K5077" s="80"/>
      <c r="L5077" s="80"/>
      <c r="M5077" s="80"/>
    </row>
    <row r="5078" spans="5:13">
      <c r="E5078" s="80"/>
      <c r="F5078" s="80"/>
      <c r="I5078" s="81"/>
      <c r="J5078" s="80"/>
      <c r="K5078" s="80"/>
      <c r="L5078" s="80"/>
      <c r="M5078" s="80"/>
    </row>
    <row r="5079" spans="5:13">
      <c r="E5079" s="80"/>
      <c r="F5079" s="80"/>
      <c r="I5079" s="81"/>
      <c r="J5079" s="80"/>
      <c r="K5079" s="80"/>
      <c r="L5079" s="80"/>
      <c r="M5079" s="80"/>
    </row>
    <row r="5080" spans="5:13">
      <c r="E5080" s="80"/>
      <c r="F5080" s="80"/>
      <c r="I5080" s="81"/>
      <c r="J5080" s="80"/>
      <c r="K5080" s="80"/>
      <c r="L5080" s="80"/>
      <c r="M5080" s="80"/>
    </row>
    <row r="5081" spans="5:13">
      <c r="E5081" s="80"/>
      <c r="F5081" s="80"/>
      <c r="I5081" s="81"/>
      <c r="J5081" s="80"/>
      <c r="K5081" s="80"/>
      <c r="L5081" s="80"/>
      <c r="M5081" s="80"/>
    </row>
    <row r="5082" spans="5:13">
      <c r="E5082" s="80"/>
      <c r="F5082" s="80"/>
      <c r="I5082" s="81"/>
      <c r="J5082" s="80"/>
      <c r="K5082" s="80"/>
      <c r="L5082" s="80"/>
      <c r="M5082" s="80"/>
    </row>
    <row r="5083" spans="5:13">
      <c r="E5083" s="80"/>
      <c r="F5083" s="80"/>
      <c r="I5083" s="81"/>
      <c r="J5083" s="80"/>
      <c r="K5083" s="80"/>
      <c r="L5083" s="80"/>
      <c r="M5083" s="80"/>
    </row>
    <row r="5084" spans="5:13">
      <c r="E5084" s="80"/>
      <c r="F5084" s="80"/>
      <c r="I5084" s="81"/>
      <c r="J5084" s="80"/>
      <c r="K5084" s="80"/>
      <c r="L5084" s="80"/>
      <c r="M5084" s="80"/>
    </row>
    <row r="5085" spans="5:13">
      <c r="E5085" s="80"/>
      <c r="F5085" s="80"/>
      <c r="I5085" s="81"/>
      <c r="J5085" s="80"/>
      <c r="K5085" s="80"/>
      <c r="L5085" s="80"/>
      <c r="M5085" s="80"/>
    </row>
    <row r="5086" spans="5:13">
      <c r="E5086" s="80"/>
      <c r="F5086" s="80"/>
      <c r="I5086" s="81"/>
      <c r="J5086" s="80"/>
      <c r="K5086" s="80"/>
      <c r="L5086" s="80"/>
      <c r="M5086" s="80"/>
    </row>
    <row r="5087" spans="5:13">
      <c r="E5087" s="80"/>
      <c r="F5087" s="80"/>
      <c r="I5087" s="81"/>
      <c r="J5087" s="80"/>
      <c r="K5087" s="80"/>
      <c r="L5087" s="80"/>
      <c r="M5087" s="80"/>
    </row>
    <row r="5088" spans="5:13">
      <c r="E5088" s="80"/>
      <c r="F5088" s="80"/>
      <c r="I5088" s="81"/>
      <c r="J5088" s="80"/>
      <c r="K5088" s="80"/>
      <c r="L5088" s="80"/>
      <c r="M5088" s="80"/>
    </row>
    <row r="5089" spans="5:13">
      <c r="E5089" s="80"/>
      <c r="F5089" s="80"/>
      <c r="I5089" s="81"/>
      <c r="J5089" s="80"/>
      <c r="K5089" s="80"/>
      <c r="L5089" s="80"/>
      <c r="M5089" s="80"/>
    </row>
    <row r="5090" spans="5:13">
      <c r="E5090" s="80"/>
      <c r="F5090" s="80"/>
      <c r="I5090" s="81"/>
      <c r="J5090" s="80"/>
      <c r="K5090" s="80"/>
      <c r="L5090" s="80"/>
      <c r="M5090" s="80"/>
    </row>
    <row r="5091" spans="5:13">
      <c r="E5091" s="80"/>
      <c r="F5091" s="80"/>
      <c r="I5091" s="81"/>
      <c r="J5091" s="80"/>
      <c r="K5091" s="80"/>
      <c r="L5091" s="80"/>
      <c r="M5091" s="80"/>
    </row>
    <row r="5092" spans="5:13">
      <c r="E5092" s="80"/>
      <c r="F5092" s="80"/>
      <c r="I5092" s="81"/>
      <c r="J5092" s="80"/>
      <c r="K5092" s="80"/>
      <c r="L5092" s="80"/>
      <c r="M5092" s="80"/>
    </row>
    <row r="5093" spans="5:13">
      <c r="E5093" s="80"/>
      <c r="F5093" s="80"/>
      <c r="I5093" s="81"/>
      <c r="J5093" s="80"/>
      <c r="K5093" s="80"/>
      <c r="L5093" s="80"/>
      <c r="M5093" s="80"/>
    </row>
    <row r="5094" spans="5:13">
      <c r="E5094" s="80"/>
      <c r="F5094" s="80"/>
      <c r="I5094" s="81"/>
      <c r="J5094" s="80"/>
      <c r="K5094" s="80"/>
      <c r="L5094" s="80"/>
      <c r="M5094" s="80"/>
    </row>
    <row r="5095" spans="5:13">
      <c r="E5095" s="80"/>
      <c r="F5095" s="80"/>
      <c r="I5095" s="81"/>
      <c r="J5095" s="80"/>
      <c r="K5095" s="80"/>
      <c r="L5095" s="80"/>
      <c r="M5095" s="80"/>
    </row>
    <row r="5096" spans="5:13">
      <c r="E5096" s="80"/>
      <c r="F5096" s="80"/>
      <c r="I5096" s="81"/>
      <c r="J5096" s="80"/>
      <c r="K5096" s="80"/>
      <c r="L5096" s="80"/>
      <c r="M5096" s="80"/>
    </row>
    <row r="5097" spans="5:13">
      <c r="E5097" s="80"/>
      <c r="F5097" s="80"/>
      <c r="I5097" s="81"/>
      <c r="J5097" s="80"/>
      <c r="K5097" s="80"/>
      <c r="L5097" s="80"/>
      <c r="M5097" s="80"/>
    </row>
    <row r="5098" spans="5:13">
      <c r="E5098" s="80"/>
      <c r="F5098" s="80"/>
      <c r="I5098" s="81"/>
      <c r="J5098" s="80"/>
      <c r="K5098" s="80"/>
      <c r="L5098" s="80"/>
      <c r="M5098" s="80"/>
    </row>
    <row r="5099" spans="5:13">
      <c r="E5099" s="80"/>
      <c r="F5099" s="80"/>
      <c r="I5099" s="81"/>
      <c r="J5099" s="80"/>
      <c r="K5099" s="80"/>
      <c r="L5099" s="80"/>
      <c r="M5099" s="80"/>
    </row>
    <row r="5100" spans="5:13">
      <c r="E5100" s="80"/>
      <c r="F5100" s="80"/>
      <c r="I5100" s="81"/>
      <c r="J5100" s="80"/>
      <c r="K5100" s="80"/>
      <c r="L5100" s="80"/>
      <c r="M5100" s="80"/>
    </row>
    <row r="5101" spans="5:13">
      <c r="E5101" s="80"/>
      <c r="F5101" s="80"/>
      <c r="I5101" s="81"/>
      <c r="J5101" s="80"/>
      <c r="K5101" s="80"/>
      <c r="L5101" s="80"/>
      <c r="M5101" s="80"/>
    </row>
    <row r="5102" spans="5:13">
      <c r="E5102" s="80"/>
      <c r="F5102" s="80"/>
      <c r="I5102" s="81"/>
      <c r="J5102" s="80"/>
      <c r="K5102" s="80"/>
      <c r="L5102" s="80"/>
      <c r="M5102" s="80"/>
    </row>
    <row r="5103" spans="5:13">
      <c r="E5103" s="80"/>
      <c r="F5103" s="80"/>
      <c r="I5103" s="81"/>
      <c r="J5103" s="80"/>
      <c r="K5103" s="80"/>
      <c r="L5103" s="80"/>
      <c r="M5103" s="80"/>
    </row>
    <row r="5104" spans="5:13">
      <c r="E5104" s="80"/>
      <c r="F5104" s="80"/>
      <c r="I5104" s="81"/>
      <c r="J5104" s="80"/>
      <c r="K5104" s="80"/>
      <c r="L5104" s="80"/>
      <c r="M5104" s="80"/>
    </row>
    <row r="5105" spans="5:13">
      <c r="E5105" s="80"/>
      <c r="F5105" s="80"/>
      <c r="I5105" s="81"/>
      <c r="J5105" s="80"/>
      <c r="K5105" s="80"/>
      <c r="L5105" s="80"/>
      <c r="M5105" s="80"/>
    </row>
    <row r="5106" spans="5:13">
      <c r="E5106" s="80"/>
      <c r="F5106" s="80"/>
      <c r="I5106" s="81"/>
      <c r="J5106" s="80"/>
      <c r="K5106" s="80"/>
      <c r="L5106" s="80"/>
      <c r="M5106" s="80"/>
    </row>
    <row r="5107" spans="5:13">
      <c r="E5107" s="80"/>
      <c r="F5107" s="80"/>
      <c r="I5107" s="81"/>
      <c r="J5107" s="80"/>
      <c r="K5107" s="80"/>
      <c r="L5107" s="80"/>
      <c r="M5107" s="80"/>
    </row>
    <row r="5108" spans="5:13">
      <c r="E5108" s="80"/>
      <c r="F5108" s="80"/>
      <c r="I5108" s="81"/>
      <c r="J5108" s="80"/>
      <c r="K5108" s="80"/>
      <c r="L5108" s="80"/>
      <c r="M5108" s="80"/>
    </row>
    <row r="5109" spans="5:13">
      <c r="E5109" s="80"/>
      <c r="F5109" s="80"/>
      <c r="I5109" s="81"/>
      <c r="J5109" s="80"/>
      <c r="K5109" s="80"/>
      <c r="L5109" s="80"/>
      <c r="M5109" s="80"/>
    </row>
    <row r="5110" spans="5:13">
      <c r="E5110" s="80"/>
      <c r="F5110" s="80"/>
      <c r="I5110" s="81"/>
      <c r="J5110" s="80"/>
      <c r="K5110" s="80"/>
      <c r="L5110" s="80"/>
      <c r="M5110" s="80"/>
    </row>
    <row r="5111" spans="5:13">
      <c r="E5111" s="80"/>
      <c r="F5111" s="80"/>
      <c r="I5111" s="81"/>
      <c r="J5111" s="80"/>
      <c r="K5111" s="80"/>
      <c r="L5111" s="80"/>
      <c r="M5111" s="80"/>
    </row>
    <row r="5112" spans="5:13">
      <c r="E5112" s="80"/>
      <c r="F5112" s="80"/>
      <c r="I5112" s="81"/>
      <c r="J5112" s="80"/>
      <c r="K5112" s="80"/>
      <c r="L5112" s="80"/>
      <c r="M5112" s="80"/>
    </row>
    <row r="5113" spans="5:13">
      <c r="E5113" s="80"/>
      <c r="F5113" s="80"/>
      <c r="I5113" s="81"/>
      <c r="J5113" s="80"/>
      <c r="K5113" s="80"/>
      <c r="L5113" s="80"/>
      <c r="M5113" s="80"/>
    </row>
    <row r="5114" spans="5:13">
      <c r="E5114" s="80"/>
      <c r="F5114" s="80"/>
      <c r="I5114" s="81"/>
      <c r="J5114" s="80"/>
      <c r="K5114" s="80"/>
      <c r="L5114" s="80"/>
      <c r="M5114" s="80"/>
    </row>
    <row r="5115" spans="5:13">
      <c r="E5115" s="80"/>
      <c r="F5115" s="80"/>
      <c r="I5115" s="81"/>
      <c r="J5115" s="80"/>
      <c r="K5115" s="80"/>
      <c r="L5115" s="80"/>
      <c r="M5115" s="80"/>
    </row>
    <row r="5116" spans="5:13">
      <c r="E5116" s="80"/>
      <c r="F5116" s="80"/>
      <c r="I5116" s="81"/>
      <c r="J5116" s="80"/>
      <c r="K5116" s="80"/>
      <c r="L5116" s="80"/>
      <c r="M5116" s="80"/>
    </row>
    <row r="5117" spans="5:13">
      <c r="E5117" s="80"/>
      <c r="F5117" s="80"/>
      <c r="I5117" s="81"/>
      <c r="J5117" s="80"/>
      <c r="K5117" s="80"/>
      <c r="L5117" s="80"/>
      <c r="M5117" s="80"/>
    </row>
    <row r="5118" spans="5:13">
      <c r="E5118" s="80"/>
      <c r="F5118" s="80"/>
      <c r="I5118" s="81"/>
      <c r="J5118" s="80"/>
      <c r="K5118" s="80"/>
      <c r="L5118" s="80"/>
      <c r="M5118" s="80"/>
    </row>
    <row r="5119" spans="5:13">
      <c r="E5119" s="80"/>
      <c r="F5119" s="80"/>
      <c r="I5119" s="81"/>
      <c r="J5119" s="80"/>
      <c r="K5119" s="80"/>
      <c r="L5119" s="80"/>
      <c r="M5119" s="80"/>
    </row>
    <row r="5120" spans="5:13">
      <c r="E5120" s="80"/>
      <c r="F5120" s="80"/>
      <c r="I5120" s="81"/>
      <c r="J5120" s="80"/>
      <c r="K5120" s="80"/>
      <c r="L5120" s="80"/>
      <c r="M5120" s="80"/>
    </row>
    <row r="5121" spans="5:13">
      <c r="E5121" s="80"/>
      <c r="F5121" s="80"/>
      <c r="I5121" s="81"/>
      <c r="J5121" s="80"/>
      <c r="K5121" s="80"/>
      <c r="L5121" s="80"/>
      <c r="M5121" s="80"/>
    </row>
    <row r="5122" spans="5:13">
      <c r="E5122" s="80"/>
      <c r="F5122" s="80"/>
      <c r="I5122" s="81"/>
      <c r="J5122" s="80"/>
      <c r="K5122" s="80"/>
      <c r="L5122" s="80"/>
      <c r="M5122" s="80"/>
    </row>
    <row r="5123" spans="5:13">
      <c r="E5123" s="80"/>
      <c r="F5123" s="80"/>
      <c r="I5123" s="81"/>
      <c r="J5123" s="80"/>
      <c r="K5123" s="80"/>
      <c r="L5123" s="80"/>
      <c r="M5123" s="80"/>
    </row>
    <row r="5124" spans="5:13">
      <c r="E5124" s="80"/>
      <c r="F5124" s="80"/>
      <c r="I5124" s="81"/>
      <c r="J5124" s="80"/>
      <c r="K5124" s="80"/>
      <c r="L5124" s="80"/>
      <c r="M5124" s="80"/>
    </row>
    <row r="5125" spans="5:13">
      <c r="E5125" s="80"/>
      <c r="F5125" s="80"/>
      <c r="I5125" s="81"/>
      <c r="J5125" s="80"/>
      <c r="K5125" s="80"/>
      <c r="L5125" s="80"/>
      <c r="M5125" s="80"/>
    </row>
    <row r="5126" spans="5:13">
      <c r="E5126" s="80"/>
      <c r="F5126" s="80"/>
      <c r="I5126" s="81"/>
      <c r="J5126" s="80"/>
      <c r="K5126" s="80"/>
      <c r="L5126" s="80"/>
      <c r="M5126" s="80"/>
    </row>
    <row r="5127" spans="5:13">
      <c r="E5127" s="80"/>
      <c r="F5127" s="80"/>
      <c r="I5127" s="81"/>
      <c r="J5127" s="80"/>
      <c r="K5127" s="80"/>
      <c r="L5127" s="80"/>
      <c r="M5127" s="80"/>
    </row>
    <row r="5128" spans="5:13">
      <c r="E5128" s="80"/>
      <c r="F5128" s="80"/>
      <c r="I5128" s="81"/>
      <c r="J5128" s="80"/>
      <c r="K5128" s="80"/>
      <c r="L5128" s="80"/>
      <c r="M5128" s="80"/>
    </row>
    <row r="5129" spans="5:13">
      <c r="E5129" s="80"/>
      <c r="F5129" s="80"/>
      <c r="I5129" s="81"/>
      <c r="J5129" s="80"/>
      <c r="K5129" s="80"/>
      <c r="L5129" s="80"/>
      <c r="M5129" s="80"/>
    </row>
    <row r="5130" spans="5:13">
      <c r="E5130" s="80"/>
      <c r="F5130" s="80"/>
      <c r="I5130" s="81"/>
      <c r="J5130" s="80"/>
      <c r="K5130" s="80"/>
      <c r="L5130" s="80"/>
      <c r="M5130" s="80"/>
    </row>
    <row r="5131" spans="5:13">
      <c r="E5131" s="80"/>
      <c r="F5131" s="80"/>
      <c r="I5131" s="81"/>
      <c r="J5131" s="80"/>
      <c r="K5131" s="80"/>
      <c r="L5131" s="80"/>
      <c r="M5131" s="80"/>
    </row>
    <row r="5132" spans="5:13">
      <c r="E5132" s="80"/>
      <c r="F5132" s="80"/>
      <c r="I5132" s="81"/>
      <c r="J5132" s="80"/>
      <c r="K5132" s="80"/>
      <c r="L5132" s="80"/>
      <c r="M5132" s="80"/>
    </row>
    <row r="5133" spans="5:13">
      <c r="E5133" s="80"/>
      <c r="F5133" s="80"/>
      <c r="I5133" s="81"/>
      <c r="J5133" s="80"/>
      <c r="K5133" s="80"/>
      <c r="L5133" s="80"/>
      <c r="M5133" s="80"/>
    </row>
    <row r="5134" spans="5:13">
      <c r="E5134" s="80"/>
      <c r="F5134" s="80"/>
      <c r="I5134" s="81"/>
      <c r="J5134" s="80"/>
      <c r="K5134" s="80"/>
      <c r="L5134" s="80"/>
      <c r="M5134" s="80"/>
    </row>
    <row r="5135" spans="5:13">
      <c r="E5135" s="80"/>
      <c r="F5135" s="80"/>
      <c r="I5135" s="81"/>
      <c r="J5135" s="80"/>
      <c r="K5135" s="80"/>
      <c r="L5135" s="80"/>
      <c r="M5135" s="80"/>
    </row>
    <row r="5136" spans="5:13">
      <c r="E5136" s="80"/>
      <c r="F5136" s="80"/>
      <c r="I5136" s="81"/>
      <c r="J5136" s="80"/>
      <c r="K5136" s="80"/>
      <c r="L5136" s="80"/>
      <c r="M5136" s="80"/>
    </row>
    <row r="5137" spans="5:13">
      <c r="E5137" s="80"/>
      <c r="F5137" s="80"/>
      <c r="I5137" s="81"/>
      <c r="J5137" s="80"/>
      <c r="K5137" s="80"/>
      <c r="L5137" s="80"/>
      <c r="M5137" s="80"/>
    </row>
    <row r="5138" spans="5:13">
      <c r="E5138" s="80"/>
      <c r="F5138" s="80"/>
      <c r="I5138" s="81"/>
      <c r="J5138" s="80"/>
      <c r="K5138" s="80"/>
      <c r="L5138" s="80"/>
      <c r="M5138" s="80"/>
    </row>
    <row r="5139" spans="5:13">
      <c r="E5139" s="80"/>
      <c r="F5139" s="80"/>
      <c r="I5139" s="81"/>
      <c r="J5139" s="80"/>
      <c r="K5139" s="80"/>
      <c r="L5139" s="80"/>
      <c r="M5139" s="80"/>
    </row>
    <row r="5140" spans="5:13">
      <c r="E5140" s="80"/>
      <c r="F5140" s="80"/>
      <c r="I5140" s="81"/>
      <c r="J5140" s="80"/>
      <c r="K5140" s="80"/>
      <c r="L5140" s="80"/>
      <c r="M5140" s="80"/>
    </row>
    <row r="5141" spans="5:13">
      <c r="E5141" s="80"/>
      <c r="F5141" s="80"/>
      <c r="I5141" s="81"/>
      <c r="J5141" s="80"/>
      <c r="K5141" s="80"/>
      <c r="L5141" s="80"/>
      <c r="M5141" s="80"/>
    </row>
    <row r="5142" spans="5:13">
      <c r="E5142" s="80"/>
      <c r="F5142" s="80"/>
      <c r="I5142" s="81"/>
      <c r="J5142" s="80"/>
      <c r="K5142" s="80"/>
      <c r="L5142" s="80"/>
      <c r="M5142" s="80"/>
    </row>
    <row r="5143" spans="5:13">
      <c r="E5143" s="80"/>
      <c r="F5143" s="80"/>
      <c r="I5143" s="81"/>
      <c r="J5143" s="80"/>
      <c r="K5143" s="80"/>
      <c r="L5143" s="80"/>
      <c r="M5143" s="80"/>
    </row>
    <row r="5144" spans="5:13">
      <c r="E5144" s="80"/>
      <c r="F5144" s="80"/>
      <c r="I5144" s="81"/>
      <c r="J5144" s="80"/>
      <c r="K5144" s="80"/>
      <c r="L5144" s="80"/>
      <c r="M5144" s="80"/>
    </row>
    <row r="5145" spans="5:13">
      <c r="E5145" s="80"/>
      <c r="F5145" s="80"/>
      <c r="I5145" s="81"/>
      <c r="J5145" s="80"/>
      <c r="K5145" s="80"/>
      <c r="L5145" s="80"/>
      <c r="M5145" s="80"/>
    </row>
    <row r="5146" spans="5:13">
      <c r="E5146" s="80"/>
      <c r="F5146" s="80"/>
      <c r="I5146" s="81"/>
      <c r="J5146" s="80"/>
      <c r="K5146" s="80"/>
      <c r="L5146" s="80"/>
      <c r="M5146" s="80"/>
    </row>
    <row r="5147" spans="5:13">
      <c r="E5147" s="80"/>
      <c r="F5147" s="80"/>
      <c r="I5147" s="81"/>
      <c r="J5147" s="80"/>
      <c r="K5147" s="80"/>
      <c r="L5147" s="80"/>
      <c r="M5147" s="80"/>
    </row>
    <row r="5148" spans="5:13">
      <c r="E5148" s="80"/>
      <c r="F5148" s="80"/>
      <c r="I5148" s="81"/>
      <c r="J5148" s="80"/>
      <c r="K5148" s="80"/>
      <c r="L5148" s="80"/>
      <c r="M5148" s="80"/>
    </row>
    <row r="5149" spans="5:13">
      <c r="E5149" s="80"/>
      <c r="F5149" s="80"/>
      <c r="I5149" s="81"/>
      <c r="J5149" s="80"/>
      <c r="K5149" s="80"/>
      <c r="L5149" s="80"/>
      <c r="M5149" s="80"/>
    </row>
    <row r="5150" spans="5:13">
      <c r="E5150" s="80"/>
      <c r="F5150" s="80"/>
      <c r="I5150" s="81"/>
      <c r="J5150" s="80"/>
      <c r="K5150" s="80"/>
      <c r="L5150" s="80"/>
      <c r="M5150" s="80"/>
    </row>
    <row r="5151" spans="5:13">
      <c r="E5151" s="80"/>
      <c r="F5151" s="80"/>
      <c r="I5151" s="81"/>
      <c r="J5151" s="80"/>
      <c r="K5151" s="80"/>
      <c r="L5151" s="80"/>
      <c r="M5151" s="80"/>
    </row>
    <row r="5152" spans="5:13">
      <c r="E5152" s="80"/>
      <c r="F5152" s="80"/>
      <c r="I5152" s="81"/>
      <c r="J5152" s="80"/>
      <c r="K5152" s="80"/>
      <c r="L5152" s="80"/>
      <c r="M5152" s="80"/>
    </row>
    <row r="5153" spans="5:13">
      <c r="E5153" s="80"/>
      <c r="F5153" s="80"/>
      <c r="I5153" s="81"/>
      <c r="J5153" s="80"/>
      <c r="K5153" s="80"/>
      <c r="L5153" s="80"/>
      <c r="M5153" s="80"/>
    </row>
    <row r="5154" spans="5:13">
      <c r="E5154" s="80"/>
      <c r="F5154" s="80"/>
      <c r="I5154" s="81"/>
      <c r="J5154" s="80"/>
      <c r="K5154" s="80"/>
      <c r="L5154" s="80"/>
      <c r="M5154" s="80"/>
    </row>
    <row r="5155" spans="5:13">
      <c r="E5155" s="80"/>
      <c r="F5155" s="80"/>
      <c r="I5155" s="81"/>
      <c r="J5155" s="80"/>
      <c r="K5155" s="80"/>
      <c r="L5155" s="80"/>
      <c r="M5155" s="80"/>
    </row>
    <row r="5156" spans="5:13">
      <c r="E5156" s="80"/>
      <c r="F5156" s="80"/>
      <c r="I5156" s="81"/>
      <c r="J5156" s="80"/>
      <c r="K5156" s="80"/>
      <c r="L5156" s="80"/>
      <c r="M5156" s="80"/>
    </row>
    <row r="5157" spans="5:13">
      <c r="E5157" s="80"/>
      <c r="F5157" s="80"/>
      <c r="I5157" s="81"/>
      <c r="J5157" s="80"/>
      <c r="K5157" s="80"/>
      <c r="L5157" s="80"/>
      <c r="M5157" s="80"/>
    </row>
    <row r="5158" spans="5:13">
      <c r="E5158" s="80"/>
      <c r="F5158" s="80"/>
      <c r="I5158" s="81"/>
      <c r="J5158" s="80"/>
      <c r="K5158" s="80"/>
      <c r="L5158" s="80"/>
      <c r="M5158" s="80"/>
    </row>
    <row r="5159" spans="5:13">
      <c r="E5159" s="80"/>
      <c r="F5159" s="80"/>
      <c r="I5159" s="81"/>
      <c r="J5159" s="80"/>
      <c r="K5159" s="80"/>
      <c r="L5159" s="80"/>
      <c r="M5159" s="80"/>
    </row>
    <row r="5160" spans="5:13">
      <c r="E5160" s="80"/>
      <c r="F5160" s="80"/>
      <c r="I5160" s="81"/>
      <c r="J5160" s="80"/>
      <c r="K5160" s="80"/>
      <c r="L5160" s="80"/>
      <c r="M5160" s="80"/>
    </row>
    <row r="5161" spans="5:13">
      <c r="E5161" s="80"/>
      <c r="F5161" s="80"/>
      <c r="I5161" s="81"/>
      <c r="J5161" s="80"/>
      <c r="K5161" s="80"/>
      <c r="L5161" s="80"/>
      <c r="M5161" s="80"/>
    </row>
    <row r="5162" spans="5:13">
      <c r="E5162" s="80"/>
      <c r="F5162" s="80"/>
      <c r="I5162" s="81"/>
      <c r="J5162" s="80"/>
      <c r="K5162" s="80"/>
      <c r="L5162" s="80"/>
      <c r="M5162" s="80"/>
    </row>
    <row r="5163" spans="5:13">
      <c r="E5163" s="80"/>
      <c r="F5163" s="80"/>
      <c r="I5163" s="81"/>
      <c r="J5163" s="80"/>
      <c r="K5163" s="80"/>
      <c r="L5163" s="80"/>
      <c r="M5163" s="80"/>
    </row>
    <row r="5164" spans="5:13">
      <c r="E5164" s="80"/>
      <c r="F5164" s="80"/>
      <c r="I5164" s="81"/>
      <c r="J5164" s="80"/>
      <c r="K5164" s="80"/>
      <c r="L5164" s="80"/>
      <c r="M5164" s="80"/>
    </row>
    <row r="5165" spans="5:13">
      <c r="E5165" s="80"/>
      <c r="F5165" s="80"/>
      <c r="I5165" s="81"/>
      <c r="J5165" s="80"/>
      <c r="K5165" s="80"/>
      <c r="L5165" s="80"/>
      <c r="M5165" s="80"/>
    </row>
    <row r="5166" spans="5:13">
      <c r="E5166" s="80"/>
      <c r="F5166" s="80"/>
      <c r="I5166" s="81"/>
      <c r="J5166" s="80"/>
      <c r="K5166" s="80"/>
      <c r="L5166" s="80"/>
      <c r="M5166" s="80"/>
    </row>
    <row r="5167" spans="5:13">
      <c r="E5167" s="80"/>
      <c r="F5167" s="80"/>
      <c r="I5167" s="81"/>
      <c r="J5167" s="80"/>
      <c r="K5167" s="80"/>
      <c r="L5167" s="80"/>
      <c r="M5167" s="80"/>
    </row>
    <row r="5168" spans="5:13">
      <c r="E5168" s="80"/>
      <c r="F5168" s="80"/>
      <c r="I5168" s="81"/>
      <c r="J5168" s="80"/>
      <c r="K5168" s="80"/>
      <c r="L5168" s="80"/>
      <c r="M5168" s="80"/>
    </row>
    <row r="5169" spans="5:13">
      <c r="E5169" s="80"/>
      <c r="F5169" s="80"/>
      <c r="I5169" s="81"/>
      <c r="J5169" s="80"/>
      <c r="K5169" s="80"/>
      <c r="L5169" s="80"/>
      <c r="M5169" s="80"/>
    </row>
    <row r="5170" spans="5:13">
      <c r="E5170" s="80"/>
      <c r="F5170" s="80"/>
      <c r="I5170" s="81"/>
      <c r="J5170" s="80"/>
      <c r="K5170" s="80"/>
      <c r="L5170" s="80"/>
      <c r="M5170" s="80"/>
    </row>
    <row r="5171" spans="5:13">
      <c r="E5171" s="80"/>
      <c r="F5171" s="80"/>
      <c r="I5171" s="81"/>
      <c r="J5171" s="80"/>
      <c r="K5171" s="80"/>
      <c r="L5171" s="80"/>
      <c r="M5171" s="80"/>
    </row>
    <row r="5172" spans="5:13">
      <c r="E5172" s="80"/>
      <c r="F5172" s="80"/>
      <c r="I5172" s="81"/>
      <c r="J5172" s="80"/>
      <c r="K5172" s="80"/>
      <c r="L5172" s="80"/>
      <c r="M5172" s="80"/>
    </row>
    <row r="5173" spans="5:13">
      <c r="E5173" s="80"/>
      <c r="F5173" s="80"/>
      <c r="I5173" s="81"/>
      <c r="J5173" s="80"/>
      <c r="K5173" s="80"/>
      <c r="L5173" s="80"/>
      <c r="M5173" s="80"/>
    </row>
    <row r="5174" spans="5:13">
      <c r="E5174" s="80"/>
      <c r="F5174" s="80"/>
      <c r="I5174" s="81"/>
      <c r="J5174" s="80"/>
      <c r="K5174" s="80"/>
      <c r="L5174" s="80"/>
      <c r="M5174" s="80"/>
    </row>
    <row r="5175" spans="5:13">
      <c r="E5175" s="80"/>
      <c r="F5175" s="80"/>
      <c r="I5175" s="81"/>
      <c r="J5175" s="80"/>
      <c r="K5175" s="80"/>
      <c r="L5175" s="80"/>
      <c r="M5175" s="80"/>
    </row>
    <row r="5176" spans="5:13">
      <c r="E5176" s="80"/>
      <c r="F5176" s="80"/>
      <c r="I5176" s="81"/>
      <c r="J5176" s="80"/>
      <c r="K5176" s="80"/>
      <c r="L5176" s="80"/>
      <c r="M5176" s="80"/>
    </row>
    <row r="5177" spans="5:13">
      <c r="E5177" s="80"/>
      <c r="F5177" s="80"/>
      <c r="I5177" s="81"/>
      <c r="J5177" s="80"/>
      <c r="K5177" s="80"/>
      <c r="L5177" s="80"/>
      <c r="M5177" s="80"/>
    </row>
    <row r="5178" spans="5:13">
      <c r="E5178" s="80"/>
      <c r="F5178" s="80"/>
      <c r="I5178" s="81"/>
      <c r="J5178" s="80"/>
      <c r="K5178" s="80"/>
      <c r="L5178" s="80"/>
      <c r="M5178" s="80"/>
    </row>
    <row r="5179" spans="5:13">
      <c r="E5179" s="80"/>
      <c r="F5179" s="80"/>
      <c r="I5179" s="81"/>
      <c r="J5179" s="80"/>
      <c r="K5179" s="80"/>
      <c r="L5179" s="80"/>
      <c r="M5179" s="80"/>
    </row>
    <row r="5180" spans="5:13">
      <c r="E5180" s="80"/>
      <c r="F5180" s="80"/>
      <c r="I5180" s="81"/>
      <c r="J5180" s="80"/>
      <c r="K5180" s="80"/>
      <c r="L5180" s="80"/>
      <c r="M5180" s="80"/>
    </row>
    <row r="5181" spans="5:13">
      <c r="E5181" s="80"/>
      <c r="F5181" s="80"/>
      <c r="I5181" s="81"/>
      <c r="J5181" s="80"/>
      <c r="K5181" s="80"/>
      <c r="L5181" s="80"/>
      <c r="M5181" s="80"/>
    </row>
    <row r="5182" spans="5:13">
      <c r="E5182" s="80"/>
      <c r="F5182" s="80"/>
      <c r="I5182" s="81"/>
      <c r="J5182" s="80"/>
      <c r="K5182" s="80"/>
      <c r="L5182" s="80"/>
      <c r="M5182" s="80"/>
    </row>
    <row r="5183" spans="5:13">
      <c r="E5183" s="80"/>
      <c r="F5183" s="80"/>
      <c r="I5183" s="81"/>
      <c r="J5183" s="80"/>
      <c r="K5183" s="80"/>
      <c r="L5183" s="80"/>
      <c r="M5183" s="80"/>
    </row>
    <row r="5184" spans="5:13">
      <c r="E5184" s="80"/>
      <c r="F5184" s="80"/>
      <c r="I5184" s="81"/>
      <c r="J5184" s="80"/>
      <c r="K5184" s="80"/>
      <c r="L5184" s="80"/>
      <c r="M5184" s="80"/>
    </row>
    <row r="5185" spans="5:13">
      <c r="E5185" s="80"/>
      <c r="F5185" s="80"/>
      <c r="I5185" s="81"/>
      <c r="J5185" s="80"/>
      <c r="K5185" s="80"/>
      <c r="L5185" s="80"/>
      <c r="M5185" s="80"/>
    </row>
    <row r="5186" spans="5:13">
      <c r="E5186" s="80"/>
      <c r="F5186" s="80"/>
      <c r="I5186" s="81"/>
      <c r="J5186" s="80"/>
      <c r="K5186" s="80"/>
      <c r="L5186" s="80"/>
      <c r="M5186" s="80"/>
    </row>
    <row r="5187" spans="5:13">
      <c r="E5187" s="80"/>
      <c r="F5187" s="80"/>
      <c r="I5187" s="81"/>
      <c r="J5187" s="80"/>
      <c r="K5187" s="80"/>
      <c r="L5187" s="80"/>
      <c r="M5187" s="80"/>
    </row>
    <row r="5188" spans="5:13">
      <c r="E5188" s="80"/>
      <c r="F5188" s="80"/>
      <c r="I5188" s="81"/>
      <c r="J5188" s="80"/>
      <c r="K5188" s="80"/>
      <c r="L5188" s="80"/>
      <c r="M5188" s="80"/>
    </row>
    <row r="5189" spans="5:13">
      <c r="E5189" s="80"/>
      <c r="F5189" s="80"/>
      <c r="I5189" s="81"/>
      <c r="J5189" s="80"/>
      <c r="K5189" s="80"/>
      <c r="L5189" s="80"/>
      <c r="M5189" s="80"/>
    </row>
    <row r="5190" spans="5:13">
      <c r="E5190" s="80"/>
      <c r="F5190" s="80"/>
      <c r="I5190" s="81"/>
      <c r="J5190" s="80"/>
      <c r="K5190" s="80"/>
      <c r="L5190" s="80"/>
      <c r="M5190" s="80"/>
    </row>
    <row r="5191" spans="5:13">
      <c r="E5191" s="80"/>
      <c r="F5191" s="80"/>
      <c r="I5191" s="81"/>
      <c r="J5191" s="80"/>
      <c r="K5191" s="80"/>
      <c r="L5191" s="80"/>
      <c r="M5191" s="80"/>
    </row>
    <row r="5192" spans="5:13">
      <c r="E5192" s="80"/>
      <c r="F5192" s="80"/>
      <c r="I5192" s="81"/>
      <c r="J5192" s="80"/>
      <c r="K5192" s="80"/>
      <c r="L5192" s="80"/>
      <c r="M5192" s="80"/>
    </row>
    <row r="5193" spans="5:13">
      <c r="E5193" s="80"/>
      <c r="F5193" s="80"/>
      <c r="I5193" s="81"/>
      <c r="J5193" s="80"/>
      <c r="K5193" s="80"/>
      <c r="L5193" s="80"/>
      <c r="M5193" s="80"/>
    </row>
    <row r="5194" spans="5:13">
      <c r="E5194" s="80"/>
      <c r="F5194" s="80"/>
      <c r="I5194" s="81"/>
      <c r="J5194" s="80"/>
      <c r="K5194" s="80"/>
      <c r="L5194" s="80"/>
      <c r="M5194" s="80"/>
    </row>
    <row r="5195" spans="5:13">
      <c r="E5195" s="80"/>
      <c r="F5195" s="80"/>
      <c r="I5195" s="81"/>
      <c r="J5195" s="80"/>
      <c r="K5195" s="80"/>
      <c r="L5195" s="80"/>
      <c r="M5195" s="80"/>
    </row>
    <row r="5196" spans="5:13">
      <c r="E5196" s="80"/>
      <c r="F5196" s="80"/>
      <c r="I5196" s="81"/>
      <c r="J5196" s="80"/>
      <c r="K5196" s="80"/>
      <c r="L5196" s="80"/>
      <c r="M5196" s="80"/>
    </row>
    <row r="5197" spans="5:13">
      <c r="E5197" s="80"/>
      <c r="F5197" s="80"/>
      <c r="I5197" s="81"/>
      <c r="J5197" s="80"/>
      <c r="K5197" s="80"/>
      <c r="L5197" s="80"/>
      <c r="M5197" s="80"/>
    </row>
    <row r="5198" spans="5:13">
      <c r="E5198" s="80"/>
      <c r="F5198" s="80"/>
      <c r="I5198" s="81"/>
      <c r="J5198" s="80"/>
      <c r="K5198" s="80"/>
      <c r="L5198" s="80"/>
      <c r="M5198" s="80"/>
    </row>
    <row r="5199" spans="5:13">
      <c r="E5199" s="80"/>
      <c r="F5199" s="80"/>
      <c r="I5199" s="81"/>
      <c r="J5199" s="80"/>
      <c r="K5199" s="80"/>
      <c r="L5199" s="80"/>
      <c r="M5199" s="80"/>
    </row>
    <row r="5200" spans="5:13">
      <c r="E5200" s="80"/>
      <c r="F5200" s="80"/>
      <c r="I5200" s="81"/>
      <c r="J5200" s="80"/>
      <c r="K5200" s="80"/>
      <c r="L5200" s="80"/>
      <c r="M5200" s="80"/>
    </row>
    <row r="5201" spans="5:13">
      <c r="E5201" s="80"/>
      <c r="F5201" s="80"/>
      <c r="I5201" s="81"/>
      <c r="J5201" s="80"/>
      <c r="K5201" s="80"/>
      <c r="L5201" s="80"/>
      <c r="M5201" s="80"/>
    </row>
    <row r="5202" spans="5:13">
      <c r="E5202" s="80"/>
      <c r="F5202" s="80"/>
      <c r="I5202" s="81"/>
      <c r="J5202" s="80"/>
      <c r="K5202" s="80"/>
      <c r="L5202" s="80"/>
      <c r="M5202" s="80"/>
    </row>
    <row r="5203" spans="5:13">
      <c r="E5203" s="80"/>
      <c r="F5203" s="80"/>
      <c r="I5203" s="81"/>
      <c r="J5203" s="80"/>
      <c r="K5203" s="80"/>
      <c r="L5203" s="80"/>
      <c r="M5203" s="80"/>
    </row>
    <row r="5204" spans="5:13">
      <c r="E5204" s="80"/>
      <c r="F5204" s="80"/>
      <c r="I5204" s="81"/>
      <c r="J5204" s="80"/>
      <c r="K5204" s="80"/>
      <c r="L5204" s="80"/>
      <c r="M5204" s="80"/>
    </row>
    <row r="5205" spans="5:13">
      <c r="E5205" s="80"/>
      <c r="F5205" s="80"/>
      <c r="I5205" s="81"/>
      <c r="J5205" s="80"/>
      <c r="K5205" s="80"/>
      <c r="L5205" s="80"/>
      <c r="M5205" s="80"/>
    </row>
    <row r="5206" spans="5:13">
      <c r="E5206" s="80"/>
      <c r="F5206" s="80"/>
      <c r="I5206" s="81"/>
      <c r="J5206" s="80"/>
      <c r="K5206" s="80"/>
      <c r="L5206" s="80"/>
      <c r="M5206" s="80"/>
    </row>
    <row r="5207" spans="5:13">
      <c r="E5207" s="80"/>
      <c r="F5207" s="80"/>
      <c r="I5207" s="81"/>
      <c r="J5207" s="80"/>
      <c r="K5207" s="80"/>
      <c r="L5207" s="80"/>
      <c r="M5207" s="80"/>
    </row>
    <row r="5208" spans="5:13">
      <c r="E5208" s="80"/>
      <c r="F5208" s="80"/>
      <c r="I5208" s="81"/>
      <c r="J5208" s="80"/>
      <c r="K5208" s="80"/>
      <c r="L5208" s="80"/>
      <c r="M5208" s="80"/>
    </row>
    <row r="5209" spans="5:13">
      <c r="E5209" s="80"/>
      <c r="F5209" s="80"/>
      <c r="I5209" s="81"/>
      <c r="J5209" s="80"/>
      <c r="K5209" s="80"/>
      <c r="L5209" s="80"/>
      <c r="M5209" s="80"/>
    </row>
    <row r="5210" spans="5:13">
      <c r="E5210" s="80"/>
      <c r="F5210" s="80"/>
      <c r="I5210" s="81"/>
      <c r="J5210" s="80"/>
      <c r="K5210" s="80"/>
      <c r="L5210" s="80"/>
      <c r="M5210" s="80"/>
    </row>
    <row r="5211" spans="5:13">
      <c r="E5211" s="80"/>
      <c r="F5211" s="80"/>
      <c r="I5211" s="81"/>
      <c r="J5211" s="80"/>
      <c r="K5211" s="80"/>
      <c r="L5211" s="80"/>
      <c r="M5211" s="80"/>
    </row>
    <row r="5212" spans="5:13">
      <c r="E5212" s="80"/>
      <c r="F5212" s="80"/>
      <c r="I5212" s="81"/>
      <c r="J5212" s="80"/>
      <c r="K5212" s="80"/>
      <c r="L5212" s="80"/>
      <c r="M5212" s="80"/>
    </row>
    <row r="5213" spans="5:13">
      <c r="E5213" s="80"/>
      <c r="F5213" s="80"/>
      <c r="I5213" s="81"/>
      <c r="J5213" s="80"/>
      <c r="K5213" s="80"/>
      <c r="L5213" s="80"/>
      <c r="M5213" s="80"/>
    </row>
    <row r="5214" spans="5:13">
      <c r="E5214" s="80"/>
      <c r="F5214" s="80"/>
      <c r="I5214" s="81"/>
      <c r="J5214" s="80"/>
      <c r="K5214" s="80"/>
      <c r="L5214" s="80"/>
      <c r="M5214" s="80"/>
    </row>
    <row r="5215" spans="5:13">
      <c r="E5215" s="80"/>
      <c r="F5215" s="80"/>
      <c r="I5215" s="81"/>
      <c r="J5215" s="80"/>
      <c r="K5215" s="80"/>
      <c r="L5215" s="80"/>
      <c r="M5215" s="80"/>
    </row>
    <row r="5216" spans="5:13">
      <c r="E5216" s="80"/>
      <c r="F5216" s="80"/>
      <c r="I5216" s="81"/>
      <c r="J5216" s="80"/>
      <c r="K5216" s="80"/>
      <c r="L5216" s="80"/>
      <c r="M5216" s="80"/>
    </row>
    <row r="5217" spans="5:13">
      <c r="E5217" s="80"/>
      <c r="F5217" s="80"/>
      <c r="I5217" s="81"/>
      <c r="J5217" s="80"/>
      <c r="K5217" s="80"/>
      <c r="L5217" s="80"/>
      <c r="M5217" s="80"/>
    </row>
    <row r="5218" spans="5:13">
      <c r="E5218" s="80"/>
      <c r="F5218" s="80"/>
      <c r="I5218" s="81"/>
      <c r="J5218" s="80"/>
      <c r="K5218" s="80"/>
      <c r="L5218" s="80"/>
      <c r="M5218" s="80"/>
    </row>
    <row r="5219" spans="5:13">
      <c r="E5219" s="80"/>
      <c r="F5219" s="80"/>
      <c r="I5219" s="81"/>
      <c r="J5219" s="80"/>
      <c r="K5219" s="80"/>
      <c r="L5219" s="80"/>
      <c r="M5219" s="80"/>
    </row>
    <row r="5220" spans="5:13">
      <c r="E5220" s="80"/>
      <c r="F5220" s="80"/>
      <c r="I5220" s="81"/>
      <c r="J5220" s="80"/>
      <c r="K5220" s="80"/>
      <c r="L5220" s="80"/>
      <c r="M5220" s="80"/>
    </row>
    <row r="5221" spans="5:13">
      <c r="E5221" s="80"/>
      <c r="F5221" s="80"/>
      <c r="I5221" s="81"/>
      <c r="J5221" s="80"/>
      <c r="K5221" s="80"/>
      <c r="L5221" s="80"/>
      <c r="M5221" s="80"/>
    </row>
    <row r="5222" spans="5:13">
      <c r="E5222" s="80"/>
      <c r="F5222" s="80"/>
      <c r="I5222" s="81"/>
      <c r="J5222" s="80"/>
      <c r="K5222" s="80"/>
      <c r="L5222" s="80"/>
      <c r="M5222" s="80"/>
    </row>
    <row r="5223" spans="5:13">
      <c r="E5223" s="80"/>
      <c r="F5223" s="80"/>
      <c r="I5223" s="81"/>
      <c r="J5223" s="80"/>
      <c r="K5223" s="80"/>
      <c r="L5223" s="80"/>
      <c r="M5223" s="80"/>
    </row>
    <row r="5224" spans="5:13">
      <c r="E5224" s="80"/>
      <c r="F5224" s="80"/>
      <c r="I5224" s="81"/>
      <c r="J5224" s="80"/>
      <c r="K5224" s="80"/>
      <c r="L5224" s="80"/>
      <c r="M5224" s="80"/>
    </row>
    <row r="5225" spans="5:13">
      <c r="E5225" s="80"/>
      <c r="F5225" s="80"/>
      <c r="I5225" s="81"/>
      <c r="J5225" s="80"/>
      <c r="K5225" s="80"/>
      <c r="L5225" s="80"/>
      <c r="M5225" s="80"/>
    </row>
    <row r="5226" spans="5:13">
      <c r="E5226" s="80"/>
      <c r="F5226" s="80"/>
      <c r="I5226" s="81"/>
      <c r="J5226" s="80"/>
      <c r="K5226" s="80"/>
      <c r="L5226" s="80"/>
      <c r="M5226" s="80"/>
    </row>
    <row r="5227" spans="5:13">
      <c r="E5227" s="80"/>
      <c r="F5227" s="80"/>
      <c r="I5227" s="81"/>
      <c r="J5227" s="80"/>
      <c r="K5227" s="80"/>
      <c r="L5227" s="80"/>
      <c r="M5227" s="80"/>
    </row>
    <row r="5228" spans="5:13">
      <c r="E5228" s="80"/>
      <c r="F5228" s="80"/>
      <c r="I5228" s="81"/>
      <c r="J5228" s="80"/>
      <c r="K5228" s="80"/>
      <c r="L5228" s="80"/>
      <c r="M5228" s="80"/>
    </row>
    <row r="5229" spans="5:13">
      <c r="E5229" s="80"/>
      <c r="F5229" s="80"/>
      <c r="I5229" s="81"/>
      <c r="J5229" s="80"/>
      <c r="K5229" s="80"/>
      <c r="L5229" s="80"/>
      <c r="M5229" s="80"/>
    </row>
    <row r="5230" spans="5:13">
      <c r="E5230" s="80"/>
      <c r="F5230" s="80"/>
      <c r="I5230" s="81"/>
      <c r="J5230" s="80"/>
      <c r="K5230" s="80"/>
      <c r="L5230" s="80"/>
      <c r="M5230" s="80"/>
    </row>
    <row r="5231" spans="5:13">
      <c r="E5231" s="80"/>
      <c r="F5231" s="80"/>
      <c r="I5231" s="81"/>
      <c r="J5231" s="80"/>
      <c r="K5231" s="80"/>
      <c r="L5231" s="80"/>
      <c r="M5231" s="80"/>
    </row>
    <row r="5232" spans="5:13">
      <c r="E5232" s="80"/>
      <c r="F5232" s="80"/>
      <c r="I5232" s="81"/>
      <c r="J5232" s="80"/>
      <c r="K5232" s="80"/>
      <c r="L5232" s="80"/>
      <c r="M5232" s="80"/>
    </row>
    <row r="5233" spans="5:13">
      <c r="E5233" s="80"/>
      <c r="F5233" s="80"/>
      <c r="I5233" s="81"/>
      <c r="J5233" s="80"/>
      <c r="K5233" s="80"/>
      <c r="L5233" s="80"/>
      <c r="M5233" s="80"/>
    </row>
    <row r="5234" spans="5:13">
      <c r="E5234" s="80"/>
      <c r="F5234" s="80"/>
      <c r="I5234" s="81"/>
      <c r="J5234" s="80"/>
      <c r="K5234" s="80"/>
      <c r="L5234" s="80"/>
      <c r="M5234" s="80"/>
    </row>
    <row r="5235" spans="5:13">
      <c r="E5235" s="80"/>
      <c r="F5235" s="80"/>
      <c r="I5235" s="81"/>
      <c r="J5235" s="80"/>
      <c r="K5235" s="80"/>
      <c r="L5235" s="80"/>
      <c r="M5235" s="80"/>
    </row>
    <row r="5236" spans="5:13">
      <c r="E5236" s="80"/>
      <c r="F5236" s="80"/>
      <c r="I5236" s="81"/>
      <c r="J5236" s="80"/>
      <c r="K5236" s="80"/>
      <c r="L5236" s="80"/>
      <c r="M5236" s="80"/>
    </row>
    <row r="5237" spans="5:13">
      <c r="E5237" s="80"/>
      <c r="F5237" s="80"/>
      <c r="I5237" s="81"/>
      <c r="J5237" s="80"/>
      <c r="K5237" s="80"/>
      <c r="L5237" s="80"/>
      <c r="M5237" s="80"/>
    </row>
    <row r="5238" spans="5:13">
      <c r="E5238" s="80"/>
      <c r="F5238" s="80"/>
      <c r="I5238" s="81"/>
      <c r="J5238" s="80"/>
      <c r="K5238" s="80"/>
      <c r="L5238" s="80"/>
      <c r="M5238" s="80"/>
    </row>
    <row r="5239" spans="5:13">
      <c r="E5239" s="80"/>
      <c r="F5239" s="80"/>
      <c r="I5239" s="81"/>
      <c r="J5239" s="80"/>
      <c r="K5239" s="80"/>
      <c r="L5239" s="80"/>
      <c r="M5239" s="80"/>
    </row>
    <row r="5240" spans="5:13">
      <c r="E5240" s="80"/>
      <c r="F5240" s="80"/>
      <c r="I5240" s="81"/>
      <c r="J5240" s="80"/>
      <c r="K5240" s="80"/>
      <c r="L5240" s="80"/>
      <c r="M5240" s="80"/>
    </row>
    <row r="5241" spans="5:13">
      <c r="E5241" s="80"/>
      <c r="F5241" s="80"/>
      <c r="I5241" s="81"/>
      <c r="J5241" s="80"/>
      <c r="K5241" s="80"/>
      <c r="L5241" s="80"/>
      <c r="M5241" s="80"/>
    </row>
    <row r="5242" spans="5:13">
      <c r="E5242" s="80"/>
      <c r="F5242" s="80"/>
      <c r="I5242" s="81"/>
      <c r="J5242" s="80"/>
      <c r="K5242" s="80"/>
      <c r="L5242" s="80"/>
      <c r="M5242" s="80"/>
    </row>
    <row r="5243" spans="5:13">
      <c r="E5243" s="80"/>
      <c r="F5243" s="80"/>
      <c r="I5243" s="81"/>
      <c r="J5243" s="80"/>
      <c r="K5243" s="80"/>
      <c r="L5243" s="80"/>
      <c r="M5243" s="80"/>
    </row>
    <row r="5244" spans="5:13">
      <c r="E5244" s="80"/>
      <c r="F5244" s="80"/>
      <c r="I5244" s="81"/>
      <c r="J5244" s="80"/>
      <c r="K5244" s="80"/>
      <c r="L5244" s="80"/>
      <c r="M5244" s="80"/>
    </row>
    <row r="5245" spans="5:13">
      <c r="E5245" s="80"/>
      <c r="F5245" s="80"/>
      <c r="I5245" s="81"/>
      <c r="J5245" s="80"/>
      <c r="K5245" s="80"/>
      <c r="L5245" s="80"/>
      <c r="M5245" s="80"/>
    </row>
    <row r="5246" spans="5:13">
      <c r="E5246" s="80"/>
      <c r="F5246" s="80"/>
      <c r="I5246" s="81"/>
      <c r="J5246" s="80"/>
      <c r="K5246" s="80"/>
      <c r="L5246" s="80"/>
      <c r="M5246" s="80"/>
    </row>
    <row r="5247" spans="5:13">
      <c r="E5247" s="80"/>
      <c r="F5247" s="80"/>
      <c r="I5247" s="81"/>
      <c r="J5247" s="80"/>
      <c r="K5247" s="80"/>
      <c r="L5247" s="80"/>
      <c r="M5247" s="80"/>
    </row>
    <row r="5248" spans="5:13">
      <c r="E5248" s="80"/>
      <c r="F5248" s="80"/>
      <c r="I5248" s="81"/>
      <c r="J5248" s="80"/>
      <c r="K5248" s="80"/>
      <c r="L5248" s="80"/>
      <c r="M5248" s="80"/>
    </row>
    <row r="5249" spans="5:13">
      <c r="E5249" s="80"/>
      <c r="F5249" s="80"/>
      <c r="I5249" s="81"/>
      <c r="J5249" s="80"/>
      <c r="K5249" s="80"/>
      <c r="L5249" s="80"/>
      <c r="M5249" s="80"/>
    </row>
    <row r="5250" spans="5:13">
      <c r="E5250" s="80"/>
      <c r="F5250" s="80"/>
      <c r="I5250" s="81"/>
      <c r="J5250" s="80"/>
      <c r="K5250" s="80"/>
      <c r="L5250" s="80"/>
      <c r="M5250" s="80"/>
    </row>
    <row r="5251" spans="5:13">
      <c r="E5251" s="80"/>
      <c r="F5251" s="80"/>
      <c r="I5251" s="81"/>
      <c r="J5251" s="80"/>
      <c r="K5251" s="80"/>
      <c r="L5251" s="80"/>
      <c r="M5251" s="80"/>
    </row>
    <row r="5252" spans="5:13">
      <c r="E5252" s="80"/>
      <c r="F5252" s="80"/>
      <c r="I5252" s="81"/>
      <c r="J5252" s="80"/>
      <c r="K5252" s="80"/>
      <c r="L5252" s="80"/>
      <c r="M5252" s="80"/>
    </row>
    <row r="5253" spans="5:13">
      <c r="E5253" s="80"/>
      <c r="F5253" s="80"/>
      <c r="I5253" s="81"/>
      <c r="J5253" s="80"/>
      <c r="K5253" s="80"/>
      <c r="L5253" s="80"/>
      <c r="M5253" s="80"/>
    </row>
    <row r="5254" spans="5:13">
      <c r="E5254" s="80"/>
      <c r="F5254" s="80"/>
      <c r="I5254" s="81"/>
      <c r="J5254" s="80"/>
      <c r="K5254" s="80"/>
      <c r="L5254" s="80"/>
      <c r="M5254" s="80"/>
    </row>
    <row r="5255" spans="5:13">
      <c r="E5255" s="80"/>
      <c r="F5255" s="80"/>
      <c r="I5255" s="81"/>
      <c r="J5255" s="80"/>
      <c r="K5255" s="80"/>
      <c r="L5255" s="80"/>
      <c r="M5255" s="80"/>
    </row>
    <row r="5256" spans="5:13">
      <c r="E5256" s="80"/>
      <c r="F5256" s="80"/>
      <c r="I5256" s="81"/>
      <c r="J5256" s="80"/>
      <c r="K5256" s="80"/>
      <c r="L5256" s="80"/>
      <c r="M5256" s="80"/>
    </row>
    <row r="5257" spans="5:13">
      <c r="E5257" s="80"/>
      <c r="F5257" s="80"/>
      <c r="I5257" s="81"/>
      <c r="J5257" s="80"/>
      <c r="K5257" s="80"/>
      <c r="L5257" s="80"/>
      <c r="M5257" s="80"/>
    </row>
    <row r="5258" spans="5:13">
      <c r="E5258" s="80"/>
      <c r="F5258" s="80"/>
      <c r="I5258" s="81"/>
      <c r="J5258" s="80"/>
      <c r="K5258" s="80"/>
      <c r="L5258" s="80"/>
      <c r="M5258" s="80"/>
    </row>
    <row r="5259" spans="5:13">
      <c r="E5259" s="80"/>
      <c r="F5259" s="80"/>
      <c r="I5259" s="81"/>
      <c r="J5259" s="80"/>
      <c r="K5259" s="80"/>
      <c r="L5259" s="80"/>
      <c r="M5259" s="80"/>
    </row>
    <row r="5260" spans="5:13">
      <c r="E5260" s="80"/>
      <c r="F5260" s="80"/>
      <c r="I5260" s="81"/>
      <c r="J5260" s="80"/>
      <c r="K5260" s="80"/>
      <c r="L5260" s="80"/>
      <c r="M5260" s="80"/>
    </row>
    <row r="5261" spans="5:13">
      <c r="E5261" s="80"/>
      <c r="F5261" s="80"/>
      <c r="I5261" s="81"/>
      <c r="J5261" s="80"/>
      <c r="K5261" s="80"/>
      <c r="L5261" s="80"/>
      <c r="M5261" s="80"/>
    </row>
    <row r="5262" spans="5:13">
      <c r="E5262" s="80"/>
      <c r="F5262" s="80"/>
      <c r="I5262" s="81"/>
      <c r="J5262" s="80"/>
      <c r="K5262" s="80"/>
      <c r="L5262" s="80"/>
      <c r="M5262" s="80"/>
    </row>
    <row r="5263" spans="5:13">
      <c r="E5263" s="80"/>
      <c r="F5263" s="80"/>
      <c r="I5263" s="81"/>
      <c r="J5263" s="80"/>
      <c r="K5263" s="80"/>
      <c r="L5263" s="80"/>
      <c r="M5263" s="80"/>
    </row>
    <row r="5264" spans="5:13">
      <c r="E5264" s="80"/>
      <c r="F5264" s="80"/>
      <c r="I5264" s="81"/>
      <c r="J5264" s="80"/>
      <c r="K5264" s="80"/>
      <c r="L5264" s="80"/>
      <c r="M5264" s="80"/>
    </row>
    <row r="5265" spans="5:13">
      <c r="E5265" s="80"/>
      <c r="F5265" s="80"/>
      <c r="I5265" s="81"/>
      <c r="J5265" s="80"/>
      <c r="K5265" s="80"/>
      <c r="L5265" s="80"/>
      <c r="M5265" s="80"/>
    </row>
    <row r="5266" spans="5:13">
      <c r="E5266" s="80"/>
      <c r="F5266" s="80"/>
      <c r="I5266" s="81"/>
      <c r="J5266" s="80"/>
      <c r="K5266" s="80"/>
      <c r="L5266" s="80"/>
      <c r="M5266" s="80"/>
    </row>
    <row r="5267" spans="5:13">
      <c r="E5267" s="80"/>
      <c r="F5267" s="80"/>
      <c r="I5267" s="81"/>
      <c r="J5267" s="80"/>
      <c r="K5267" s="80"/>
      <c r="L5267" s="80"/>
      <c r="M5267" s="80"/>
    </row>
    <row r="5268" spans="5:13">
      <c r="E5268" s="80"/>
      <c r="F5268" s="80"/>
      <c r="I5268" s="81"/>
      <c r="J5268" s="80"/>
      <c r="K5268" s="80"/>
      <c r="L5268" s="80"/>
      <c r="M5268" s="80"/>
    </row>
    <row r="5269" spans="5:13">
      <c r="E5269" s="80"/>
      <c r="F5269" s="80"/>
      <c r="I5269" s="81"/>
      <c r="J5269" s="80"/>
      <c r="K5269" s="80"/>
      <c r="L5269" s="80"/>
      <c r="M5269" s="80"/>
    </row>
    <row r="5270" spans="5:13">
      <c r="E5270" s="80"/>
      <c r="F5270" s="80"/>
      <c r="I5270" s="81"/>
      <c r="J5270" s="80"/>
      <c r="K5270" s="80"/>
      <c r="L5270" s="80"/>
      <c r="M5270" s="80"/>
    </row>
    <row r="5271" spans="5:13">
      <c r="E5271" s="80"/>
      <c r="F5271" s="80"/>
      <c r="I5271" s="81"/>
      <c r="J5271" s="80"/>
      <c r="K5271" s="80"/>
      <c r="L5271" s="80"/>
      <c r="M5271" s="80"/>
    </row>
    <row r="5272" spans="5:13">
      <c r="E5272" s="80"/>
      <c r="F5272" s="80"/>
      <c r="I5272" s="81"/>
      <c r="J5272" s="80"/>
      <c r="K5272" s="80"/>
      <c r="L5272" s="80"/>
      <c r="M5272" s="80"/>
    </row>
    <row r="5273" spans="5:13">
      <c r="E5273" s="80"/>
      <c r="F5273" s="80"/>
      <c r="I5273" s="81"/>
      <c r="J5273" s="80"/>
      <c r="K5273" s="80"/>
      <c r="L5273" s="80"/>
      <c r="M5273" s="80"/>
    </row>
    <row r="5274" spans="5:13">
      <c r="E5274" s="80"/>
      <c r="F5274" s="80"/>
      <c r="I5274" s="81"/>
      <c r="J5274" s="80"/>
      <c r="K5274" s="80"/>
      <c r="L5274" s="80"/>
      <c r="M5274" s="80"/>
    </row>
    <row r="5275" spans="5:13">
      <c r="E5275" s="80"/>
      <c r="F5275" s="80"/>
      <c r="I5275" s="81"/>
      <c r="J5275" s="80"/>
      <c r="K5275" s="80"/>
      <c r="L5275" s="80"/>
      <c r="M5275" s="80"/>
    </row>
    <row r="5276" spans="5:13">
      <c r="E5276" s="80"/>
      <c r="F5276" s="80"/>
      <c r="I5276" s="81"/>
      <c r="J5276" s="80"/>
      <c r="K5276" s="80"/>
      <c r="L5276" s="80"/>
      <c r="M5276" s="80"/>
    </row>
    <row r="5277" spans="5:13">
      <c r="E5277" s="80"/>
      <c r="F5277" s="80"/>
      <c r="I5277" s="81"/>
      <c r="J5277" s="80"/>
      <c r="K5277" s="80"/>
      <c r="L5277" s="80"/>
      <c r="M5277" s="80"/>
    </row>
    <row r="5278" spans="5:13">
      <c r="E5278" s="80"/>
      <c r="F5278" s="80"/>
      <c r="I5278" s="81"/>
      <c r="J5278" s="80"/>
      <c r="K5278" s="80"/>
      <c r="L5278" s="80"/>
      <c r="M5278" s="80"/>
    </row>
    <row r="5279" spans="5:13">
      <c r="E5279" s="80"/>
      <c r="F5279" s="80"/>
      <c r="I5279" s="81"/>
      <c r="J5279" s="80"/>
      <c r="K5279" s="80"/>
      <c r="L5279" s="80"/>
      <c r="M5279" s="80"/>
    </row>
    <row r="5280" spans="5:13">
      <c r="E5280" s="80"/>
      <c r="F5280" s="80"/>
      <c r="I5280" s="81"/>
      <c r="J5280" s="80"/>
      <c r="K5280" s="80"/>
      <c r="L5280" s="80"/>
      <c r="M5280" s="80"/>
    </row>
    <row r="5281" spans="5:13">
      <c r="E5281" s="80"/>
      <c r="F5281" s="80"/>
      <c r="I5281" s="81"/>
      <c r="J5281" s="80"/>
      <c r="K5281" s="80"/>
      <c r="L5281" s="80"/>
      <c r="M5281" s="80"/>
    </row>
    <row r="5282" spans="5:13">
      <c r="E5282" s="80"/>
      <c r="F5282" s="80"/>
      <c r="I5282" s="81"/>
      <c r="J5282" s="80"/>
      <c r="K5282" s="80"/>
      <c r="L5282" s="80"/>
      <c r="M5282" s="80"/>
    </row>
    <row r="5283" spans="5:13">
      <c r="E5283" s="80"/>
      <c r="F5283" s="80"/>
      <c r="I5283" s="81"/>
      <c r="J5283" s="80"/>
      <c r="K5283" s="80"/>
      <c r="L5283" s="80"/>
      <c r="M5283" s="80"/>
    </row>
    <row r="5284" spans="5:13">
      <c r="E5284" s="80"/>
      <c r="F5284" s="80"/>
      <c r="I5284" s="81"/>
      <c r="J5284" s="80"/>
      <c r="K5284" s="80"/>
      <c r="L5284" s="80"/>
      <c r="M5284" s="80"/>
    </row>
    <row r="5285" spans="5:13">
      <c r="E5285" s="80"/>
      <c r="F5285" s="80"/>
      <c r="I5285" s="81"/>
      <c r="J5285" s="80"/>
      <c r="K5285" s="80"/>
      <c r="L5285" s="80"/>
      <c r="M5285" s="80"/>
    </row>
    <row r="5286" spans="5:13">
      <c r="E5286" s="80"/>
      <c r="F5286" s="80"/>
      <c r="I5286" s="81"/>
      <c r="J5286" s="80"/>
      <c r="K5286" s="80"/>
      <c r="L5286" s="80"/>
      <c r="M5286" s="80"/>
    </row>
    <row r="5287" spans="5:13">
      <c r="E5287" s="80"/>
      <c r="F5287" s="80"/>
      <c r="I5287" s="81"/>
      <c r="J5287" s="80"/>
      <c r="K5287" s="80"/>
      <c r="L5287" s="80"/>
      <c r="M5287" s="80"/>
    </row>
    <row r="5288" spans="5:13">
      <c r="E5288" s="80"/>
      <c r="F5288" s="80"/>
      <c r="I5288" s="81"/>
      <c r="J5288" s="80"/>
      <c r="K5288" s="80"/>
      <c r="L5288" s="80"/>
      <c r="M5288" s="80"/>
    </row>
    <row r="5289" spans="5:13">
      <c r="E5289" s="80"/>
      <c r="F5289" s="80"/>
      <c r="I5289" s="81"/>
      <c r="J5289" s="80"/>
      <c r="K5289" s="80"/>
      <c r="L5289" s="80"/>
      <c r="M5289" s="80"/>
    </row>
    <row r="5290" spans="5:13">
      <c r="E5290" s="80"/>
      <c r="F5290" s="80"/>
      <c r="I5290" s="81"/>
      <c r="J5290" s="80"/>
      <c r="K5290" s="80"/>
      <c r="L5290" s="80"/>
      <c r="M5290" s="80"/>
    </row>
    <row r="5291" spans="5:13">
      <c r="E5291" s="80"/>
      <c r="F5291" s="80"/>
      <c r="I5291" s="81"/>
      <c r="J5291" s="80"/>
      <c r="K5291" s="80"/>
      <c r="L5291" s="80"/>
      <c r="M5291" s="80"/>
    </row>
    <row r="5292" spans="5:13">
      <c r="E5292" s="80"/>
      <c r="F5292" s="80"/>
      <c r="I5292" s="81"/>
      <c r="J5292" s="80"/>
      <c r="K5292" s="80"/>
      <c r="L5292" s="80"/>
      <c r="M5292" s="80"/>
    </row>
    <row r="5293" spans="5:13">
      <c r="E5293" s="80"/>
      <c r="F5293" s="80"/>
      <c r="I5293" s="81"/>
      <c r="J5293" s="80"/>
      <c r="K5293" s="80"/>
      <c r="L5293" s="80"/>
      <c r="M5293" s="80"/>
    </row>
    <row r="5294" spans="5:13">
      <c r="E5294" s="80"/>
      <c r="F5294" s="80"/>
      <c r="I5294" s="81"/>
      <c r="J5294" s="80"/>
      <c r="K5294" s="80"/>
      <c r="L5294" s="80"/>
      <c r="M5294" s="80"/>
    </row>
    <row r="5295" spans="5:13">
      <c r="E5295" s="80"/>
      <c r="F5295" s="80"/>
      <c r="I5295" s="81"/>
      <c r="J5295" s="80"/>
      <c r="K5295" s="80"/>
      <c r="L5295" s="80"/>
      <c r="M5295" s="80"/>
    </row>
    <row r="5296" spans="5:13">
      <c r="E5296" s="80"/>
      <c r="F5296" s="80"/>
      <c r="I5296" s="81"/>
      <c r="J5296" s="80"/>
      <c r="K5296" s="80"/>
      <c r="L5296" s="80"/>
      <c r="M5296" s="80"/>
    </row>
    <row r="5297" spans="5:13">
      <c r="E5297" s="80"/>
      <c r="F5297" s="80"/>
      <c r="I5297" s="81"/>
      <c r="J5297" s="80"/>
      <c r="K5297" s="80"/>
      <c r="L5297" s="80"/>
      <c r="M5297" s="80"/>
    </row>
    <row r="5298" spans="5:13">
      <c r="E5298" s="80"/>
      <c r="F5298" s="80"/>
      <c r="I5298" s="81"/>
      <c r="J5298" s="80"/>
      <c r="K5298" s="80"/>
      <c r="L5298" s="80"/>
      <c r="M5298" s="80"/>
    </row>
    <row r="5299" spans="5:13">
      <c r="E5299" s="80"/>
      <c r="F5299" s="80"/>
      <c r="I5299" s="81"/>
      <c r="J5299" s="80"/>
      <c r="K5299" s="80"/>
      <c r="L5299" s="80"/>
      <c r="M5299" s="80"/>
    </row>
    <row r="5300" spans="5:13">
      <c r="E5300" s="80"/>
      <c r="F5300" s="80"/>
      <c r="I5300" s="81"/>
      <c r="J5300" s="80"/>
      <c r="K5300" s="80"/>
      <c r="L5300" s="80"/>
      <c r="M5300" s="80"/>
    </row>
    <row r="5301" spans="5:13">
      <c r="E5301" s="80"/>
      <c r="F5301" s="80"/>
      <c r="I5301" s="81"/>
      <c r="J5301" s="80"/>
      <c r="K5301" s="80"/>
      <c r="L5301" s="80"/>
      <c r="M5301" s="80"/>
    </row>
    <row r="5302" spans="5:13">
      <c r="E5302" s="80"/>
      <c r="F5302" s="80"/>
      <c r="I5302" s="81"/>
      <c r="J5302" s="80"/>
      <c r="K5302" s="80"/>
      <c r="L5302" s="80"/>
      <c r="M5302" s="80"/>
    </row>
    <row r="5303" spans="5:13">
      <c r="E5303" s="80"/>
      <c r="F5303" s="80"/>
      <c r="I5303" s="81"/>
      <c r="J5303" s="80"/>
      <c r="K5303" s="80"/>
      <c r="L5303" s="80"/>
      <c r="M5303" s="80"/>
    </row>
    <row r="5304" spans="5:13">
      <c r="E5304" s="80"/>
      <c r="F5304" s="80"/>
      <c r="I5304" s="81"/>
      <c r="J5304" s="80"/>
      <c r="K5304" s="80"/>
      <c r="L5304" s="80"/>
      <c r="M5304" s="80"/>
    </row>
    <row r="5305" spans="5:13">
      <c r="E5305" s="80"/>
      <c r="F5305" s="80"/>
      <c r="I5305" s="81"/>
      <c r="J5305" s="80"/>
      <c r="K5305" s="80"/>
      <c r="L5305" s="80"/>
      <c r="M5305" s="80"/>
    </row>
    <row r="5306" spans="5:13">
      <c r="E5306" s="80"/>
      <c r="F5306" s="80"/>
      <c r="I5306" s="81"/>
      <c r="J5306" s="80"/>
      <c r="K5306" s="80"/>
      <c r="L5306" s="80"/>
      <c r="M5306" s="80"/>
    </row>
    <row r="5307" spans="5:13">
      <c r="E5307" s="80"/>
      <c r="F5307" s="80"/>
      <c r="I5307" s="81"/>
      <c r="J5307" s="80"/>
      <c r="K5307" s="80"/>
      <c r="L5307" s="80"/>
      <c r="M5307" s="80"/>
    </row>
    <row r="5308" spans="5:13">
      <c r="E5308" s="80"/>
      <c r="F5308" s="80"/>
      <c r="I5308" s="81"/>
      <c r="J5308" s="80"/>
      <c r="K5308" s="80"/>
      <c r="L5308" s="80"/>
      <c r="M5308" s="80"/>
    </row>
    <row r="5309" spans="5:13">
      <c r="E5309" s="80"/>
      <c r="F5309" s="80"/>
      <c r="I5309" s="81"/>
      <c r="J5309" s="80"/>
      <c r="K5309" s="80"/>
      <c r="L5309" s="80"/>
      <c r="M5309" s="80"/>
    </row>
    <row r="5310" spans="5:13">
      <c r="E5310" s="80"/>
      <c r="F5310" s="80"/>
      <c r="I5310" s="81"/>
      <c r="J5310" s="80"/>
      <c r="K5310" s="80"/>
      <c r="L5310" s="80"/>
      <c r="M5310" s="80"/>
    </row>
    <row r="5311" spans="5:13">
      <c r="E5311" s="80"/>
      <c r="F5311" s="80"/>
      <c r="I5311" s="81"/>
      <c r="J5311" s="80"/>
      <c r="K5311" s="80"/>
      <c r="L5311" s="80"/>
      <c r="M5311" s="80"/>
    </row>
    <row r="5312" spans="5:13">
      <c r="E5312" s="80"/>
      <c r="F5312" s="80"/>
      <c r="I5312" s="81"/>
      <c r="J5312" s="80"/>
      <c r="K5312" s="80"/>
      <c r="L5312" s="80"/>
      <c r="M5312" s="80"/>
    </row>
    <row r="5313" spans="5:13">
      <c r="E5313" s="80"/>
      <c r="F5313" s="80"/>
      <c r="I5313" s="81"/>
      <c r="J5313" s="80"/>
      <c r="K5313" s="80"/>
      <c r="L5313" s="80"/>
      <c r="M5313" s="80"/>
    </row>
    <row r="5314" spans="5:13">
      <c r="E5314" s="80"/>
      <c r="F5314" s="80"/>
      <c r="I5314" s="81"/>
      <c r="J5314" s="80"/>
      <c r="K5314" s="80"/>
      <c r="L5314" s="80"/>
      <c r="M5314" s="80"/>
    </row>
    <row r="5315" spans="5:13">
      <c r="E5315" s="80"/>
      <c r="F5315" s="80"/>
      <c r="I5315" s="81"/>
      <c r="J5315" s="80"/>
      <c r="K5315" s="80"/>
      <c r="L5315" s="80"/>
      <c r="M5315" s="80"/>
    </row>
    <row r="5316" spans="5:13">
      <c r="E5316" s="80"/>
      <c r="F5316" s="80"/>
      <c r="I5316" s="81"/>
      <c r="J5316" s="80"/>
      <c r="K5316" s="80"/>
      <c r="L5316" s="80"/>
      <c r="M5316" s="80"/>
    </row>
    <row r="5317" spans="5:13">
      <c r="E5317" s="80"/>
      <c r="F5317" s="80"/>
      <c r="I5317" s="81"/>
      <c r="J5317" s="80"/>
      <c r="K5317" s="80"/>
      <c r="L5317" s="80"/>
      <c r="M5317" s="80"/>
    </row>
    <row r="5318" spans="5:13">
      <c r="E5318" s="80"/>
      <c r="F5318" s="80"/>
      <c r="I5318" s="81"/>
      <c r="J5318" s="80"/>
      <c r="K5318" s="80"/>
      <c r="L5318" s="80"/>
      <c r="M5318" s="80"/>
    </row>
    <row r="5319" spans="5:13">
      <c r="E5319" s="80"/>
      <c r="F5319" s="80"/>
      <c r="I5319" s="81"/>
      <c r="J5319" s="80"/>
      <c r="K5319" s="80"/>
      <c r="L5319" s="80"/>
      <c r="M5319" s="80"/>
    </row>
    <row r="5320" spans="5:13">
      <c r="E5320" s="80"/>
      <c r="F5320" s="80"/>
      <c r="I5320" s="81"/>
      <c r="J5320" s="80"/>
      <c r="K5320" s="80"/>
      <c r="L5320" s="80"/>
      <c r="M5320" s="80"/>
    </row>
    <row r="5321" spans="5:13">
      <c r="E5321" s="80"/>
      <c r="F5321" s="80"/>
      <c r="I5321" s="81"/>
      <c r="J5321" s="80"/>
      <c r="K5321" s="80"/>
      <c r="L5321" s="80"/>
      <c r="M5321" s="80"/>
    </row>
    <row r="5322" spans="5:13">
      <c r="E5322" s="80"/>
      <c r="F5322" s="80"/>
      <c r="I5322" s="81"/>
      <c r="J5322" s="80"/>
      <c r="K5322" s="80"/>
      <c r="L5322" s="80"/>
      <c r="M5322" s="80"/>
    </row>
    <row r="5323" spans="5:13">
      <c r="E5323" s="80"/>
      <c r="F5323" s="80"/>
      <c r="I5323" s="81"/>
      <c r="J5323" s="80"/>
      <c r="K5323" s="80"/>
      <c r="L5323" s="80"/>
      <c r="M5323" s="80"/>
    </row>
    <row r="5324" spans="5:13">
      <c r="E5324" s="80"/>
      <c r="F5324" s="80"/>
      <c r="I5324" s="81"/>
      <c r="J5324" s="80"/>
      <c r="K5324" s="80"/>
      <c r="L5324" s="80"/>
      <c r="M5324" s="80"/>
    </row>
    <row r="5325" spans="5:13">
      <c r="E5325" s="80"/>
      <c r="F5325" s="80"/>
      <c r="I5325" s="81"/>
      <c r="J5325" s="80"/>
      <c r="K5325" s="80"/>
      <c r="L5325" s="80"/>
      <c r="M5325" s="80"/>
    </row>
    <row r="5326" spans="5:13">
      <c r="E5326" s="80"/>
      <c r="F5326" s="80"/>
      <c r="I5326" s="81"/>
      <c r="J5326" s="80"/>
      <c r="K5326" s="80"/>
      <c r="L5326" s="80"/>
      <c r="M5326" s="80"/>
    </row>
    <row r="5327" spans="5:13">
      <c r="E5327" s="80"/>
      <c r="F5327" s="80"/>
      <c r="I5327" s="81"/>
      <c r="J5327" s="80"/>
      <c r="K5327" s="80"/>
      <c r="L5327" s="80"/>
      <c r="M5327" s="80"/>
    </row>
    <row r="5328" spans="5:13">
      <c r="E5328" s="80"/>
      <c r="F5328" s="80"/>
      <c r="I5328" s="81"/>
      <c r="J5328" s="80"/>
      <c r="K5328" s="80"/>
      <c r="L5328" s="80"/>
      <c r="M5328" s="80"/>
    </row>
    <row r="5329" spans="5:13">
      <c r="E5329" s="80"/>
      <c r="F5329" s="80"/>
      <c r="I5329" s="81"/>
      <c r="J5329" s="80"/>
      <c r="K5329" s="80"/>
      <c r="L5329" s="80"/>
      <c r="M5329" s="80"/>
    </row>
    <row r="5330" spans="5:13">
      <c r="E5330" s="80"/>
      <c r="F5330" s="80"/>
      <c r="I5330" s="81"/>
      <c r="J5330" s="80"/>
      <c r="K5330" s="80"/>
      <c r="L5330" s="80"/>
      <c r="M5330" s="80"/>
    </row>
    <row r="5331" spans="5:13">
      <c r="E5331" s="80"/>
      <c r="F5331" s="80"/>
      <c r="I5331" s="81"/>
      <c r="J5331" s="80"/>
      <c r="K5331" s="80"/>
      <c r="L5331" s="80"/>
      <c r="M5331" s="80"/>
    </row>
    <row r="5332" spans="5:13">
      <c r="E5332" s="80"/>
      <c r="F5332" s="80"/>
      <c r="I5332" s="81"/>
      <c r="J5332" s="80"/>
      <c r="K5332" s="80"/>
      <c r="L5332" s="80"/>
      <c r="M5332" s="80"/>
    </row>
    <row r="5333" spans="5:13">
      <c r="E5333" s="80"/>
      <c r="F5333" s="80"/>
      <c r="I5333" s="81"/>
      <c r="J5333" s="80"/>
      <c r="K5333" s="80"/>
      <c r="L5333" s="80"/>
      <c r="M5333" s="80"/>
    </row>
    <row r="5334" spans="5:13">
      <c r="E5334" s="80"/>
      <c r="F5334" s="80"/>
      <c r="I5334" s="81"/>
      <c r="J5334" s="80"/>
      <c r="K5334" s="80"/>
      <c r="L5334" s="80"/>
      <c r="M5334" s="80"/>
    </row>
    <row r="5335" spans="5:13">
      <c r="E5335" s="80"/>
      <c r="F5335" s="80"/>
      <c r="I5335" s="81"/>
      <c r="J5335" s="80"/>
      <c r="K5335" s="80"/>
      <c r="L5335" s="80"/>
      <c r="M5335" s="80"/>
    </row>
    <row r="5336" spans="5:13">
      <c r="E5336" s="80"/>
      <c r="F5336" s="80"/>
      <c r="I5336" s="81"/>
      <c r="J5336" s="80"/>
      <c r="K5336" s="80"/>
      <c r="L5336" s="80"/>
      <c r="M5336" s="80"/>
    </row>
    <row r="5337" spans="5:13">
      <c r="E5337" s="80"/>
      <c r="F5337" s="80"/>
      <c r="I5337" s="81"/>
      <c r="J5337" s="80"/>
      <c r="K5337" s="80"/>
      <c r="L5337" s="80"/>
      <c r="M5337" s="80"/>
    </row>
    <row r="5338" spans="5:13">
      <c r="E5338" s="80"/>
      <c r="F5338" s="80"/>
      <c r="I5338" s="81"/>
      <c r="J5338" s="80"/>
      <c r="K5338" s="80"/>
      <c r="L5338" s="80"/>
      <c r="M5338" s="80"/>
    </row>
    <row r="5339" spans="5:13">
      <c r="E5339" s="80"/>
      <c r="F5339" s="80"/>
      <c r="I5339" s="81"/>
      <c r="J5339" s="80"/>
      <c r="K5339" s="80"/>
      <c r="L5339" s="80"/>
      <c r="M5339" s="80"/>
    </row>
    <row r="5340" spans="5:13">
      <c r="E5340" s="80"/>
      <c r="F5340" s="80"/>
      <c r="I5340" s="81"/>
      <c r="J5340" s="80"/>
      <c r="K5340" s="80"/>
      <c r="L5340" s="80"/>
      <c r="M5340" s="80"/>
    </row>
    <row r="5341" spans="5:13">
      <c r="E5341" s="80"/>
      <c r="F5341" s="80"/>
      <c r="I5341" s="81"/>
      <c r="J5341" s="80"/>
      <c r="K5341" s="80"/>
      <c r="L5341" s="80"/>
      <c r="M5341" s="80"/>
    </row>
    <row r="5342" spans="5:13">
      <c r="E5342" s="80"/>
      <c r="F5342" s="80"/>
      <c r="I5342" s="81"/>
      <c r="J5342" s="80"/>
      <c r="K5342" s="80"/>
      <c r="L5342" s="80"/>
      <c r="M5342" s="80"/>
    </row>
    <row r="5343" spans="5:13">
      <c r="E5343" s="80"/>
      <c r="F5343" s="80"/>
      <c r="I5343" s="81"/>
      <c r="J5343" s="80"/>
      <c r="K5343" s="80"/>
      <c r="L5343" s="80"/>
      <c r="M5343" s="80"/>
    </row>
    <row r="5344" spans="5:13">
      <c r="E5344" s="80"/>
      <c r="F5344" s="80"/>
      <c r="I5344" s="81"/>
      <c r="J5344" s="80"/>
      <c r="K5344" s="80"/>
      <c r="L5344" s="80"/>
      <c r="M5344" s="80"/>
    </row>
    <row r="5345" spans="5:13">
      <c r="E5345" s="80"/>
      <c r="F5345" s="80"/>
      <c r="I5345" s="81"/>
      <c r="J5345" s="80"/>
      <c r="K5345" s="80"/>
      <c r="L5345" s="80"/>
      <c r="M5345" s="80"/>
    </row>
    <row r="5346" spans="5:13">
      <c r="E5346" s="80"/>
      <c r="F5346" s="80"/>
      <c r="I5346" s="81"/>
      <c r="J5346" s="80"/>
      <c r="K5346" s="80"/>
      <c r="L5346" s="80"/>
      <c r="M5346" s="80"/>
    </row>
    <row r="5347" spans="5:13">
      <c r="E5347" s="80"/>
      <c r="F5347" s="80"/>
      <c r="I5347" s="81"/>
      <c r="J5347" s="80"/>
      <c r="K5347" s="80"/>
      <c r="L5347" s="80"/>
      <c r="M5347" s="80"/>
    </row>
    <row r="5348" spans="5:13">
      <c r="E5348" s="80"/>
      <c r="F5348" s="80"/>
      <c r="I5348" s="81"/>
      <c r="J5348" s="80"/>
      <c r="K5348" s="80"/>
      <c r="L5348" s="80"/>
      <c r="M5348" s="80"/>
    </row>
    <row r="5349" spans="5:13">
      <c r="E5349" s="80"/>
      <c r="F5349" s="80"/>
      <c r="I5349" s="81"/>
      <c r="J5349" s="80"/>
      <c r="K5349" s="80"/>
      <c r="L5349" s="80"/>
      <c r="M5349" s="80"/>
    </row>
    <row r="5350" spans="5:13">
      <c r="E5350" s="80"/>
      <c r="F5350" s="80"/>
      <c r="I5350" s="81"/>
      <c r="J5350" s="80"/>
      <c r="K5350" s="80"/>
      <c r="L5350" s="80"/>
      <c r="M5350" s="80"/>
    </row>
    <row r="5351" spans="5:13">
      <c r="E5351" s="80"/>
      <c r="F5351" s="80"/>
      <c r="I5351" s="81"/>
      <c r="J5351" s="80"/>
      <c r="K5351" s="80"/>
      <c r="L5351" s="80"/>
      <c r="M5351" s="80"/>
    </row>
    <row r="5352" spans="5:13">
      <c r="E5352" s="80"/>
      <c r="F5352" s="80"/>
      <c r="I5352" s="81"/>
      <c r="J5352" s="80"/>
      <c r="K5352" s="80"/>
      <c r="L5352" s="80"/>
      <c r="M5352" s="80"/>
    </row>
    <row r="5353" spans="5:13">
      <c r="E5353" s="80"/>
      <c r="F5353" s="80"/>
      <c r="I5353" s="81"/>
      <c r="J5353" s="80"/>
      <c r="K5353" s="80"/>
      <c r="L5353" s="80"/>
      <c r="M5353" s="80"/>
    </row>
    <row r="5354" spans="5:13">
      <c r="E5354" s="80"/>
      <c r="F5354" s="80"/>
      <c r="I5354" s="81"/>
      <c r="J5354" s="80"/>
      <c r="K5354" s="80"/>
      <c r="L5354" s="80"/>
      <c r="M5354" s="80"/>
    </row>
    <row r="5355" spans="5:13">
      <c r="E5355" s="80"/>
      <c r="F5355" s="80"/>
      <c r="I5355" s="81"/>
      <c r="J5355" s="80"/>
      <c r="K5355" s="80"/>
      <c r="L5355" s="80"/>
      <c r="M5355" s="80"/>
    </row>
    <row r="5356" spans="5:13">
      <c r="E5356" s="80"/>
      <c r="F5356" s="80"/>
      <c r="I5356" s="81"/>
      <c r="J5356" s="80"/>
      <c r="K5356" s="80"/>
      <c r="L5356" s="80"/>
      <c r="M5356" s="80"/>
    </row>
    <row r="5357" spans="5:13">
      <c r="E5357" s="80"/>
      <c r="F5357" s="80"/>
      <c r="I5357" s="81"/>
      <c r="J5357" s="80"/>
      <c r="K5357" s="80"/>
      <c r="L5357" s="80"/>
      <c r="M5357" s="80"/>
    </row>
    <row r="5358" spans="5:13">
      <c r="E5358" s="80"/>
      <c r="F5358" s="80"/>
      <c r="I5358" s="81"/>
      <c r="J5358" s="80"/>
      <c r="K5358" s="80"/>
      <c r="L5358" s="80"/>
      <c r="M5358" s="80"/>
    </row>
    <row r="5359" spans="5:13">
      <c r="E5359" s="80"/>
      <c r="F5359" s="80"/>
      <c r="I5359" s="81"/>
      <c r="J5359" s="80"/>
      <c r="K5359" s="80"/>
      <c r="L5359" s="80"/>
      <c r="M5359" s="80"/>
    </row>
    <row r="5360" spans="5:13">
      <c r="E5360" s="80"/>
      <c r="F5360" s="80"/>
      <c r="I5360" s="81"/>
      <c r="J5360" s="80"/>
      <c r="K5360" s="80"/>
      <c r="L5360" s="80"/>
      <c r="M5360" s="80"/>
    </row>
    <row r="5361" spans="5:13">
      <c r="E5361" s="80"/>
      <c r="F5361" s="80"/>
      <c r="I5361" s="81"/>
      <c r="J5361" s="80"/>
      <c r="K5361" s="80"/>
      <c r="L5361" s="80"/>
      <c r="M5361" s="80"/>
    </row>
    <row r="5362" spans="5:13">
      <c r="E5362" s="80"/>
      <c r="F5362" s="80"/>
      <c r="I5362" s="81"/>
      <c r="J5362" s="80"/>
      <c r="K5362" s="80"/>
      <c r="L5362" s="80"/>
      <c r="M5362" s="80"/>
    </row>
    <row r="5363" spans="5:13">
      <c r="E5363" s="80"/>
      <c r="F5363" s="80"/>
      <c r="I5363" s="81"/>
      <c r="J5363" s="80"/>
      <c r="K5363" s="80"/>
      <c r="L5363" s="80"/>
      <c r="M5363" s="80"/>
    </row>
    <row r="5364" spans="5:13">
      <c r="E5364" s="80"/>
      <c r="F5364" s="80"/>
      <c r="I5364" s="81"/>
      <c r="J5364" s="80"/>
      <c r="K5364" s="80"/>
      <c r="L5364" s="80"/>
      <c r="M5364" s="80"/>
    </row>
    <row r="5365" spans="5:13">
      <c r="E5365" s="80"/>
      <c r="F5365" s="80"/>
      <c r="I5365" s="81"/>
      <c r="J5365" s="80"/>
      <c r="K5365" s="80"/>
      <c r="L5365" s="80"/>
      <c r="M5365" s="80"/>
    </row>
    <row r="5366" spans="5:13">
      <c r="E5366" s="80"/>
      <c r="F5366" s="80"/>
      <c r="I5366" s="81"/>
      <c r="J5366" s="80"/>
      <c r="K5366" s="80"/>
      <c r="L5366" s="80"/>
      <c r="M5366" s="80"/>
    </row>
    <row r="5367" spans="5:13">
      <c r="E5367" s="80"/>
      <c r="F5367" s="80"/>
      <c r="I5367" s="81"/>
      <c r="J5367" s="80"/>
      <c r="K5367" s="80"/>
      <c r="L5367" s="80"/>
      <c r="M5367" s="80"/>
    </row>
    <row r="5368" spans="5:13">
      <c r="E5368" s="80"/>
      <c r="F5368" s="80"/>
      <c r="I5368" s="81"/>
      <c r="J5368" s="80"/>
      <c r="K5368" s="80"/>
      <c r="L5368" s="80"/>
      <c r="M5368" s="80"/>
    </row>
    <row r="5369" spans="5:13">
      <c r="E5369" s="80"/>
      <c r="F5369" s="80"/>
      <c r="I5369" s="81"/>
      <c r="J5369" s="80"/>
      <c r="K5369" s="80"/>
      <c r="L5369" s="80"/>
      <c r="M5369" s="80"/>
    </row>
    <row r="5370" spans="5:13">
      <c r="E5370" s="80"/>
      <c r="F5370" s="80"/>
      <c r="I5370" s="81"/>
      <c r="J5370" s="80"/>
      <c r="K5370" s="80"/>
      <c r="L5370" s="80"/>
      <c r="M5370" s="80"/>
    </row>
    <row r="5371" spans="5:13">
      <c r="E5371" s="80"/>
      <c r="F5371" s="80"/>
      <c r="I5371" s="81"/>
      <c r="J5371" s="80"/>
      <c r="K5371" s="80"/>
      <c r="L5371" s="80"/>
      <c r="M5371" s="80"/>
    </row>
    <row r="5372" spans="5:13">
      <c r="E5372" s="80"/>
      <c r="F5372" s="80"/>
      <c r="I5372" s="81"/>
      <c r="J5372" s="80"/>
      <c r="K5372" s="80"/>
      <c r="L5372" s="80"/>
      <c r="M5372" s="80"/>
    </row>
    <row r="5373" spans="5:13">
      <c r="E5373" s="80"/>
      <c r="F5373" s="80"/>
      <c r="I5373" s="81"/>
      <c r="J5373" s="80"/>
      <c r="K5373" s="80"/>
      <c r="L5373" s="80"/>
      <c r="M5373" s="80"/>
    </row>
    <row r="5374" spans="5:13">
      <c r="E5374" s="80"/>
      <c r="F5374" s="80"/>
      <c r="I5374" s="81"/>
      <c r="J5374" s="80"/>
      <c r="K5374" s="80"/>
      <c r="L5374" s="80"/>
      <c r="M5374" s="80"/>
    </row>
    <row r="5375" spans="5:13">
      <c r="E5375" s="80"/>
      <c r="F5375" s="80"/>
      <c r="I5375" s="81"/>
      <c r="J5375" s="80"/>
      <c r="K5375" s="80"/>
      <c r="L5375" s="80"/>
      <c r="M5375" s="80"/>
    </row>
    <row r="5376" spans="5:13">
      <c r="E5376" s="80"/>
      <c r="F5376" s="80"/>
      <c r="I5376" s="81"/>
      <c r="J5376" s="80"/>
      <c r="K5376" s="80"/>
      <c r="L5376" s="80"/>
      <c r="M5376" s="80"/>
    </row>
    <row r="5377" spans="5:13">
      <c r="E5377" s="80"/>
      <c r="F5377" s="80"/>
      <c r="I5377" s="81"/>
      <c r="J5377" s="80"/>
      <c r="K5377" s="80"/>
      <c r="L5377" s="80"/>
      <c r="M5377" s="80"/>
    </row>
    <row r="5378" spans="5:13">
      <c r="E5378" s="80"/>
      <c r="F5378" s="80"/>
      <c r="I5378" s="81"/>
      <c r="J5378" s="80"/>
      <c r="K5378" s="80"/>
      <c r="L5378" s="80"/>
      <c r="M5378" s="80"/>
    </row>
    <row r="5379" spans="5:13">
      <c r="E5379" s="80"/>
      <c r="F5379" s="80"/>
      <c r="I5379" s="81"/>
      <c r="J5379" s="80"/>
      <c r="K5379" s="80"/>
      <c r="L5379" s="80"/>
      <c r="M5379" s="80"/>
    </row>
    <row r="5380" spans="5:13">
      <c r="E5380" s="80"/>
      <c r="F5380" s="80"/>
      <c r="I5380" s="81"/>
      <c r="J5380" s="80"/>
      <c r="K5380" s="80"/>
      <c r="L5380" s="80"/>
      <c r="M5380" s="80"/>
    </row>
    <row r="5381" spans="5:13">
      <c r="E5381" s="80"/>
      <c r="F5381" s="80"/>
      <c r="I5381" s="81"/>
      <c r="J5381" s="80"/>
      <c r="K5381" s="80"/>
      <c r="L5381" s="80"/>
      <c r="M5381" s="80"/>
    </row>
    <row r="5382" spans="5:13">
      <c r="E5382" s="80"/>
      <c r="F5382" s="80"/>
      <c r="I5382" s="81"/>
      <c r="J5382" s="80"/>
      <c r="K5382" s="80"/>
      <c r="L5382" s="80"/>
      <c r="M5382" s="80"/>
    </row>
    <row r="5383" spans="5:13">
      <c r="E5383" s="80"/>
      <c r="F5383" s="80"/>
      <c r="I5383" s="81"/>
      <c r="J5383" s="80"/>
      <c r="K5383" s="80"/>
      <c r="L5383" s="80"/>
      <c r="M5383" s="80"/>
    </row>
    <row r="5384" spans="5:13">
      <c r="E5384" s="80"/>
      <c r="F5384" s="80"/>
      <c r="I5384" s="81"/>
      <c r="J5384" s="80"/>
      <c r="K5384" s="80"/>
      <c r="L5384" s="80"/>
      <c r="M5384" s="80"/>
    </row>
    <row r="5385" spans="5:13">
      <c r="E5385" s="80"/>
      <c r="F5385" s="80"/>
      <c r="I5385" s="81"/>
      <c r="J5385" s="80"/>
      <c r="K5385" s="80"/>
      <c r="L5385" s="80"/>
      <c r="M5385" s="80"/>
    </row>
    <row r="5386" spans="5:13">
      <c r="E5386" s="80"/>
      <c r="F5386" s="80"/>
      <c r="I5386" s="81"/>
      <c r="J5386" s="80"/>
      <c r="K5386" s="80"/>
      <c r="L5386" s="80"/>
      <c r="M5386" s="80"/>
    </row>
    <row r="5387" spans="5:13">
      <c r="E5387" s="80"/>
      <c r="F5387" s="80"/>
      <c r="I5387" s="81"/>
      <c r="J5387" s="80"/>
      <c r="K5387" s="80"/>
      <c r="L5387" s="80"/>
      <c r="M5387" s="80"/>
    </row>
    <row r="5388" spans="5:13">
      <c r="E5388" s="80"/>
      <c r="F5388" s="80"/>
      <c r="I5388" s="81"/>
      <c r="J5388" s="80"/>
      <c r="K5388" s="80"/>
      <c r="L5388" s="80"/>
      <c r="M5388" s="80"/>
    </row>
    <row r="5389" spans="5:13">
      <c r="E5389" s="80"/>
      <c r="F5389" s="80"/>
      <c r="I5389" s="81"/>
      <c r="J5389" s="80"/>
      <c r="K5389" s="80"/>
      <c r="L5389" s="80"/>
      <c r="M5389" s="80"/>
    </row>
    <row r="5390" spans="5:13">
      <c r="E5390" s="80"/>
      <c r="F5390" s="80"/>
      <c r="I5390" s="81"/>
      <c r="J5390" s="80"/>
      <c r="K5390" s="80"/>
      <c r="L5390" s="80"/>
      <c r="M5390" s="80"/>
    </row>
    <row r="5391" spans="5:13">
      <c r="E5391" s="80"/>
      <c r="F5391" s="80"/>
      <c r="I5391" s="81"/>
      <c r="J5391" s="80"/>
      <c r="K5391" s="80"/>
      <c r="L5391" s="80"/>
      <c r="M5391" s="80"/>
    </row>
    <row r="5392" spans="5:13">
      <c r="E5392" s="80"/>
      <c r="F5392" s="80"/>
      <c r="I5392" s="81"/>
      <c r="J5392" s="80"/>
      <c r="K5392" s="80"/>
      <c r="L5392" s="80"/>
      <c r="M5392" s="80"/>
    </row>
    <row r="5393" spans="5:13">
      <c r="E5393" s="80"/>
      <c r="F5393" s="80"/>
      <c r="I5393" s="81"/>
      <c r="J5393" s="80"/>
      <c r="K5393" s="80"/>
      <c r="L5393" s="80"/>
      <c r="M5393" s="80"/>
    </row>
    <row r="5394" spans="5:13">
      <c r="E5394" s="80"/>
      <c r="F5394" s="80"/>
      <c r="I5394" s="81"/>
      <c r="J5394" s="80"/>
      <c r="K5394" s="80"/>
      <c r="L5394" s="80"/>
      <c r="M5394" s="80"/>
    </row>
    <row r="5395" spans="5:13">
      <c r="E5395" s="80"/>
      <c r="F5395" s="80"/>
      <c r="I5395" s="81"/>
      <c r="J5395" s="80"/>
      <c r="K5395" s="80"/>
      <c r="L5395" s="80"/>
      <c r="M5395" s="80"/>
    </row>
    <row r="5396" spans="5:13">
      <c r="E5396" s="80"/>
      <c r="F5396" s="80"/>
      <c r="I5396" s="81"/>
      <c r="J5396" s="80"/>
      <c r="K5396" s="80"/>
      <c r="L5396" s="80"/>
      <c r="M5396" s="80"/>
    </row>
    <row r="5397" spans="5:13">
      <c r="E5397" s="80"/>
      <c r="F5397" s="80"/>
      <c r="I5397" s="81"/>
      <c r="J5397" s="80"/>
      <c r="K5397" s="80"/>
      <c r="L5397" s="80"/>
      <c r="M5397" s="80"/>
    </row>
    <row r="5398" spans="5:13">
      <c r="E5398" s="80"/>
      <c r="F5398" s="80"/>
      <c r="I5398" s="81"/>
      <c r="J5398" s="80"/>
      <c r="K5398" s="80"/>
      <c r="L5398" s="80"/>
      <c r="M5398" s="80"/>
    </row>
    <row r="5399" spans="5:13">
      <c r="E5399" s="80"/>
      <c r="F5399" s="80"/>
      <c r="I5399" s="81"/>
      <c r="J5399" s="80"/>
      <c r="K5399" s="80"/>
      <c r="L5399" s="80"/>
      <c r="M5399" s="80"/>
    </row>
    <row r="5400" spans="5:13">
      <c r="E5400" s="80"/>
      <c r="F5400" s="80"/>
      <c r="I5400" s="81"/>
      <c r="J5400" s="80"/>
      <c r="K5400" s="80"/>
      <c r="L5400" s="80"/>
      <c r="M5400" s="80"/>
    </row>
    <row r="5401" spans="5:13">
      <c r="E5401" s="80"/>
      <c r="F5401" s="80"/>
      <c r="I5401" s="81"/>
      <c r="J5401" s="80"/>
      <c r="K5401" s="80"/>
      <c r="L5401" s="80"/>
      <c r="M5401" s="80"/>
    </row>
    <row r="5402" spans="5:13">
      <c r="E5402" s="80"/>
      <c r="F5402" s="80"/>
      <c r="I5402" s="81"/>
      <c r="J5402" s="80"/>
      <c r="K5402" s="80"/>
      <c r="L5402" s="80"/>
      <c r="M5402" s="80"/>
    </row>
    <row r="5403" spans="5:13">
      <c r="E5403" s="80"/>
      <c r="F5403" s="80"/>
      <c r="I5403" s="81"/>
      <c r="J5403" s="80"/>
      <c r="K5403" s="80"/>
      <c r="L5403" s="80"/>
      <c r="M5403" s="80"/>
    </row>
    <row r="5404" spans="5:13">
      <c r="E5404" s="80"/>
      <c r="F5404" s="80"/>
      <c r="I5404" s="81"/>
      <c r="J5404" s="80"/>
      <c r="K5404" s="80"/>
      <c r="L5404" s="80"/>
      <c r="M5404" s="80"/>
    </row>
    <row r="5405" spans="5:13">
      <c r="E5405" s="80"/>
      <c r="F5405" s="80"/>
      <c r="I5405" s="81"/>
      <c r="J5405" s="80"/>
      <c r="K5405" s="80"/>
      <c r="L5405" s="80"/>
      <c r="M5405" s="80"/>
    </row>
    <row r="5406" spans="5:13">
      <c r="E5406" s="80"/>
      <c r="F5406" s="80"/>
      <c r="I5406" s="81"/>
      <c r="J5406" s="80"/>
      <c r="K5406" s="80"/>
      <c r="L5406" s="80"/>
      <c r="M5406" s="80"/>
    </row>
    <row r="5407" spans="5:13">
      <c r="E5407" s="80"/>
      <c r="F5407" s="80"/>
      <c r="I5407" s="81"/>
      <c r="J5407" s="80"/>
      <c r="K5407" s="80"/>
      <c r="L5407" s="80"/>
      <c r="M5407" s="80"/>
    </row>
    <row r="5408" spans="5:13">
      <c r="E5408" s="80"/>
      <c r="F5408" s="80"/>
      <c r="I5408" s="81"/>
      <c r="J5408" s="80"/>
      <c r="K5408" s="80"/>
      <c r="L5408" s="80"/>
      <c r="M5408" s="80"/>
    </row>
    <row r="5409" spans="5:13">
      <c r="E5409" s="80"/>
      <c r="F5409" s="80"/>
      <c r="I5409" s="81"/>
      <c r="J5409" s="80"/>
      <c r="K5409" s="80"/>
      <c r="L5409" s="80"/>
      <c r="M5409" s="80"/>
    </row>
    <row r="5410" spans="5:13">
      <c r="E5410" s="80"/>
      <c r="F5410" s="80"/>
      <c r="I5410" s="81"/>
      <c r="J5410" s="80"/>
      <c r="K5410" s="80"/>
      <c r="L5410" s="80"/>
      <c r="M5410" s="80"/>
    </row>
    <row r="5411" spans="5:13">
      <c r="E5411" s="80"/>
      <c r="F5411" s="80"/>
      <c r="I5411" s="81"/>
      <c r="J5411" s="80"/>
      <c r="K5411" s="80"/>
      <c r="L5411" s="80"/>
      <c r="M5411" s="80"/>
    </row>
    <row r="5412" spans="5:13">
      <c r="E5412" s="80"/>
      <c r="F5412" s="80"/>
      <c r="I5412" s="81"/>
      <c r="J5412" s="80"/>
      <c r="K5412" s="80"/>
      <c r="L5412" s="80"/>
      <c r="M5412" s="80"/>
    </row>
    <row r="5413" spans="5:13">
      <c r="E5413" s="80"/>
      <c r="F5413" s="80"/>
      <c r="I5413" s="81"/>
      <c r="J5413" s="80"/>
      <c r="K5413" s="80"/>
      <c r="L5413" s="80"/>
      <c r="M5413" s="80"/>
    </row>
    <row r="5414" spans="5:13">
      <c r="E5414" s="80"/>
      <c r="F5414" s="80"/>
      <c r="I5414" s="81"/>
      <c r="J5414" s="80"/>
      <c r="K5414" s="80"/>
      <c r="L5414" s="80"/>
      <c r="M5414" s="80"/>
    </row>
    <row r="5415" spans="5:13">
      <c r="E5415" s="80"/>
      <c r="F5415" s="80"/>
      <c r="I5415" s="81"/>
      <c r="J5415" s="80"/>
      <c r="K5415" s="80"/>
      <c r="L5415" s="80"/>
      <c r="M5415" s="80"/>
    </row>
    <row r="5416" spans="5:13">
      <c r="E5416" s="80"/>
      <c r="F5416" s="80"/>
      <c r="I5416" s="81"/>
      <c r="J5416" s="80"/>
      <c r="K5416" s="80"/>
      <c r="L5416" s="80"/>
      <c r="M5416" s="80"/>
    </row>
    <row r="5417" spans="5:13">
      <c r="E5417" s="80"/>
      <c r="F5417" s="80"/>
      <c r="I5417" s="81"/>
      <c r="J5417" s="80"/>
      <c r="K5417" s="80"/>
      <c r="L5417" s="80"/>
      <c r="M5417" s="80"/>
    </row>
    <row r="5418" spans="5:13">
      <c r="E5418" s="80"/>
      <c r="F5418" s="80"/>
      <c r="I5418" s="81"/>
      <c r="J5418" s="80"/>
      <c r="K5418" s="80"/>
      <c r="L5418" s="80"/>
      <c r="M5418" s="80"/>
    </row>
    <row r="5419" spans="5:13">
      <c r="E5419" s="80"/>
      <c r="F5419" s="80"/>
      <c r="I5419" s="81"/>
      <c r="J5419" s="80"/>
      <c r="K5419" s="80"/>
      <c r="L5419" s="80"/>
      <c r="M5419" s="80"/>
    </row>
    <row r="5420" spans="5:13">
      <c r="E5420" s="80"/>
      <c r="F5420" s="80"/>
      <c r="I5420" s="81"/>
      <c r="J5420" s="80"/>
      <c r="K5420" s="80"/>
      <c r="L5420" s="80"/>
      <c r="M5420" s="80"/>
    </row>
    <row r="5421" spans="5:13">
      <c r="E5421" s="80"/>
      <c r="F5421" s="80"/>
      <c r="I5421" s="81"/>
      <c r="J5421" s="80"/>
      <c r="K5421" s="80"/>
      <c r="L5421" s="80"/>
      <c r="M5421" s="80"/>
    </row>
    <row r="5422" spans="5:13">
      <c r="E5422" s="80"/>
      <c r="F5422" s="80"/>
      <c r="I5422" s="81"/>
      <c r="J5422" s="80"/>
      <c r="K5422" s="80"/>
      <c r="L5422" s="80"/>
      <c r="M5422" s="80"/>
    </row>
    <row r="5423" spans="5:13">
      <c r="E5423" s="80"/>
      <c r="F5423" s="80"/>
      <c r="I5423" s="81"/>
      <c r="J5423" s="80"/>
      <c r="K5423" s="80"/>
      <c r="L5423" s="80"/>
      <c r="M5423" s="80"/>
    </row>
    <row r="5424" spans="5:13">
      <c r="E5424" s="80"/>
      <c r="F5424" s="80"/>
      <c r="I5424" s="81"/>
      <c r="J5424" s="80"/>
      <c r="K5424" s="80"/>
      <c r="L5424" s="80"/>
      <c r="M5424" s="80"/>
    </row>
    <row r="5425" spans="5:13">
      <c r="E5425" s="80"/>
      <c r="F5425" s="80"/>
      <c r="I5425" s="81"/>
      <c r="J5425" s="80"/>
      <c r="K5425" s="80"/>
      <c r="L5425" s="80"/>
      <c r="M5425" s="80"/>
    </row>
    <row r="5426" spans="5:13">
      <c r="E5426" s="80"/>
      <c r="F5426" s="80"/>
      <c r="I5426" s="81"/>
      <c r="J5426" s="80"/>
      <c r="K5426" s="80"/>
      <c r="L5426" s="80"/>
      <c r="M5426" s="80"/>
    </row>
    <row r="5427" spans="5:13">
      <c r="E5427" s="80"/>
      <c r="F5427" s="80"/>
      <c r="I5427" s="81"/>
      <c r="J5427" s="80"/>
      <c r="K5427" s="80"/>
      <c r="L5427" s="80"/>
      <c r="M5427" s="80"/>
    </row>
    <row r="5428" spans="5:13">
      <c r="E5428" s="80"/>
      <c r="F5428" s="80"/>
      <c r="I5428" s="81"/>
      <c r="J5428" s="80"/>
      <c r="K5428" s="80"/>
      <c r="L5428" s="80"/>
      <c r="M5428" s="80"/>
    </row>
    <row r="5429" spans="5:13">
      <c r="E5429" s="80"/>
      <c r="F5429" s="80"/>
      <c r="I5429" s="81"/>
      <c r="J5429" s="80"/>
      <c r="K5429" s="80"/>
      <c r="L5429" s="80"/>
      <c r="M5429" s="80"/>
    </row>
    <row r="5430" spans="5:13">
      <c r="E5430" s="80"/>
      <c r="F5430" s="80"/>
      <c r="I5430" s="81"/>
      <c r="J5430" s="80"/>
      <c r="K5430" s="80"/>
      <c r="L5430" s="80"/>
      <c r="M5430" s="80"/>
    </row>
    <row r="5431" spans="5:13">
      <c r="E5431" s="80"/>
      <c r="F5431" s="80"/>
      <c r="I5431" s="81"/>
      <c r="J5431" s="80"/>
      <c r="K5431" s="80"/>
      <c r="L5431" s="80"/>
      <c r="M5431" s="80"/>
    </row>
    <row r="5432" spans="5:13">
      <c r="E5432" s="80"/>
      <c r="F5432" s="80"/>
      <c r="I5432" s="81"/>
      <c r="J5432" s="80"/>
      <c r="K5432" s="80"/>
      <c r="L5432" s="80"/>
      <c r="M5432" s="80"/>
    </row>
    <row r="5433" spans="5:13">
      <c r="E5433" s="80"/>
      <c r="F5433" s="80"/>
      <c r="I5433" s="81"/>
      <c r="J5433" s="80"/>
      <c r="K5433" s="80"/>
      <c r="L5433" s="80"/>
      <c r="M5433" s="80"/>
    </row>
    <row r="5434" spans="5:13">
      <c r="E5434" s="80"/>
      <c r="F5434" s="80"/>
      <c r="I5434" s="81"/>
      <c r="J5434" s="80"/>
      <c r="K5434" s="80"/>
      <c r="L5434" s="80"/>
      <c r="M5434" s="80"/>
    </row>
    <row r="5435" spans="5:13">
      <c r="E5435" s="80"/>
      <c r="F5435" s="80"/>
      <c r="I5435" s="81"/>
      <c r="J5435" s="80"/>
      <c r="K5435" s="80"/>
      <c r="L5435" s="80"/>
      <c r="M5435" s="80"/>
    </row>
    <row r="5436" spans="5:13">
      <c r="E5436" s="80"/>
      <c r="F5436" s="80"/>
      <c r="I5436" s="81"/>
      <c r="J5436" s="80"/>
      <c r="K5436" s="80"/>
      <c r="L5436" s="80"/>
      <c r="M5436" s="80"/>
    </row>
    <row r="5437" spans="5:13">
      <c r="E5437" s="80"/>
      <c r="F5437" s="80"/>
      <c r="I5437" s="81"/>
      <c r="J5437" s="80"/>
      <c r="K5437" s="80"/>
      <c r="L5437" s="80"/>
      <c r="M5437" s="80"/>
    </row>
    <row r="5438" spans="5:13">
      <c r="E5438" s="80"/>
      <c r="F5438" s="80"/>
      <c r="I5438" s="81"/>
      <c r="J5438" s="80"/>
      <c r="K5438" s="80"/>
      <c r="L5438" s="80"/>
      <c r="M5438" s="80"/>
    </row>
    <row r="5439" spans="5:13">
      <c r="E5439" s="80"/>
      <c r="F5439" s="80"/>
      <c r="I5439" s="81"/>
      <c r="J5439" s="80"/>
      <c r="K5439" s="80"/>
      <c r="L5439" s="80"/>
      <c r="M5439" s="80"/>
    </row>
    <row r="5440" spans="5:13">
      <c r="E5440" s="80"/>
      <c r="F5440" s="80"/>
      <c r="I5440" s="81"/>
      <c r="J5440" s="80"/>
      <c r="K5440" s="80"/>
      <c r="L5440" s="80"/>
      <c r="M5440" s="80"/>
    </row>
    <row r="5441" spans="5:13">
      <c r="E5441" s="80"/>
      <c r="F5441" s="80"/>
      <c r="I5441" s="81"/>
      <c r="J5441" s="80"/>
      <c r="K5441" s="80"/>
      <c r="L5441" s="80"/>
      <c r="M5441" s="80"/>
    </row>
    <row r="5442" spans="5:13">
      <c r="E5442" s="80"/>
      <c r="F5442" s="80"/>
      <c r="I5442" s="81"/>
      <c r="J5442" s="80"/>
      <c r="K5442" s="80"/>
      <c r="L5442" s="80"/>
      <c r="M5442" s="80"/>
    </row>
    <row r="5443" spans="5:13">
      <c r="E5443" s="80"/>
      <c r="F5443" s="80"/>
      <c r="I5443" s="81"/>
      <c r="J5443" s="80"/>
      <c r="K5443" s="80"/>
      <c r="L5443" s="80"/>
      <c r="M5443" s="80"/>
    </row>
    <row r="5444" spans="5:13">
      <c r="E5444" s="80"/>
      <c r="F5444" s="80"/>
      <c r="I5444" s="81"/>
      <c r="J5444" s="80"/>
      <c r="K5444" s="80"/>
      <c r="L5444" s="80"/>
      <c r="M5444" s="80"/>
    </row>
    <row r="5445" spans="5:13">
      <c r="E5445" s="80"/>
      <c r="F5445" s="80"/>
      <c r="I5445" s="81"/>
      <c r="J5445" s="80"/>
      <c r="K5445" s="80"/>
      <c r="L5445" s="80"/>
      <c r="M5445" s="80"/>
    </row>
    <row r="5446" spans="5:13">
      <c r="E5446" s="80"/>
      <c r="F5446" s="80"/>
      <c r="I5446" s="81"/>
      <c r="J5446" s="80"/>
      <c r="K5446" s="80"/>
      <c r="L5446" s="80"/>
      <c r="M5446" s="80"/>
    </row>
    <row r="5447" spans="5:13">
      <c r="E5447" s="80"/>
      <c r="F5447" s="80"/>
      <c r="I5447" s="81"/>
      <c r="J5447" s="80"/>
      <c r="K5447" s="80"/>
      <c r="L5447" s="80"/>
      <c r="M5447" s="80"/>
    </row>
    <row r="5448" spans="5:13">
      <c r="E5448" s="80"/>
      <c r="F5448" s="80"/>
      <c r="I5448" s="81"/>
      <c r="J5448" s="80"/>
      <c r="K5448" s="80"/>
      <c r="L5448" s="80"/>
      <c r="M5448" s="80"/>
    </row>
    <row r="5449" spans="5:13">
      <c r="E5449" s="80"/>
      <c r="F5449" s="80"/>
      <c r="I5449" s="81"/>
      <c r="J5449" s="80"/>
      <c r="K5449" s="80"/>
      <c r="L5449" s="80"/>
      <c r="M5449" s="80"/>
    </row>
    <row r="5450" spans="5:13">
      <c r="E5450" s="80"/>
      <c r="F5450" s="80"/>
      <c r="I5450" s="81"/>
      <c r="J5450" s="80"/>
      <c r="K5450" s="80"/>
      <c r="L5450" s="80"/>
      <c r="M5450" s="80"/>
    </row>
    <row r="5451" spans="5:13">
      <c r="E5451" s="80"/>
      <c r="F5451" s="80"/>
      <c r="I5451" s="81"/>
      <c r="J5451" s="80"/>
      <c r="K5451" s="80"/>
      <c r="L5451" s="80"/>
      <c r="M5451" s="80"/>
    </row>
    <row r="5452" spans="5:13">
      <c r="E5452" s="80"/>
      <c r="F5452" s="80"/>
      <c r="I5452" s="81"/>
      <c r="J5452" s="80"/>
      <c r="K5452" s="80"/>
      <c r="L5452" s="80"/>
      <c r="M5452" s="80"/>
    </row>
    <row r="5453" spans="5:13">
      <c r="E5453" s="80"/>
      <c r="F5453" s="80"/>
      <c r="I5453" s="81"/>
      <c r="J5453" s="80"/>
      <c r="K5453" s="80"/>
      <c r="L5453" s="80"/>
      <c r="M5453" s="80"/>
    </row>
    <row r="5454" spans="5:13">
      <c r="E5454" s="80"/>
      <c r="F5454" s="80"/>
      <c r="I5454" s="81"/>
      <c r="J5454" s="80"/>
      <c r="K5454" s="80"/>
      <c r="L5454" s="80"/>
      <c r="M5454" s="80"/>
    </row>
    <row r="5455" spans="5:13">
      <c r="E5455" s="80"/>
      <c r="F5455" s="80"/>
      <c r="I5455" s="81"/>
      <c r="J5455" s="80"/>
      <c r="K5455" s="80"/>
      <c r="L5455" s="80"/>
      <c r="M5455" s="80"/>
    </row>
    <row r="5456" spans="5:13">
      <c r="E5456" s="80"/>
      <c r="F5456" s="80"/>
      <c r="I5456" s="81"/>
      <c r="J5456" s="80"/>
      <c r="K5456" s="80"/>
      <c r="L5456" s="80"/>
      <c r="M5456" s="80"/>
    </row>
    <row r="5457" spans="5:13">
      <c r="E5457" s="80"/>
      <c r="F5457" s="80"/>
      <c r="I5457" s="81"/>
      <c r="J5457" s="80"/>
      <c r="K5457" s="80"/>
      <c r="L5457" s="80"/>
      <c r="M5457" s="80"/>
    </row>
    <row r="5458" spans="5:13">
      <c r="E5458" s="80"/>
      <c r="F5458" s="80"/>
      <c r="I5458" s="81"/>
      <c r="J5458" s="80"/>
      <c r="K5458" s="80"/>
      <c r="L5458" s="80"/>
      <c r="M5458" s="80"/>
    </row>
    <row r="5459" spans="5:13">
      <c r="E5459" s="80"/>
      <c r="F5459" s="80"/>
      <c r="I5459" s="81"/>
      <c r="J5459" s="80"/>
      <c r="K5459" s="80"/>
      <c r="L5459" s="80"/>
      <c r="M5459" s="80"/>
    </row>
    <row r="5460" spans="5:13">
      <c r="E5460" s="80"/>
      <c r="F5460" s="80"/>
      <c r="I5460" s="81"/>
      <c r="J5460" s="80"/>
      <c r="K5460" s="80"/>
      <c r="L5460" s="80"/>
      <c r="M5460" s="80"/>
    </row>
    <row r="5461" spans="5:13">
      <c r="E5461" s="80"/>
      <c r="F5461" s="80"/>
      <c r="I5461" s="81"/>
      <c r="J5461" s="80"/>
      <c r="K5461" s="80"/>
      <c r="L5461" s="80"/>
      <c r="M5461" s="80"/>
    </row>
    <row r="5462" spans="5:13">
      <c r="E5462" s="80"/>
      <c r="F5462" s="80"/>
      <c r="I5462" s="81"/>
      <c r="J5462" s="80"/>
      <c r="K5462" s="80"/>
      <c r="L5462" s="80"/>
      <c r="M5462" s="80"/>
    </row>
    <row r="5463" spans="5:13">
      <c r="E5463" s="80"/>
      <c r="F5463" s="80"/>
      <c r="I5463" s="81"/>
      <c r="J5463" s="80"/>
      <c r="K5463" s="80"/>
      <c r="L5463" s="80"/>
      <c r="M5463" s="80"/>
    </row>
    <row r="5464" spans="5:13">
      <c r="E5464" s="80"/>
      <c r="F5464" s="80"/>
      <c r="I5464" s="81"/>
      <c r="J5464" s="80"/>
      <c r="K5464" s="80"/>
      <c r="L5464" s="80"/>
      <c r="M5464" s="80"/>
    </row>
    <row r="5465" spans="5:13">
      <c r="E5465" s="80"/>
      <c r="F5465" s="80"/>
      <c r="I5465" s="81"/>
      <c r="J5465" s="80"/>
      <c r="K5465" s="80"/>
      <c r="L5465" s="80"/>
      <c r="M5465" s="80"/>
    </row>
    <row r="5466" spans="5:13">
      <c r="E5466" s="80"/>
      <c r="F5466" s="80"/>
      <c r="I5466" s="81"/>
      <c r="J5466" s="80"/>
      <c r="K5466" s="80"/>
      <c r="L5466" s="80"/>
      <c r="M5466" s="80"/>
    </row>
    <row r="5467" spans="5:13">
      <c r="E5467" s="80"/>
      <c r="F5467" s="80"/>
      <c r="I5467" s="81"/>
      <c r="J5467" s="80"/>
      <c r="K5467" s="80"/>
      <c r="L5467" s="80"/>
      <c r="M5467" s="80"/>
    </row>
    <row r="5468" spans="5:13">
      <c r="E5468" s="80"/>
      <c r="F5468" s="80"/>
      <c r="I5468" s="81"/>
      <c r="J5468" s="80"/>
      <c r="K5468" s="80"/>
      <c r="L5468" s="80"/>
      <c r="M5468" s="80"/>
    </row>
    <row r="5469" spans="5:13">
      <c r="E5469" s="80"/>
      <c r="F5469" s="80"/>
      <c r="I5469" s="81"/>
      <c r="J5469" s="80"/>
      <c r="K5469" s="80"/>
      <c r="L5469" s="80"/>
      <c r="M5469" s="80"/>
    </row>
    <row r="5470" spans="5:13">
      <c r="E5470" s="80"/>
      <c r="F5470" s="80"/>
      <c r="I5470" s="81"/>
      <c r="J5470" s="80"/>
      <c r="K5470" s="80"/>
      <c r="L5470" s="80"/>
      <c r="M5470" s="80"/>
    </row>
    <row r="5471" spans="5:13">
      <c r="E5471" s="80"/>
      <c r="F5471" s="80"/>
      <c r="I5471" s="81"/>
      <c r="J5471" s="80"/>
      <c r="K5471" s="80"/>
      <c r="L5471" s="80"/>
      <c r="M5471" s="80"/>
    </row>
    <row r="5472" spans="5:13">
      <c r="E5472" s="80"/>
      <c r="F5472" s="80"/>
      <c r="I5472" s="81"/>
      <c r="J5472" s="80"/>
      <c r="K5472" s="80"/>
      <c r="L5472" s="80"/>
      <c r="M5472" s="80"/>
    </row>
    <row r="5473" spans="5:13">
      <c r="E5473" s="80"/>
      <c r="F5473" s="80"/>
      <c r="I5473" s="81"/>
      <c r="J5473" s="80"/>
      <c r="K5473" s="80"/>
      <c r="L5473" s="80"/>
      <c r="M5473" s="80"/>
    </row>
    <row r="5474" spans="5:13">
      <c r="E5474" s="80"/>
      <c r="F5474" s="80"/>
      <c r="I5474" s="81"/>
      <c r="J5474" s="80"/>
      <c r="K5474" s="80"/>
      <c r="L5474" s="80"/>
      <c r="M5474" s="80"/>
    </row>
    <row r="5475" spans="5:13">
      <c r="E5475" s="80"/>
      <c r="F5475" s="80"/>
      <c r="I5475" s="81"/>
      <c r="J5475" s="80"/>
      <c r="K5475" s="80"/>
      <c r="L5475" s="80"/>
      <c r="M5475" s="80"/>
    </row>
    <row r="5476" spans="5:13">
      <c r="E5476" s="80"/>
      <c r="F5476" s="80"/>
      <c r="I5476" s="81"/>
      <c r="J5476" s="80"/>
      <c r="K5476" s="80"/>
      <c r="L5476" s="80"/>
      <c r="M5476" s="80"/>
    </row>
    <row r="5477" spans="5:13">
      <c r="E5477" s="80"/>
      <c r="F5477" s="80"/>
      <c r="I5477" s="81"/>
      <c r="J5477" s="80"/>
      <c r="K5477" s="80"/>
      <c r="L5477" s="80"/>
      <c r="M5477" s="80"/>
    </row>
    <row r="5478" spans="5:13">
      <c r="E5478" s="80"/>
      <c r="F5478" s="80"/>
      <c r="I5478" s="81"/>
      <c r="J5478" s="80"/>
      <c r="K5478" s="80"/>
      <c r="L5478" s="80"/>
      <c r="M5478" s="80"/>
    </row>
    <row r="5479" spans="5:13">
      <c r="E5479" s="80"/>
      <c r="F5479" s="80"/>
      <c r="I5479" s="81"/>
      <c r="J5479" s="80"/>
      <c r="K5479" s="80"/>
      <c r="L5479" s="80"/>
      <c r="M5479" s="80"/>
    </row>
    <row r="5480" spans="5:13">
      <c r="E5480" s="80"/>
      <c r="F5480" s="80"/>
      <c r="I5480" s="81"/>
      <c r="J5480" s="80"/>
      <c r="K5480" s="80"/>
      <c r="L5480" s="80"/>
      <c r="M5480" s="80"/>
    </row>
    <row r="5481" spans="5:13">
      <c r="E5481" s="80"/>
      <c r="F5481" s="80"/>
      <c r="I5481" s="81"/>
      <c r="J5481" s="80"/>
      <c r="K5481" s="80"/>
      <c r="L5481" s="80"/>
      <c r="M5481" s="80"/>
    </row>
    <row r="5482" spans="5:13">
      <c r="E5482" s="80"/>
      <c r="F5482" s="80"/>
      <c r="I5482" s="81"/>
      <c r="J5482" s="80"/>
      <c r="K5482" s="80"/>
      <c r="L5482" s="80"/>
      <c r="M5482" s="80"/>
    </row>
    <row r="5483" spans="5:13">
      <c r="E5483" s="80"/>
      <c r="F5483" s="80"/>
      <c r="I5483" s="81"/>
      <c r="J5483" s="80"/>
      <c r="K5483" s="80"/>
      <c r="L5483" s="80"/>
      <c r="M5483" s="80"/>
    </row>
    <row r="5484" spans="5:13">
      <c r="E5484" s="80"/>
      <c r="F5484" s="80"/>
      <c r="I5484" s="81"/>
      <c r="J5484" s="80"/>
      <c r="K5484" s="80"/>
      <c r="L5484" s="80"/>
      <c r="M5484" s="80"/>
    </row>
    <row r="5485" spans="5:13">
      <c r="E5485" s="80"/>
      <c r="F5485" s="80"/>
      <c r="I5485" s="81"/>
      <c r="J5485" s="80"/>
      <c r="K5485" s="80"/>
      <c r="L5485" s="80"/>
      <c r="M5485" s="80"/>
    </row>
    <row r="5486" spans="5:13">
      <c r="E5486" s="80"/>
      <c r="F5486" s="80"/>
      <c r="I5486" s="81"/>
      <c r="J5486" s="80"/>
      <c r="K5486" s="80"/>
      <c r="L5486" s="80"/>
      <c r="M5486" s="80"/>
    </row>
    <row r="5487" spans="5:13">
      <c r="E5487" s="80"/>
      <c r="F5487" s="80"/>
      <c r="I5487" s="81"/>
      <c r="J5487" s="80"/>
      <c r="K5487" s="80"/>
      <c r="L5487" s="80"/>
      <c r="M5487" s="80"/>
    </row>
    <row r="5488" spans="5:13">
      <c r="E5488" s="80"/>
      <c r="F5488" s="80"/>
      <c r="I5488" s="81"/>
      <c r="J5488" s="80"/>
      <c r="K5488" s="80"/>
      <c r="L5488" s="80"/>
      <c r="M5488" s="80"/>
    </row>
    <row r="5489" spans="5:13">
      <c r="E5489" s="80"/>
      <c r="F5489" s="80"/>
      <c r="I5489" s="81"/>
      <c r="J5489" s="80"/>
      <c r="K5489" s="80"/>
      <c r="L5489" s="80"/>
      <c r="M5489" s="80"/>
    </row>
    <row r="5490" spans="5:13">
      <c r="E5490" s="80"/>
      <c r="F5490" s="80"/>
      <c r="I5490" s="81"/>
      <c r="J5490" s="80"/>
      <c r="K5490" s="80"/>
      <c r="L5490" s="80"/>
      <c r="M5490" s="80"/>
    </row>
    <row r="5491" spans="5:13">
      <c r="E5491" s="80"/>
      <c r="F5491" s="80"/>
      <c r="I5491" s="81"/>
      <c r="J5491" s="80"/>
      <c r="K5491" s="80"/>
      <c r="L5491" s="80"/>
      <c r="M5491" s="80"/>
    </row>
    <row r="5492" spans="5:13">
      <c r="E5492" s="80"/>
      <c r="F5492" s="80"/>
      <c r="I5492" s="81"/>
      <c r="J5492" s="80"/>
      <c r="K5492" s="80"/>
      <c r="L5492" s="80"/>
      <c r="M5492" s="80"/>
    </row>
    <row r="5493" spans="5:13">
      <c r="E5493" s="80"/>
      <c r="F5493" s="80"/>
      <c r="I5493" s="81"/>
      <c r="J5493" s="80"/>
      <c r="K5493" s="80"/>
      <c r="L5493" s="80"/>
      <c r="M5493" s="80"/>
    </row>
    <row r="5494" spans="5:13">
      <c r="E5494" s="80"/>
      <c r="F5494" s="80"/>
      <c r="I5494" s="81"/>
      <c r="J5494" s="80"/>
      <c r="K5494" s="80"/>
      <c r="L5494" s="80"/>
      <c r="M5494" s="80"/>
    </row>
    <row r="5495" spans="5:13">
      <c r="E5495" s="80"/>
      <c r="F5495" s="80"/>
      <c r="I5495" s="81"/>
      <c r="J5495" s="80"/>
      <c r="K5495" s="80"/>
      <c r="L5495" s="80"/>
      <c r="M5495" s="80"/>
    </row>
    <row r="5496" spans="5:13">
      <c r="E5496" s="80"/>
      <c r="F5496" s="80"/>
      <c r="I5496" s="81"/>
      <c r="J5496" s="80"/>
      <c r="K5496" s="80"/>
      <c r="L5496" s="80"/>
      <c r="M5496" s="80"/>
    </row>
    <row r="5497" spans="5:13">
      <c r="E5497" s="80"/>
      <c r="F5497" s="80"/>
      <c r="I5497" s="81"/>
      <c r="J5497" s="80"/>
      <c r="K5497" s="80"/>
      <c r="L5497" s="80"/>
      <c r="M5497" s="80"/>
    </row>
    <row r="5498" spans="5:13">
      <c r="E5498" s="80"/>
      <c r="F5498" s="80"/>
      <c r="I5498" s="81"/>
      <c r="J5498" s="80"/>
      <c r="K5498" s="80"/>
      <c r="L5498" s="80"/>
      <c r="M5498" s="80"/>
    </row>
    <row r="5499" spans="5:13">
      <c r="E5499" s="80"/>
      <c r="F5499" s="80"/>
      <c r="I5499" s="81"/>
      <c r="J5499" s="80"/>
      <c r="K5499" s="80"/>
      <c r="L5499" s="80"/>
      <c r="M5499" s="80"/>
    </row>
    <row r="5500" spans="5:13">
      <c r="E5500" s="80"/>
      <c r="F5500" s="80"/>
      <c r="I5500" s="81"/>
      <c r="J5500" s="80"/>
      <c r="K5500" s="80"/>
      <c r="L5500" s="80"/>
      <c r="M5500" s="80"/>
    </row>
    <row r="5501" spans="5:13">
      <c r="E5501" s="80"/>
      <c r="F5501" s="80"/>
      <c r="I5501" s="81"/>
      <c r="J5501" s="80"/>
      <c r="K5501" s="80"/>
      <c r="L5501" s="80"/>
      <c r="M5501" s="80"/>
    </row>
    <row r="5502" spans="5:13">
      <c r="E5502" s="80"/>
      <c r="F5502" s="80"/>
      <c r="I5502" s="81"/>
      <c r="J5502" s="80"/>
      <c r="K5502" s="80"/>
      <c r="L5502" s="80"/>
      <c r="M5502" s="80"/>
    </row>
    <row r="5503" spans="5:13">
      <c r="E5503" s="80"/>
      <c r="F5503" s="80"/>
      <c r="I5503" s="81"/>
      <c r="J5503" s="80"/>
      <c r="K5503" s="80"/>
      <c r="L5503" s="80"/>
      <c r="M5503" s="80"/>
    </row>
    <row r="5504" spans="5:13">
      <c r="E5504" s="80"/>
      <c r="F5504" s="80"/>
      <c r="I5504" s="81"/>
      <c r="J5504" s="80"/>
      <c r="K5504" s="80"/>
      <c r="L5504" s="80"/>
      <c r="M5504" s="80"/>
    </row>
    <row r="5505" spans="5:13">
      <c r="E5505" s="80"/>
      <c r="F5505" s="80"/>
      <c r="I5505" s="81"/>
      <c r="J5505" s="80"/>
      <c r="K5505" s="80"/>
      <c r="L5505" s="80"/>
      <c r="M5505" s="80"/>
    </row>
    <row r="5506" spans="5:13">
      <c r="E5506" s="80"/>
      <c r="F5506" s="80"/>
      <c r="I5506" s="81"/>
      <c r="J5506" s="80"/>
      <c r="K5506" s="80"/>
      <c r="L5506" s="80"/>
      <c r="M5506" s="80"/>
    </row>
    <row r="5507" spans="5:13">
      <c r="E5507" s="80"/>
      <c r="F5507" s="80"/>
      <c r="I5507" s="81"/>
      <c r="J5507" s="80"/>
      <c r="K5507" s="80"/>
      <c r="L5507" s="80"/>
      <c r="M5507" s="80"/>
    </row>
    <row r="5508" spans="5:13">
      <c r="E5508" s="80"/>
      <c r="F5508" s="80"/>
      <c r="I5508" s="81"/>
      <c r="J5508" s="80"/>
      <c r="K5508" s="80"/>
      <c r="L5508" s="80"/>
      <c r="M5508" s="80"/>
    </row>
    <row r="5509" spans="5:13">
      <c r="E5509" s="80"/>
      <c r="F5509" s="80"/>
      <c r="I5509" s="81"/>
      <c r="J5509" s="80"/>
      <c r="K5509" s="80"/>
      <c r="L5509" s="80"/>
      <c r="M5509" s="80"/>
    </row>
    <row r="5510" spans="5:13">
      <c r="E5510" s="80"/>
      <c r="F5510" s="80"/>
      <c r="I5510" s="81"/>
      <c r="J5510" s="80"/>
      <c r="K5510" s="80"/>
      <c r="L5510" s="80"/>
      <c r="M5510" s="80"/>
    </row>
    <row r="5511" spans="5:13">
      <c r="E5511" s="80"/>
      <c r="F5511" s="80"/>
      <c r="I5511" s="81"/>
      <c r="J5511" s="80"/>
      <c r="K5511" s="80"/>
      <c r="L5511" s="80"/>
      <c r="M5511" s="80"/>
    </row>
    <row r="5512" spans="5:13">
      <c r="E5512" s="80"/>
      <c r="F5512" s="80"/>
      <c r="I5512" s="81"/>
      <c r="J5512" s="80"/>
      <c r="K5512" s="80"/>
      <c r="L5512" s="80"/>
      <c r="M5512" s="80"/>
    </row>
    <row r="5513" spans="5:13">
      <c r="E5513" s="80"/>
      <c r="F5513" s="80"/>
      <c r="I5513" s="81"/>
      <c r="J5513" s="80"/>
      <c r="K5513" s="80"/>
      <c r="L5513" s="80"/>
      <c r="M5513" s="80"/>
    </row>
    <row r="5514" spans="5:13">
      <c r="E5514" s="80"/>
      <c r="F5514" s="80"/>
      <c r="I5514" s="81"/>
      <c r="J5514" s="80"/>
      <c r="K5514" s="80"/>
      <c r="L5514" s="80"/>
      <c r="M5514" s="80"/>
    </row>
    <row r="5515" spans="5:13">
      <c r="E5515" s="80"/>
      <c r="F5515" s="80"/>
      <c r="I5515" s="81"/>
      <c r="J5515" s="80"/>
      <c r="K5515" s="80"/>
      <c r="L5515" s="80"/>
      <c r="M5515" s="80"/>
    </row>
    <row r="5516" spans="5:13">
      <c r="E5516" s="80"/>
      <c r="F5516" s="80"/>
      <c r="I5516" s="81"/>
      <c r="J5516" s="80"/>
      <c r="K5516" s="80"/>
      <c r="L5516" s="80"/>
      <c r="M5516" s="80"/>
    </row>
    <row r="5517" spans="5:13">
      <c r="E5517" s="80"/>
      <c r="F5517" s="80"/>
      <c r="I5517" s="81"/>
      <c r="J5517" s="80"/>
      <c r="K5517" s="80"/>
      <c r="L5517" s="80"/>
      <c r="M5517" s="80"/>
    </row>
    <row r="5518" spans="5:13">
      <c r="E5518" s="80"/>
      <c r="F5518" s="80"/>
      <c r="I5518" s="81"/>
      <c r="J5518" s="80"/>
      <c r="K5518" s="80"/>
      <c r="L5518" s="80"/>
      <c r="M5518" s="80"/>
    </row>
    <row r="5519" spans="5:13">
      <c r="E5519" s="80"/>
      <c r="F5519" s="80"/>
      <c r="I5519" s="81"/>
      <c r="J5519" s="80"/>
      <c r="K5519" s="80"/>
      <c r="L5519" s="80"/>
      <c r="M5519" s="80"/>
    </row>
    <row r="5520" spans="5:13">
      <c r="E5520" s="80"/>
      <c r="F5520" s="80"/>
      <c r="I5520" s="81"/>
      <c r="J5520" s="80"/>
      <c r="K5520" s="80"/>
      <c r="L5520" s="80"/>
      <c r="M5520" s="80"/>
    </row>
    <row r="5521" spans="5:13">
      <c r="E5521" s="80"/>
      <c r="F5521" s="80"/>
      <c r="I5521" s="81"/>
      <c r="J5521" s="80"/>
      <c r="K5521" s="80"/>
      <c r="L5521" s="80"/>
      <c r="M5521" s="80"/>
    </row>
    <row r="5522" spans="5:13">
      <c r="E5522" s="80"/>
      <c r="F5522" s="80"/>
      <c r="I5522" s="81"/>
      <c r="J5522" s="80"/>
      <c r="K5522" s="80"/>
      <c r="L5522" s="80"/>
      <c r="M5522" s="80"/>
    </row>
    <row r="5523" spans="5:13">
      <c r="E5523" s="80"/>
      <c r="F5523" s="80"/>
      <c r="I5523" s="81"/>
      <c r="J5523" s="80"/>
      <c r="K5523" s="80"/>
      <c r="L5523" s="80"/>
      <c r="M5523" s="80"/>
    </row>
    <row r="5524" spans="5:13">
      <c r="E5524" s="80"/>
      <c r="F5524" s="80"/>
      <c r="I5524" s="81"/>
      <c r="J5524" s="80"/>
      <c r="K5524" s="80"/>
      <c r="L5524" s="80"/>
      <c r="M5524" s="80"/>
    </row>
    <row r="5525" spans="5:13">
      <c r="E5525" s="80"/>
      <c r="F5525" s="80"/>
      <c r="I5525" s="81"/>
      <c r="J5525" s="80"/>
      <c r="K5525" s="80"/>
      <c r="L5525" s="80"/>
      <c r="M5525" s="80"/>
    </row>
    <row r="5526" spans="5:13">
      <c r="E5526" s="80"/>
      <c r="F5526" s="80"/>
      <c r="I5526" s="81"/>
      <c r="J5526" s="80"/>
      <c r="K5526" s="80"/>
      <c r="L5526" s="80"/>
      <c r="M5526" s="80"/>
    </row>
    <row r="5527" spans="5:13">
      <c r="E5527" s="80"/>
      <c r="F5527" s="80"/>
      <c r="I5527" s="81"/>
      <c r="J5527" s="80"/>
      <c r="K5527" s="80"/>
      <c r="L5527" s="80"/>
      <c r="M5527" s="80"/>
    </row>
    <row r="5528" spans="5:13">
      <c r="E5528" s="80"/>
      <c r="F5528" s="80"/>
      <c r="I5528" s="81"/>
      <c r="J5528" s="80"/>
      <c r="K5528" s="80"/>
      <c r="L5528" s="80"/>
      <c r="M5528" s="80"/>
    </row>
    <row r="5529" spans="5:13">
      <c r="E5529" s="80"/>
      <c r="F5529" s="80"/>
      <c r="I5529" s="81"/>
      <c r="J5529" s="80"/>
      <c r="K5529" s="80"/>
      <c r="L5529" s="80"/>
      <c r="M5529" s="80"/>
    </row>
    <row r="5530" spans="5:13">
      <c r="E5530" s="80"/>
      <c r="F5530" s="80"/>
      <c r="I5530" s="81"/>
      <c r="J5530" s="80"/>
      <c r="K5530" s="80"/>
      <c r="L5530" s="80"/>
      <c r="M5530" s="80"/>
    </row>
    <row r="5531" spans="5:13">
      <c r="E5531" s="80"/>
      <c r="F5531" s="80"/>
      <c r="I5531" s="81"/>
      <c r="J5531" s="80"/>
      <c r="K5531" s="80"/>
      <c r="L5531" s="80"/>
      <c r="M5531" s="80"/>
    </row>
    <row r="5532" spans="5:13">
      <c r="E5532" s="80"/>
      <c r="F5532" s="80"/>
      <c r="I5532" s="81"/>
      <c r="J5532" s="80"/>
      <c r="K5532" s="80"/>
      <c r="L5532" s="80"/>
      <c r="M5532" s="80"/>
    </row>
    <row r="5533" spans="5:13">
      <c r="E5533" s="80"/>
      <c r="F5533" s="80"/>
      <c r="I5533" s="81"/>
      <c r="J5533" s="80"/>
      <c r="K5533" s="80"/>
      <c r="L5533" s="80"/>
      <c r="M5533" s="80"/>
    </row>
    <row r="5534" spans="5:13">
      <c r="E5534" s="80"/>
      <c r="F5534" s="80"/>
      <c r="I5534" s="81"/>
      <c r="J5534" s="80"/>
      <c r="K5534" s="80"/>
      <c r="L5534" s="80"/>
      <c r="M5534" s="80"/>
    </row>
    <row r="5535" spans="5:13">
      <c r="E5535" s="80"/>
      <c r="F5535" s="80"/>
      <c r="I5535" s="81"/>
      <c r="J5535" s="80"/>
      <c r="K5535" s="80"/>
      <c r="L5535" s="80"/>
      <c r="M5535" s="80"/>
    </row>
    <row r="5536" spans="5:13">
      <c r="E5536" s="80"/>
      <c r="F5536" s="80"/>
      <c r="I5536" s="81"/>
      <c r="J5536" s="80"/>
      <c r="K5536" s="80"/>
      <c r="L5536" s="80"/>
      <c r="M5536" s="80"/>
    </row>
    <row r="5537" spans="5:13">
      <c r="E5537" s="80"/>
      <c r="F5537" s="80"/>
      <c r="I5537" s="81"/>
      <c r="J5537" s="80"/>
      <c r="K5537" s="80"/>
      <c r="L5537" s="80"/>
      <c r="M5537" s="80"/>
    </row>
    <row r="5538" spans="5:13">
      <c r="E5538" s="80"/>
      <c r="F5538" s="80"/>
      <c r="I5538" s="81"/>
      <c r="J5538" s="80"/>
      <c r="K5538" s="80"/>
      <c r="L5538" s="80"/>
      <c r="M5538" s="80"/>
    </row>
    <row r="5539" spans="5:13">
      <c r="E5539" s="80"/>
      <c r="F5539" s="80"/>
      <c r="I5539" s="81"/>
      <c r="J5539" s="80"/>
      <c r="K5539" s="80"/>
      <c r="L5539" s="80"/>
      <c r="M5539" s="80"/>
    </row>
    <row r="5540" spans="5:13">
      <c r="E5540" s="80"/>
      <c r="F5540" s="80"/>
      <c r="I5540" s="81"/>
      <c r="J5540" s="80"/>
      <c r="K5540" s="80"/>
      <c r="L5540" s="80"/>
      <c r="M5540" s="80"/>
    </row>
    <row r="5541" spans="5:13">
      <c r="E5541" s="80"/>
      <c r="F5541" s="80"/>
      <c r="I5541" s="81"/>
      <c r="J5541" s="80"/>
      <c r="K5541" s="80"/>
      <c r="L5541" s="80"/>
      <c r="M5541" s="80"/>
    </row>
    <row r="5542" spans="5:13">
      <c r="E5542" s="80"/>
      <c r="F5542" s="80"/>
      <c r="I5542" s="81"/>
      <c r="J5542" s="80"/>
      <c r="K5542" s="80"/>
      <c r="L5542" s="80"/>
      <c r="M5542" s="80"/>
    </row>
    <row r="5543" spans="5:13">
      <c r="E5543" s="80"/>
      <c r="F5543" s="80"/>
      <c r="I5543" s="81"/>
      <c r="J5543" s="80"/>
      <c r="K5543" s="80"/>
      <c r="L5543" s="80"/>
      <c r="M5543" s="80"/>
    </row>
    <row r="5544" spans="5:13">
      <c r="E5544" s="80"/>
      <c r="F5544" s="80"/>
      <c r="I5544" s="81"/>
      <c r="J5544" s="80"/>
      <c r="K5544" s="80"/>
      <c r="L5544" s="80"/>
      <c r="M5544" s="80"/>
    </row>
    <row r="5545" spans="5:13">
      <c r="E5545" s="80"/>
      <c r="F5545" s="80"/>
      <c r="I5545" s="81"/>
      <c r="J5545" s="80"/>
      <c r="K5545" s="80"/>
      <c r="L5545" s="80"/>
      <c r="M5545" s="80"/>
    </row>
    <row r="5546" spans="5:13">
      <c r="E5546" s="80"/>
      <c r="F5546" s="80"/>
      <c r="I5546" s="81"/>
      <c r="J5546" s="80"/>
      <c r="K5546" s="80"/>
      <c r="L5546" s="80"/>
      <c r="M5546" s="80"/>
    </row>
    <row r="5547" spans="5:13">
      <c r="E5547" s="80"/>
      <c r="F5547" s="80"/>
      <c r="I5547" s="81"/>
      <c r="J5547" s="80"/>
      <c r="K5547" s="80"/>
      <c r="L5547" s="80"/>
      <c r="M5547" s="80"/>
    </row>
    <row r="5548" spans="5:13">
      <c r="E5548" s="80"/>
      <c r="F5548" s="80"/>
      <c r="I5548" s="81"/>
      <c r="J5548" s="80"/>
      <c r="K5548" s="80"/>
      <c r="L5548" s="80"/>
      <c r="M5548" s="80"/>
    </row>
    <row r="5549" spans="5:13">
      <c r="E5549" s="80"/>
      <c r="F5549" s="80"/>
      <c r="I5549" s="81"/>
      <c r="J5549" s="80"/>
      <c r="K5549" s="80"/>
      <c r="L5549" s="80"/>
      <c r="M5549" s="80"/>
    </row>
    <row r="5550" spans="5:13">
      <c r="E5550" s="80"/>
      <c r="F5550" s="80"/>
      <c r="I5550" s="81"/>
      <c r="J5550" s="80"/>
      <c r="K5550" s="80"/>
      <c r="L5550" s="80"/>
      <c r="M5550" s="80"/>
    </row>
    <row r="5551" spans="5:13">
      <c r="E5551" s="80"/>
      <c r="F5551" s="80"/>
      <c r="I5551" s="81"/>
      <c r="J5551" s="80"/>
      <c r="K5551" s="80"/>
      <c r="L5551" s="80"/>
      <c r="M5551" s="80"/>
    </row>
    <row r="5552" spans="5:13">
      <c r="E5552" s="80"/>
      <c r="F5552" s="80"/>
      <c r="I5552" s="81"/>
      <c r="J5552" s="80"/>
      <c r="K5552" s="80"/>
      <c r="L5552" s="80"/>
      <c r="M5552" s="80"/>
    </row>
    <row r="5553" spans="5:13">
      <c r="E5553" s="80"/>
      <c r="F5553" s="80"/>
      <c r="I5553" s="81"/>
      <c r="J5553" s="80"/>
      <c r="K5553" s="80"/>
      <c r="L5553" s="80"/>
      <c r="M5553" s="80"/>
    </row>
    <row r="5554" spans="5:13">
      <c r="E5554" s="80"/>
      <c r="F5554" s="80"/>
      <c r="I5554" s="81"/>
      <c r="J5554" s="80"/>
      <c r="K5554" s="80"/>
      <c r="L5554" s="80"/>
      <c r="M5554" s="80"/>
    </row>
    <row r="5555" spans="5:13">
      <c r="E5555" s="80"/>
      <c r="F5555" s="80"/>
      <c r="I5555" s="81"/>
      <c r="J5555" s="80"/>
      <c r="K5555" s="80"/>
      <c r="L5555" s="80"/>
      <c r="M5555" s="80"/>
    </row>
    <row r="5556" spans="5:13">
      <c r="E5556" s="80"/>
      <c r="F5556" s="80"/>
      <c r="I5556" s="81"/>
      <c r="J5556" s="80"/>
      <c r="K5556" s="80"/>
      <c r="L5556" s="80"/>
      <c r="M5556" s="80"/>
    </row>
    <row r="5557" spans="5:13">
      <c r="E5557" s="80"/>
      <c r="F5557" s="80"/>
      <c r="I5557" s="81"/>
      <c r="J5557" s="80"/>
      <c r="K5557" s="80"/>
      <c r="L5557" s="80"/>
      <c r="M5557" s="80"/>
    </row>
    <row r="5558" spans="5:13">
      <c r="E5558" s="80"/>
      <c r="F5558" s="80"/>
      <c r="I5558" s="81"/>
      <c r="J5558" s="80"/>
      <c r="K5558" s="80"/>
      <c r="L5558" s="80"/>
      <c r="M5558" s="80"/>
    </row>
    <row r="5559" spans="5:13">
      <c r="E5559" s="80"/>
      <c r="F5559" s="80"/>
      <c r="I5559" s="81"/>
      <c r="J5559" s="80"/>
      <c r="K5559" s="80"/>
      <c r="L5559" s="80"/>
      <c r="M5559" s="80"/>
    </row>
    <row r="5560" spans="5:13">
      <c r="E5560" s="80"/>
      <c r="F5560" s="80"/>
      <c r="I5560" s="81"/>
      <c r="J5560" s="80"/>
      <c r="K5560" s="80"/>
      <c r="L5560" s="80"/>
      <c r="M5560" s="80"/>
    </row>
    <row r="5561" spans="5:13">
      <c r="E5561" s="80"/>
      <c r="F5561" s="80"/>
      <c r="I5561" s="81"/>
      <c r="J5561" s="80"/>
      <c r="K5561" s="80"/>
      <c r="L5561" s="80"/>
      <c r="M5561" s="80"/>
    </row>
    <row r="5562" spans="5:13">
      <c r="E5562" s="80"/>
      <c r="F5562" s="80"/>
      <c r="I5562" s="81"/>
      <c r="J5562" s="80"/>
      <c r="K5562" s="80"/>
      <c r="L5562" s="80"/>
      <c r="M5562" s="80"/>
    </row>
    <row r="5563" spans="5:13">
      <c r="E5563" s="80"/>
      <c r="F5563" s="80"/>
      <c r="I5563" s="81"/>
      <c r="J5563" s="80"/>
      <c r="K5563" s="80"/>
      <c r="L5563" s="80"/>
      <c r="M5563" s="80"/>
    </row>
    <row r="5564" spans="5:13">
      <c r="E5564" s="80"/>
      <c r="F5564" s="80"/>
      <c r="I5564" s="81"/>
      <c r="J5564" s="80"/>
      <c r="K5564" s="80"/>
      <c r="L5564" s="80"/>
      <c r="M5564" s="80"/>
    </row>
    <row r="5565" spans="5:13">
      <c r="E5565" s="80"/>
      <c r="F5565" s="80"/>
      <c r="I5565" s="81"/>
      <c r="J5565" s="80"/>
      <c r="K5565" s="80"/>
      <c r="L5565" s="80"/>
      <c r="M5565" s="80"/>
    </row>
    <row r="5566" spans="5:13">
      <c r="E5566" s="80"/>
      <c r="F5566" s="80"/>
      <c r="I5566" s="81"/>
      <c r="J5566" s="80"/>
      <c r="K5566" s="80"/>
      <c r="L5566" s="80"/>
      <c r="M5566" s="80"/>
    </row>
    <row r="5567" spans="5:13">
      <c r="E5567" s="80"/>
      <c r="F5567" s="80"/>
      <c r="I5567" s="81"/>
      <c r="J5567" s="80"/>
      <c r="K5567" s="80"/>
      <c r="L5567" s="80"/>
      <c r="M5567" s="80"/>
    </row>
    <row r="5568" spans="5:13">
      <c r="E5568" s="80"/>
      <c r="F5568" s="80"/>
      <c r="I5568" s="81"/>
      <c r="J5568" s="80"/>
      <c r="K5568" s="80"/>
      <c r="L5568" s="80"/>
      <c r="M5568" s="80"/>
    </row>
    <row r="5569" spans="5:13">
      <c r="E5569" s="80"/>
      <c r="F5569" s="80"/>
      <c r="I5569" s="81"/>
      <c r="J5569" s="80"/>
      <c r="K5569" s="80"/>
      <c r="L5569" s="80"/>
      <c r="M5569" s="80"/>
    </row>
    <row r="5570" spans="5:13">
      <c r="E5570" s="80"/>
      <c r="F5570" s="80"/>
      <c r="I5570" s="81"/>
      <c r="J5570" s="80"/>
      <c r="K5570" s="80"/>
      <c r="L5570" s="80"/>
      <c r="M5570" s="80"/>
    </row>
    <row r="5571" spans="5:13">
      <c r="E5571" s="80"/>
      <c r="F5571" s="80"/>
      <c r="I5571" s="81"/>
      <c r="J5571" s="80"/>
      <c r="K5571" s="80"/>
      <c r="L5571" s="80"/>
      <c r="M5571" s="80"/>
    </row>
    <row r="5572" spans="5:13">
      <c r="E5572" s="80"/>
      <c r="F5572" s="80"/>
      <c r="I5572" s="81"/>
      <c r="J5572" s="80"/>
      <c r="K5572" s="80"/>
      <c r="L5572" s="80"/>
      <c r="M5572" s="80"/>
    </row>
    <row r="5573" spans="5:13">
      <c r="E5573" s="80"/>
      <c r="F5573" s="80"/>
      <c r="I5573" s="81"/>
      <c r="J5573" s="80"/>
      <c r="K5573" s="80"/>
      <c r="L5573" s="80"/>
      <c r="M5573" s="80"/>
    </row>
    <row r="5574" spans="5:13">
      <c r="E5574" s="80"/>
      <c r="F5574" s="80"/>
      <c r="I5574" s="81"/>
      <c r="J5574" s="80"/>
      <c r="K5574" s="80"/>
      <c r="L5574" s="80"/>
      <c r="M5574" s="80"/>
    </row>
    <row r="5575" spans="5:13">
      <c r="E5575" s="80"/>
      <c r="F5575" s="80"/>
      <c r="I5575" s="81"/>
      <c r="J5575" s="80"/>
      <c r="K5575" s="80"/>
      <c r="L5575" s="80"/>
      <c r="M5575" s="80"/>
    </row>
    <row r="5576" spans="5:13">
      <c r="E5576" s="80"/>
      <c r="F5576" s="80"/>
      <c r="I5576" s="81"/>
      <c r="J5576" s="80"/>
      <c r="K5576" s="80"/>
      <c r="L5576" s="80"/>
      <c r="M5576" s="80"/>
    </row>
    <row r="5577" spans="5:13">
      <c r="E5577" s="80"/>
      <c r="F5577" s="80"/>
      <c r="I5577" s="81"/>
      <c r="J5577" s="80"/>
      <c r="K5577" s="80"/>
      <c r="L5577" s="80"/>
      <c r="M5577" s="80"/>
    </row>
    <row r="5578" spans="5:13">
      <c r="E5578" s="80"/>
      <c r="F5578" s="80"/>
      <c r="I5578" s="81"/>
      <c r="J5578" s="80"/>
      <c r="K5578" s="80"/>
      <c r="L5578" s="80"/>
      <c r="M5578" s="80"/>
    </row>
    <row r="5579" spans="5:13">
      <c r="E5579" s="80"/>
      <c r="F5579" s="80"/>
      <c r="I5579" s="81"/>
      <c r="J5579" s="80"/>
      <c r="K5579" s="80"/>
      <c r="L5579" s="80"/>
      <c r="M5579" s="80"/>
    </row>
    <row r="5580" spans="5:13">
      <c r="E5580" s="80"/>
      <c r="F5580" s="80"/>
      <c r="I5580" s="81"/>
      <c r="J5580" s="80"/>
      <c r="K5580" s="80"/>
      <c r="L5580" s="80"/>
      <c r="M5580" s="80"/>
    </row>
    <row r="5581" spans="5:13">
      <c r="E5581" s="80"/>
      <c r="F5581" s="80"/>
      <c r="I5581" s="81"/>
      <c r="J5581" s="80"/>
      <c r="K5581" s="80"/>
      <c r="L5581" s="80"/>
      <c r="M5581" s="80"/>
    </row>
    <row r="5582" spans="5:13">
      <c r="E5582" s="80"/>
      <c r="F5582" s="80"/>
      <c r="I5582" s="81"/>
      <c r="J5582" s="80"/>
      <c r="K5582" s="80"/>
      <c r="L5582" s="80"/>
      <c r="M5582" s="80"/>
    </row>
    <row r="5583" spans="5:13">
      <c r="E5583" s="80"/>
      <c r="F5583" s="80"/>
      <c r="I5583" s="81"/>
      <c r="J5583" s="80"/>
      <c r="K5583" s="80"/>
      <c r="L5583" s="80"/>
      <c r="M5583" s="80"/>
    </row>
    <row r="5584" spans="5:13">
      <c r="E5584" s="80"/>
      <c r="F5584" s="80"/>
      <c r="I5584" s="81"/>
      <c r="J5584" s="80"/>
      <c r="K5584" s="80"/>
      <c r="L5584" s="80"/>
      <c r="M5584" s="80"/>
    </row>
    <row r="5585" spans="5:13">
      <c r="E5585" s="80"/>
      <c r="F5585" s="80"/>
      <c r="I5585" s="81"/>
      <c r="J5585" s="80"/>
      <c r="K5585" s="80"/>
      <c r="L5585" s="80"/>
      <c r="M5585" s="80"/>
    </row>
    <row r="5586" spans="5:13">
      <c r="E5586" s="80"/>
      <c r="F5586" s="80"/>
      <c r="I5586" s="81"/>
      <c r="J5586" s="80"/>
      <c r="K5586" s="80"/>
      <c r="L5586" s="80"/>
      <c r="M5586" s="80"/>
    </row>
    <row r="5587" spans="5:13">
      <c r="E5587" s="80"/>
      <c r="F5587" s="80"/>
      <c r="I5587" s="81"/>
      <c r="J5587" s="80"/>
      <c r="K5587" s="80"/>
      <c r="L5587" s="80"/>
      <c r="M5587" s="80"/>
    </row>
    <row r="5588" spans="5:13">
      <c r="E5588" s="80"/>
      <c r="F5588" s="80"/>
      <c r="I5588" s="81"/>
      <c r="J5588" s="80"/>
      <c r="K5588" s="80"/>
      <c r="L5588" s="80"/>
      <c r="M5588" s="80"/>
    </row>
    <row r="5589" spans="5:13">
      <c r="E5589" s="80"/>
      <c r="F5589" s="80"/>
      <c r="I5589" s="81"/>
      <c r="J5589" s="80"/>
      <c r="K5589" s="80"/>
      <c r="L5589" s="80"/>
      <c r="M5589" s="80"/>
    </row>
    <row r="5590" spans="5:13">
      <c r="E5590" s="80"/>
      <c r="F5590" s="80"/>
      <c r="I5590" s="81"/>
      <c r="J5590" s="80"/>
      <c r="K5590" s="80"/>
      <c r="L5590" s="80"/>
      <c r="M5590" s="80"/>
    </row>
    <row r="5591" spans="5:13">
      <c r="E5591" s="80"/>
      <c r="F5591" s="80"/>
      <c r="I5591" s="81"/>
      <c r="J5591" s="80"/>
      <c r="K5591" s="80"/>
      <c r="L5591" s="80"/>
      <c r="M5591" s="80"/>
    </row>
    <row r="5592" spans="5:13">
      <c r="E5592" s="80"/>
      <c r="F5592" s="80"/>
      <c r="I5592" s="81"/>
      <c r="J5592" s="80"/>
      <c r="K5592" s="80"/>
      <c r="L5592" s="80"/>
      <c r="M5592" s="80"/>
    </row>
    <row r="5593" spans="5:13">
      <c r="E5593" s="80"/>
      <c r="F5593" s="80"/>
      <c r="I5593" s="81"/>
      <c r="J5593" s="80"/>
      <c r="K5593" s="80"/>
      <c r="L5593" s="80"/>
      <c r="M5593" s="80"/>
    </row>
    <row r="5594" spans="5:13">
      <c r="E5594" s="80"/>
      <c r="F5594" s="80"/>
      <c r="I5594" s="81"/>
      <c r="J5594" s="80"/>
      <c r="K5594" s="80"/>
      <c r="L5594" s="80"/>
      <c r="M5594" s="80"/>
    </row>
    <row r="5595" spans="5:13">
      <c r="E5595" s="80"/>
      <c r="F5595" s="80"/>
      <c r="I5595" s="81"/>
      <c r="J5595" s="80"/>
      <c r="K5595" s="80"/>
      <c r="L5595" s="80"/>
      <c r="M5595" s="80"/>
    </row>
    <row r="5596" spans="5:13">
      <c r="E5596" s="80"/>
      <c r="F5596" s="80"/>
      <c r="I5596" s="81"/>
      <c r="J5596" s="80"/>
      <c r="K5596" s="80"/>
      <c r="L5596" s="80"/>
      <c r="M5596" s="80"/>
    </row>
    <row r="5597" spans="5:13">
      <c r="E5597" s="80"/>
      <c r="F5597" s="80"/>
      <c r="I5597" s="81"/>
      <c r="J5597" s="80"/>
      <c r="K5597" s="80"/>
      <c r="L5597" s="80"/>
      <c r="M5597" s="80"/>
    </row>
    <row r="5598" spans="5:13">
      <c r="E5598" s="80"/>
      <c r="F5598" s="80"/>
      <c r="I5598" s="81"/>
      <c r="J5598" s="80"/>
      <c r="K5598" s="80"/>
      <c r="L5598" s="80"/>
      <c r="M5598" s="80"/>
    </row>
    <row r="5599" spans="5:13">
      <c r="E5599" s="80"/>
      <c r="F5599" s="80"/>
      <c r="I5599" s="81"/>
      <c r="J5599" s="80"/>
      <c r="K5599" s="80"/>
      <c r="L5599" s="80"/>
      <c r="M5599" s="80"/>
    </row>
    <row r="5600" spans="5:13">
      <c r="E5600" s="80"/>
      <c r="F5600" s="80"/>
      <c r="I5600" s="81"/>
      <c r="J5600" s="80"/>
      <c r="K5600" s="80"/>
      <c r="L5600" s="80"/>
      <c r="M5600" s="80"/>
    </row>
    <row r="5601" spans="5:13">
      <c r="E5601" s="80"/>
      <c r="F5601" s="80"/>
      <c r="I5601" s="81"/>
      <c r="J5601" s="80"/>
      <c r="K5601" s="80"/>
      <c r="L5601" s="80"/>
      <c r="M5601" s="80"/>
    </row>
    <row r="5602" spans="5:13">
      <c r="E5602" s="80"/>
      <c r="F5602" s="80"/>
      <c r="I5602" s="81"/>
      <c r="J5602" s="80"/>
      <c r="K5602" s="80"/>
      <c r="L5602" s="80"/>
      <c r="M5602" s="80"/>
    </row>
    <row r="5603" spans="5:13">
      <c r="E5603" s="80"/>
      <c r="F5603" s="80"/>
      <c r="I5603" s="81"/>
      <c r="J5603" s="80"/>
      <c r="K5603" s="80"/>
      <c r="L5603" s="80"/>
      <c r="M5603" s="80"/>
    </row>
    <row r="5604" spans="5:13">
      <c r="E5604" s="80"/>
      <c r="F5604" s="80"/>
      <c r="I5604" s="81"/>
      <c r="J5604" s="80"/>
      <c r="K5604" s="80"/>
      <c r="L5604" s="80"/>
      <c r="M5604" s="80"/>
    </row>
    <row r="5605" spans="5:13">
      <c r="E5605" s="80"/>
      <c r="F5605" s="80"/>
      <c r="I5605" s="81"/>
      <c r="J5605" s="80"/>
      <c r="K5605" s="80"/>
      <c r="L5605" s="80"/>
      <c r="M5605" s="80"/>
    </row>
    <row r="5606" spans="5:13">
      <c r="E5606" s="80"/>
      <c r="F5606" s="80"/>
      <c r="I5606" s="81"/>
      <c r="J5606" s="80"/>
      <c r="K5606" s="80"/>
      <c r="L5606" s="80"/>
      <c r="M5606" s="80"/>
    </row>
    <row r="5607" spans="5:13">
      <c r="E5607" s="80"/>
      <c r="F5607" s="80"/>
      <c r="I5607" s="81"/>
      <c r="J5607" s="80"/>
      <c r="K5607" s="80"/>
      <c r="L5607" s="80"/>
      <c r="M5607" s="80"/>
    </row>
    <row r="5608" spans="5:13">
      <c r="E5608" s="80"/>
      <c r="F5608" s="80"/>
      <c r="I5608" s="81"/>
      <c r="J5608" s="80"/>
      <c r="K5608" s="80"/>
      <c r="L5608" s="80"/>
      <c r="M5608" s="80"/>
    </row>
    <row r="5609" spans="5:13">
      <c r="E5609" s="80"/>
      <c r="F5609" s="80"/>
      <c r="I5609" s="81"/>
      <c r="J5609" s="80"/>
      <c r="K5609" s="80"/>
      <c r="L5609" s="80"/>
      <c r="M5609" s="80"/>
    </row>
    <row r="5610" spans="5:13">
      <c r="E5610" s="80"/>
      <c r="F5610" s="80"/>
      <c r="I5610" s="81"/>
      <c r="J5610" s="80"/>
      <c r="K5610" s="80"/>
      <c r="L5610" s="80"/>
      <c r="M5610" s="80"/>
    </row>
    <row r="5611" spans="5:13">
      <c r="E5611" s="80"/>
      <c r="F5611" s="80"/>
      <c r="I5611" s="81"/>
      <c r="J5611" s="80"/>
      <c r="K5611" s="80"/>
      <c r="L5611" s="80"/>
      <c r="M5611" s="80"/>
    </row>
    <row r="5612" spans="5:13">
      <c r="E5612" s="80"/>
      <c r="F5612" s="80"/>
      <c r="I5612" s="81"/>
      <c r="J5612" s="80"/>
      <c r="K5612" s="80"/>
      <c r="L5612" s="80"/>
      <c r="M5612" s="80"/>
    </row>
    <row r="5613" spans="5:13">
      <c r="E5613" s="80"/>
      <c r="F5613" s="80"/>
      <c r="I5613" s="81"/>
      <c r="J5613" s="80"/>
      <c r="K5613" s="80"/>
      <c r="L5613" s="80"/>
      <c r="M5613" s="80"/>
    </row>
    <row r="5614" spans="5:13">
      <c r="E5614" s="80"/>
      <c r="F5614" s="80"/>
      <c r="I5614" s="81"/>
      <c r="J5614" s="80"/>
      <c r="K5614" s="80"/>
      <c r="L5614" s="80"/>
      <c r="M5614" s="80"/>
    </row>
    <row r="5615" spans="5:13">
      <c r="E5615" s="80"/>
      <c r="F5615" s="80"/>
      <c r="I5615" s="81"/>
      <c r="J5615" s="80"/>
      <c r="K5615" s="80"/>
      <c r="L5615" s="80"/>
      <c r="M5615" s="80"/>
    </row>
    <row r="5616" spans="5:13">
      <c r="E5616" s="80"/>
      <c r="F5616" s="80"/>
      <c r="I5616" s="81"/>
      <c r="J5616" s="80"/>
      <c r="K5616" s="80"/>
      <c r="L5616" s="80"/>
      <c r="M5616" s="80"/>
    </row>
    <row r="5617" spans="5:13">
      <c r="E5617" s="80"/>
      <c r="F5617" s="80"/>
      <c r="I5617" s="81"/>
      <c r="J5617" s="80"/>
      <c r="K5617" s="80"/>
      <c r="L5617" s="80"/>
      <c r="M5617" s="80"/>
    </row>
    <row r="5618" spans="5:13">
      <c r="E5618" s="80"/>
      <c r="F5618" s="80"/>
      <c r="I5618" s="81"/>
      <c r="J5618" s="80"/>
      <c r="K5618" s="80"/>
      <c r="L5618" s="80"/>
      <c r="M5618" s="80"/>
    </row>
    <row r="5619" spans="5:13">
      <c r="E5619" s="80"/>
      <c r="F5619" s="80"/>
      <c r="I5619" s="81"/>
      <c r="J5619" s="80"/>
      <c r="K5619" s="80"/>
      <c r="L5619" s="80"/>
      <c r="M5619" s="80"/>
    </row>
    <row r="5620" spans="5:13">
      <c r="E5620" s="80"/>
      <c r="F5620" s="80"/>
      <c r="I5620" s="81"/>
      <c r="J5620" s="80"/>
      <c r="K5620" s="80"/>
      <c r="L5620" s="80"/>
      <c r="M5620" s="80"/>
    </row>
    <row r="5621" spans="5:13">
      <c r="E5621" s="80"/>
      <c r="F5621" s="80"/>
      <c r="I5621" s="81"/>
      <c r="J5621" s="80"/>
      <c r="K5621" s="80"/>
      <c r="L5621" s="80"/>
      <c r="M5621" s="80"/>
    </row>
    <row r="5622" spans="5:13">
      <c r="E5622" s="80"/>
      <c r="F5622" s="80"/>
      <c r="I5622" s="81"/>
      <c r="J5622" s="80"/>
      <c r="K5622" s="80"/>
      <c r="L5622" s="80"/>
      <c r="M5622" s="80"/>
    </row>
    <row r="5623" spans="5:13">
      <c r="E5623" s="80"/>
      <c r="F5623" s="80"/>
      <c r="I5623" s="81"/>
      <c r="J5623" s="80"/>
      <c r="K5623" s="80"/>
      <c r="L5623" s="80"/>
      <c r="M5623" s="80"/>
    </row>
    <row r="5624" spans="5:13">
      <c r="E5624" s="80"/>
      <c r="F5624" s="80"/>
      <c r="I5624" s="81"/>
      <c r="J5624" s="80"/>
      <c r="K5624" s="80"/>
      <c r="L5624" s="80"/>
      <c r="M5624" s="80"/>
    </row>
    <row r="5625" spans="5:13">
      <c r="E5625" s="80"/>
      <c r="F5625" s="80"/>
      <c r="I5625" s="81"/>
      <c r="J5625" s="80"/>
      <c r="K5625" s="80"/>
      <c r="L5625" s="80"/>
      <c r="M5625" s="80"/>
    </row>
    <row r="5626" spans="5:13">
      <c r="E5626" s="80"/>
      <c r="F5626" s="80"/>
      <c r="I5626" s="81"/>
      <c r="J5626" s="80"/>
      <c r="K5626" s="80"/>
      <c r="L5626" s="80"/>
      <c r="M5626" s="80"/>
    </row>
    <row r="5627" spans="5:13">
      <c r="E5627" s="80"/>
      <c r="F5627" s="80"/>
      <c r="I5627" s="81"/>
      <c r="J5627" s="80"/>
      <c r="K5627" s="80"/>
      <c r="L5627" s="80"/>
      <c r="M5627" s="80"/>
    </row>
    <row r="5628" spans="5:13">
      <c r="E5628" s="80"/>
      <c r="F5628" s="80"/>
      <c r="I5628" s="81"/>
      <c r="J5628" s="80"/>
      <c r="K5628" s="80"/>
      <c r="L5628" s="80"/>
      <c r="M5628" s="80"/>
    </row>
    <row r="5629" spans="5:13">
      <c r="E5629" s="80"/>
      <c r="F5629" s="80"/>
      <c r="I5629" s="81"/>
      <c r="J5629" s="80"/>
      <c r="K5629" s="80"/>
      <c r="L5629" s="80"/>
      <c r="M5629" s="80"/>
    </row>
    <row r="5630" spans="5:13">
      <c r="E5630" s="80"/>
      <c r="F5630" s="80"/>
      <c r="I5630" s="81"/>
      <c r="J5630" s="80"/>
      <c r="K5630" s="80"/>
      <c r="L5630" s="80"/>
      <c r="M5630" s="80"/>
    </row>
    <row r="5631" spans="5:13">
      <c r="E5631" s="80"/>
      <c r="F5631" s="80"/>
      <c r="I5631" s="81"/>
      <c r="J5631" s="80"/>
      <c r="K5631" s="80"/>
      <c r="L5631" s="80"/>
      <c r="M5631" s="80"/>
    </row>
    <row r="5632" spans="5:13">
      <c r="E5632" s="80"/>
      <c r="F5632" s="80"/>
      <c r="I5632" s="81"/>
      <c r="J5632" s="80"/>
      <c r="K5632" s="80"/>
      <c r="L5632" s="80"/>
      <c r="M5632" s="80"/>
    </row>
    <row r="5633" spans="5:13">
      <c r="E5633" s="80"/>
      <c r="F5633" s="80"/>
      <c r="I5633" s="81"/>
      <c r="J5633" s="80"/>
      <c r="K5633" s="80"/>
      <c r="L5633" s="80"/>
      <c r="M5633" s="80"/>
    </row>
    <row r="5634" spans="5:13">
      <c r="E5634" s="80"/>
      <c r="F5634" s="80"/>
      <c r="I5634" s="81"/>
      <c r="J5634" s="80"/>
      <c r="K5634" s="80"/>
      <c r="L5634" s="80"/>
      <c r="M5634" s="80"/>
    </row>
    <row r="5635" spans="5:13">
      <c r="E5635" s="80"/>
      <c r="F5635" s="80"/>
      <c r="I5635" s="81"/>
      <c r="J5635" s="80"/>
      <c r="K5635" s="80"/>
      <c r="L5635" s="80"/>
      <c r="M5635" s="80"/>
    </row>
    <row r="5636" spans="5:13">
      <c r="E5636" s="80"/>
      <c r="F5636" s="80"/>
      <c r="I5636" s="81"/>
      <c r="J5636" s="80"/>
      <c r="K5636" s="80"/>
      <c r="L5636" s="80"/>
      <c r="M5636" s="80"/>
    </row>
    <row r="5637" spans="5:13">
      <c r="E5637" s="80"/>
      <c r="F5637" s="80"/>
      <c r="I5637" s="81"/>
      <c r="J5637" s="80"/>
      <c r="K5637" s="80"/>
      <c r="L5637" s="80"/>
      <c r="M5637" s="80"/>
    </row>
    <row r="5638" spans="5:13">
      <c r="E5638" s="80"/>
      <c r="F5638" s="80"/>
      <c r="I5638" s="81"/>
      <c r="J5638" s="80"/>
      <c r="K5638" s="80"/>
      <c r="L5638" s="80"/>
      <c r="M5638" s="80"/>
    </row>
    <row r="5639" spans="5:13">
      <c r="E5639" s="80"/>
      <c r="F5639" s="80"/>
      <c r="I5639" s="81"/>
      <c r="J5639" s="80"/>
      <c r="K5639" s="80"/>
      <c r="L5639" s="80"/>
      <c r="M5639" s="80"/>
    </row>
    <row r="5640" spans="5:13">
      <c r="E5640" s="80"/>
      <c r="F5640" s="80"/>
      <c r="I5640" s="81"/>
      <c r="J5640" s="80"/>
      <c r="K5640" s="80"/>
      <c r="L5640" s="80"/>
      <c r="M5640" s="80"/>
    </row>
    <row r="5641" spans="5:13">
      <c r="E5641" s="80"/>
      <c r="F5641" s="80"/>
      <c r="I5641" s="81"/>
      <c r="J5641" s="80"/>
      <c r="K5641" s="80"/>
      <c r="L5641" s="80"/>
      <c r="M5641" s="80"/>
    </row>
    <row r="5642" spans="5:13">
      <c r="E5642" s="80"/>
      <c r="F5642" s="80"/>
      <c r="I5642" s="81"/>
      <c r="J5642" s="80"/>
      <c r="K5642" s="80"/>
      <c r="L5642" s="80"/>
      <c r="M5642" s="80"/>
    </row>
    <row r="5643" spans="5:13">
      <c r="E5643" s="80"/>
      <c r="F5643" s="80"/>
      <c r="I5643" s="81"/>
      <c r="J5643" s="80"/>
      <c r="K5643" s="80"/>
      <c r="L5643" s="80"/>
      <c r="M5643" s="80"/>
    </row>
    <row r="5644" spans="5:13">
      <c r="E5644" s="80"/>
      <c r="F5644" s="80"/>
      <c r="I5644" s="81"/>
      <c r="J5644" s="80"/>
      <c r="K5644" s="80"/>
      <c r="L5644" s="80"/>
      <c r="M5644" s="80"/>
    </row>
    <row r="5645" spans="5:13">
      <c r="E5645" s="80"/>
      <c r="F5645" s="80"/>
      <c r="I5645" s="81"/>
      <c r="J5645" s="80"/>
      <c r="K5645" s="80"/>
      <c r="L5645" s="80"/>
      <c r="M5645" s="80"/>
    </row>
    <row r="5646" spans="5:13">
      <c r="E5646" s="80"/>
      <c r="F5646" s="80"/>
      <c r="I5646" s="81"/>
      <c r="J5646" s="80"/>
      <c r="K5646" s="80"/>
      <c r="L5646" s="80"/>
      <c r="M5646" s="80"/>
    </row>
    <row r="5647" spans="5:13">
      <c r="E5647" s="80"/>
      <c r="F5647" s="80"/>
      <c r="I5647" s="81"/>
      <c r="J5647" s="80"/>
      <c r="K5647" s="80"/>
      <c r="L5647" s="80"/>
      <c r="M5647" s="80"/>
    </row>
    <row r="5648" spans="5:13">
      <c r="E5648" s="80"/>
      <c r="F5648" s="80"/>
      <c r="I5648" s="81"/>
      <c r="J5648" s="80"/>
      <c r="K5648" s="80"/>
      <c r="L5648" s="80"/>
      <c r="M5648" s="80"/>
    </row>
    <row r="5649" spans="5:13">
      <c r="E5649" s="80"/>
      <c r="F5649" s="80"/>
      <c r="I5649" s="81"/>
      <c r="J5649" s="80"/>
      <c r="K5649" s="80"/>
      <c r="L5649" s="80"/>
      <c r="M5649" s="80"/>
    </row>
    <row r="5650" spans="5:13">
      <c r="E5650" s="80"/>
      <c r="F5650" s="80"/>
      <c r="I5650" s="81"/>
      <c r="J5650" s="80"/>
      <c r="K5650" s="80"/>
      <c r="L5650" s="80"/>
      <c r="M5650" s="80"/>
    </row>
    <row r="5651" spans="5:13">
      <c r="E5651" s="80"/>
      <c r="F5651" s="80"/>
      <c r="I5651" s="81"/>
      <c r="J5651" s="80"/>
      <c r="K5651" s="80"/>
      <c r="L5651" s="80"/>
      <c r="M5651" s="80"/>
    </row>
    <row r="5652" spans="5:13">
      <c r="E5652" s="80"/>
      <c r="F5652" s="80"/>
      <c r="I5652" s="81"/>
      <c r="J5652" s="80"/>
      <c r="K5652" s="80"/>
      <c r="L5652" s="80"/>
      <c r="M5652" s="80"/>
    </row>
    <row r="5653" spans="5:13">
      <c r="E5653" s="80"/>
      <c r="F5653" s="80"/>
      <c r="I5653" s="81"/>
      <c r="J5653" s="80"/>
      <c r="K5653" s="80"/>
      <c r="L5653" s="80"/>
      <c r="M5653" s="80"/>
    </row>
    <row r="5654" spans="5:13">
      <c r="E5654" s="80"/>
      <c r="F5654" s="80"/>
      <c r="I5654" s="81"/>
      <c r="J5654" s="80"/>
      <c r="K5654" s="80"/>
      <c r="L5654" s="80"/>
      <c r="M5654" s="80"/>
    </row>
    <row r="5655" spans="5:13">
      <c r="E5655" s="80"/>
      <c r="F5655" s="80"/>
      <c r="I5655" s="81"/>
      <c r="J5655" s="80"/>
      <c r="K5655" s="80"/>
      <c r="L5655" s="80"/>
      <c r="M5655" s="80"/>
    </row>
    <row r="5656" spans="5:13">
      <c r="E5656" s="80"/>
      <c r="F5656" s="80"/>
      <c r="I5656" s="81"/>
      <c r="J5656" s="80"/>
      <c r="K5656" s="80"/>
      <c r="L5656" s="80"/>
      <c r="M5656" s="80"/>
    </row>
    <row r="5657" spans="5:13">
      <c r="E5657" s="80"/>
      <c r="F5657" s="80"/>
      <c r="I5657" s="81"/>
      <c r="J5657" s="80"/>
      <c r="K5657" s="80"/>
      <c r="L5657" s="80"/>
      <c r="M5657" s="80"/>
    </row>
    <row r="5658" spans="5:13">
      <c r="E5658" s="80"/>
      <c r="F5658" s="80"/>
      <c r="I5658" s="81"/>
      <c r="J5658" s="80"/>
      <c r="K5658" s="80"/>
      <c r="L5658" s="80"/>
      <c r="M5658" s="80"/>
    </row>
    <row r="5659" spans="5:13">
      <c r="E5659" s="80"/>
      <c r="F5659" s="80"/>
      <c r="I5659" s="81"/>
      <c r="J5659" s="80"/>
      <c r="K5659" s="80"/>
      <c r="L5659" s="80"/>
      <c r="M5659" s="80"/>
    </row>
    <row r="5660" spans="5:13">
      <c r="E5660" s="80"/>
      <c r="F5660" s="80"/>
      <c r="I5660" s="81"/>
      <c r="J5660" s="80"/>
      <c r="K5660" s="80"/>
      <c r="L5660" s="80"/>
      <c r="M5660" s="80"/>
    </row>
    <row r="5661" spans="5:13">
      <c r="E5661" s="80"/>
      <c r="F5661" s="80"/>
      <c r="I5661" s="81"/>
      <c r="J5661" s="80"/>
      <c r="K5661" s="80"/>
      <c r="L5661" s="80"/>
      <c r="M5661" s="80"/>
    </row>
    <row r="5662" spans="5:13">
      <c r="E5662" s="80"/>
      <c r="F5662" s="80"/>
      <c r="I5662" s="81"/>
      <c r="J5662" s="80"/>
      <c r="K5662" s="80"/>
      <c r="L5662" s="80"/>
      <c r="M5662" s="80"/>
    </row>
    <row r="5663" spans="5:13">
      <c r="E5663" s="80"/>
      <c r="F5663" s="80"/>
      <c r="I5663" s="81"/>
      <c r="J5663" s="80"/>
      <c r="K5663" s="80"/>
      <c r="L5663" s="80"/>
      <c r="M5663" s="80"/>
    </row>
    <row r="5664" spans="5:13">
      <c r="E5664" s="80"/>
      <c r="F5664" s="80"/>
      <c r="I5664" s="81"/>
      <c r="J5664" s="80"/>
      <c r="K5664" s="80"/>
      <c r="L5664" s="80"/>
      <c r="M5664" s="80"/>
    </row>
    <row r="5665" spans="5:13">
      <c r="E5665" s="80"/>
      <c r="F5665" s="80"/>
      <c r="I5665" s="81"/>
      <c r="J5665" s="80"/>
      <c r="K5665" s="80"/>
      <c r="L5665" s="80"/>
      <c r="M5665" s="80"/>
    </row>
    <row r="5666" spans="5:13">
      <c r="E5666" s="80"/>
      <c r="F5666" s="80"/>
      <c r="I5666" s="81"/>
      <c r="J5666" s="80"/>
      <c r="K5666" s="80"/>
      <c r="L5666" s="80"/>
      <c r="M5666" s="80"/>
    </row>
    <row r="5667" spans="5:13">
      <c r="E5667" s="80"/>
      <c r="F5667" s="80"/>
      <c r="I5667" s="81"/>
      <c r="J5667" s="80"/>
      <c r="K5667" s="80"/>
      <c r="L5667" s="80"/>
      <c r="M5667" s="80"/>
    </row>
    <row r="5668" spans="5:13">
      <c r="E5668" s="80"/>
      <c r="F5668" s="80"/>
      <c r="I5668" s="81"/>
      <c r="J5668" s="80"/>
      <c r="K5668" s="80"/>
      <c r="L5668" s="80"/>
      <c r="M5668" s="80"/>
    </row>
    <row r="5669" spans="5:13">
      <c r="E5669" s="80"/>
      <c r="F5669" s="80"/>
      <c r="I5669" s="81"/>
      <c r="J5669" s="80"/>
      <c r="K5669" s="80"/>
      <c r="L5669" s="80"/>
      <c r="M5669" s="80"/>
    </row>
    <row r="5670" spans="5:13">
      <c r="E5670" s="80"/>
      <c r="F5670" s="80"/>
      <c r="I5670" s="81"/>
      <c r="J5670" s="80"/>
      <c r="K5670" s="80"/>
      <c r="L5670" s="80"/>
      <c r="M5670" s="80"/>
    </row>
    <row r="5671" spans="5:13">
      <c r="E5671" s="80"/>
      <c r="F5671" s="80"/>
      <c r="I5671" s="81"/>
      <c r="J5671" s="80"/>
      <c r="K5671" s="80"/>
      <c r="L5671" s="80"/>
      <c r="M5671" s="80"/>
    </row>
    <row r="5672" spans="5:13">
      <c r="E5672" s="80"/>
      <c r="F5672" s="80"/>
      <c r="I5672" s="81"/>
      <c r="J5672" s="80"/>
      <c r="K5672" s="80"/>
      <c r="L5672" s="80"/>
      <c r="M5672" s="80"/>
    </row>
    <row r="5673" spans="5:13">
      <c r="E5673" s="80"/>
      <c r="F5673" s="80"/>
      <c r="I5673" s="81"/>
      <c r="J5673" s="80"/>
      <c r="K5673" s="80"/>
      <c r="L5673" s="80"/>
      <c r="M5673" s="80"/>
    </row>
    <row r="5674" spans="5:13">
      <c r="E5674" s="80"/>
      <c r="F5674" s="80"/>
      <c r="I5674" s="81"/>
      <c r="J5674" s="80"/>
      <c r="K5674" s="80"/>
      <c r="L5674" s="80"/>
      <c r="M5674" s="80"/>
    </row>
    <row r="5675" spans="5:13">
      <c r="E5675" s="80"/>
      <c r="F5675" s="80"/>
      <c r="I5675" s="81"/>
      <c r="J5675" s="80"/>
      <c r="K5675" s="80"/>
      <c r="L5675" s="80"/>
      <c r="M5675" s="80"/>
    </row>
    <row r="5676" spans="5:13">
      <c r="E5676" s="80"/>
      <c r="F5676" s="80"/>
      <c r="I5676" s="81"/>
      <c r="J5676" s="80"/>
      <c r="K5676" s="80"/>
      <c r="L5676" s="80"/>
      <c r="M5676" s="80"/>
    </row>
    <row r="5677" spans="5:13">
      <c r="E5677" s="80"/>
      <c r="F5677" s="80"/>
      <c r="I5677" s="81"/>
      <c r="J5677" s="80"/>
      <c r="K5677" s="80"/>
      <c r="L5677" s="80"/>
      <c r="M5677" s="80"/>
    </row>
    <row r="5678" spans="5:13">
      <c r="E5678" s="80"/>
      <c r="F5678" s="80"/>
      <c r="I5678" s="81"/>
      <c r="J5678" s="80"/>
      <c r="K5678" s="80"/>
      <c r="L5678" s="80"/>
      <c r="M5678" s="80"/>
    </row>
    <row r="5679" spans="5:13">
      <c r="E5679" s="80"/>
      <c r="F5679" s="80"/>
      <c r="I5679" s="81"/>
      <c r="J5679" s="80"/>
      <c r="K5679" s="80"/>
      <c r="L5679" s="80"/>
      <c r="M5679" s="80"/>
    </row>
    <row r="5680" spans="5:13">
      <c r="E5680" s="80"/>
      <c r="F5680" s="80"/>
      <c r="I5680" s="81"/>
      <c r="J5680" s="80"/>
      <c r="K5680" s="80"/>
      <c r="L5680" s="80"/>
      <c r="M5680" s="80"/>
    </row>
    <row r="5681" spans="5:13">
      <c r="E5681" s="80"/>
      <c r="F5681" s="80"/>
      <c r="I5681" s="81"/>
      <c r="J5681" s="80"/>
      <c r="K5681" s="80"/>
      <c r="L5681" s="80"/>
      <c r="M5681" s="80"/>
    </row>
    <row r="5682" spans="5:13">
      <c r="E5682" s="80"/>
      <c r="F5682" s="80"/>
      <c r="I5682" s="81"/>
      <c r="J5682" s="80"/>
      <c r="K5682" s="80"/>
      <c r="L5682" s="80"/>
      <c r="M5682" s="80"/>
    </row>
    <row r="5683" spans="5:13">
      <c r="E5683" s="80"/>
      <c r="F5683" s="80"/>
      <c r="I5683" s="81"/>
      <c r="J5683" s="80"/>
      <c r="K5683" s="80"/>
      <c r="L5683" s="80"/>
      <c r="M5683" s="80"/>
    </row>
    <row r="5684" spans="5:13">
      <c r="E5684" s="80"/>
      <c r="F5684" s="80"/>
      <c r="I5684" s="81"/>
      <c r="J5684" s="80"/>
      <c r="K5684" s="80"/>
      <c r="L5684" s="80"/>
      <c r="M5684" s="80"/>
    </row>
    <row r="5685" spans="5:13">
      <c r="E5685" s="80"/>
      <c r="F5685" s="80"/>
      <c r="I5685" s="81"/>
      <c r="J5685" s="80"/>
      <c r="K5685" s="80"/>
      <c r="L5685" s="80"/>
      <c r="M5685" s="80"/>
    </row>
    <row r="5686" spans="5:13">
      <c r="E5686" s="80"/>
      <c r="F5686" s="80"/>
      <c r="I5686" s="81"/>
      <c r="J5686" s="80"/>
      <c r="K5686" s="80"/>
      <c r="L5686" s="80"/>
      <c r="M5686" s="80"/>
    </row>
    <row r="5687" spans="5:13">
      <c r="E5687" s="80"/>
      <c r="F5687" s="80"/>
      <c r="I5687" s="81"/>
      <c r="J5687" s="80"/>
      <c r="K5687" s="80"/>
      <c r="L5687" s="80"/>
      <c r="M5687" s="80"/>
    </row>
    <row r="5688" spans="5:13">
      <c r="E5688" s="80"/>
      <c r="F5688" s="80"/>
      <c r="I5688" s="81"/>
      <c r="J5688" s="80"/>
      <c r="K5688" s="80"/>
      <c r="L5688" s="80"/>
      <c r="M5688" s="80"/>
    </row>
    <row r="5689" spans="5:13">
      <c r="E5689" s="80"/>
      <c r="F5689" s="80"/>
      <c r="I5689" s="81"/>
      <c r="J5689" s="80"/>
      <c r="K5689" s="80"/>
      <c r="L5689" s="80"/>
      <c r="M5689" s="80"/>
    </row>
    <row r="5690" spans="5:13">
      <c r="E5690" s="80"/>
      <c r="F5690" s="80"/>
      <c r="I5690" s="81"/>
      <c r="J5690" s="80"/>
      <c r="K5690" s="80"/>
      <c r="L5690" s="80"/>
      <c r="M5690" s="80"/>
    </row>
    <row r="5691" spans="5:13">
      <c r="E5691" s="80"/>
      <c r="F5691" s="80"/>
      <c r="I5691" s="81"/>
      <c r="J5691" s="80"/>
      <c r="K5691" s="80"/>
      <c r="L5691" s="80"/>
      <c r="M5691" s="80"/>
    </row>
    <row r="5692" spans="5:13">
      <c r="E5692" s="80"/>
      <c r="F5692" s="80"/>
      <c r="I5692" s="81"/>
      <c r="J5692" s="80"/>
      <c r="K5692" s="80"/>
      <c r="L5692" s="80"/>
      <c r="M5692" s="80"/>
    </row>
    <row r="5693" spans="5:13">
      <c r="E5693" s="80"/>
      <c r="F5693" s="80"/>
      <c r="I5693" s="81"/>
      <c r="J5693" s="80"/>
      <c r="K5693" s="80"/>
      <c r="L5693" s="80"/>
      <c r="M5693" s="80"/>
    </row>
    <row r="5694" spans="5:13">
      <c r="E5694" s="80"/>
      <c r="F5694" s="80"/>
      <c r="I5694" s="81"/>
      <c r="J5694" s="80"/>
      <c r="K5694" s="80"/>
      <c r="L5694" s="80"/>
      <c r="M5694" s="80"/>
    </row>
    <row r="5695" spans="5:13">
      <c r="E5695" s="80"/>
      <c r="F5695" s="80"/>
      <c r="I5695" s="81"/>
      <c r="J5695" s="80"/>
      <c r="K5695" s="80"/>
      <c r="L5695" s="80"/>
      <c r="M5695" s="80"/>
    </row>
    <row r="5696" spans="5:13">
      <c r="E5696" s="80"/>
      <c r="F5696" s="80"/>
      <c r="I5696" s="81"/>
      <c r="J5696" s="80"/>
      <c r="K5696" s="80"/>
      <c r="L5696" s="80"/>
      <c r="M5696" s="80"/>
    </row>
    <row r="5697" spans="5:13">
      <c r="E5697" s="80"/>
      <c r="F5697" s="80"/>
      <c r="I5697" s="81"/>
      <c r="J5697" s="80"/>
      <c r="K5697" s="80"/>
      <c r="L5697" s="80"/>
      <c r="M5697" s="80"/>
    </row>
    <row r="5698" spans="5:13">
      <c r="E5698" s="80"/>
      <c r="F5698" s="80"/>
      <c r="I5698" s="81"/>
      <c r="J5698" s="80"/>
      <c r="K5698" s="80"/>
      <c r="L5698" s="80"/>
      <c r="M5698" s="80"/>
    </row>
    <row r="5699" spans="5:13">
      <c r="E5699" s="80"/>
      <c r="F5699" s="80"/>
      <c r="I5699" s="81"/>
      <c r="J5699" s="80"/>
      <c r="K5699" s="80"/>
      <c r="L5699" s="80"/>
      <c r="M5699" s="80"/>
    </row>
    <row r="5700" spans="5:13">
      <c r="E5700" s="80"/>
      <c r="F5700" s="80"/>
      <c r="I5700" s="81"/>
      <c r="J5700" s="80"/>
      <c r="K5700" s="80"/>
      <c r="L5700" s="80"/>
      <c r="M5700" s="80"/>
    </row>
    <row r="5701" spans="5:13">
      <c r="E5701" s="80"/>
      <c r="F5701" s="80"/>
      <c r="I5701" s="81"/>
      <c r="J5701" s="80"/>
      <c r="K5701" s="80"/>
      <c r="L5701" s="80"/>
      <c r="M5701" s="80"/>
    </row>
    <row r="5702" spans="5:13">
      <c r="E5702" s="80"/>
      <c r="F5702" s="80"/>
      <c r="I5702" s="81"/>
      <c r="J5702" s="80"/>
      <c r="K5702" s="80"/>
      <c r="L5702" s="80"/>
      <c r="M5702" s="80"/>
    </row>
    <row r="5703" spans="5:13">
      <c r="E5703" s="80"/>
      <c r="F5703" s="80"/>
      <c r="I5703" s="81"/>
      <c r="J5703" s="80"/>
      <c r="K5703" s="80"/>
      <c r="L5703" s="80"/>
      <c r="M5703" s="80"/>
    </row>
    <row r="5704" spans="5:13">
      <c r="E5704" s="80"/>
      <c r="F5704" s="80"/>
      <c r="I5704" s="81"/>
      <c r="J5704" s="80"/>
      <c r="K5704" s="80"/>
      <c r="L5704" s="80"/>
      <c r="M5704" s="80"/>
    </row>
    <row r="5705" spans="5:13">
      <c r="E5705" s="80"/>
      <c r="F5705" s="80"/>
      <c r="I5705" s="81"/>
      <c r="J5705" s="80"/>
      <c r="K5705" s="80"/>
      <c r="L5705" s="80"/>
      <c r="M5705" s="80"/>
    </row>
    <row r="5706" spans="5:13">
      <c r="E5706" s="80"/>
      <c r="F5706" s="80"/>
      <c r="I5706" s="81"/>
      <c r="J5706" s="80"/>
      <c r="K5706" s="80"/>
      <c r="L5706" s="80"/>
      <c r="M5706" s="80"/>
    </row>
    <row r="5707" spans="5:13">
      <c r="E5707" s="80"/>
      <c r="F5707" s="80"/>
      <c r="I5707" s="81"/>
      <c r="J5707" s="80"/>
      <c r="K5707" s="80"/>
      <c r="L5707" s="80"/>
      <c r="M5707" s="80"/>
    </row>
    <row r="5708" spans="5:13">
      <c r="E5708" s="80"/>
      <c r="F5708" s="80"/>
      <c r="I5708" s="81"/>
      <c r="J5708" s="80"/>
      <c r="K5708" s="80"/>
      <c r="L5708" s="80"/>
      <c r="M5708" s="80"/>
    </row>
    <row r="5709" spans="5:13">
      <c r="E5709" s="80"/>
      <c r="F5709" s="80"/>
      <c r="I5709" s="81"/>
      <c r="J5709" s="80"/>
      <c r="K5709" s="80"/>
      <c r="L5709" s="80"/>
      <c r="M5709" s="80"/>
    </row>
    <row r="5710" spans="5:13">
      <c r="E5710" s="80"/>
      <c r="F5710" s="80"/>
      <c r="I5710" s="81"/>
      <c r="J5710" s="80"/>
      <c r="K5710" s="80"/>
      <c r="L5710" s="80"/>
      <c r="M5710" s="80"/>
    </row>
    <row r="5711" spans="5:13">
      <c r="E5711" s="80"/>
      <c r="F5711" s="80"/>
      <c r="I5711" s="81"/>
      <c r="J5711" s="80"/>
      <c r="K5711" s="80"/>
      <c r="L5711" s="80"/>
      <c r="M5711" s="80"/>
    </row>
    <row r="5712" spans="5:13">
      <c r="E5712" s="80"/>
      <c r="F5712" s="80"/>
      <c r="I5712" s="81"/>
      <c r="J5712" s="80"/>
      <c r="K5712" s="80"/>
      <c r="L5712" s="80"/>
      <c r="M5712" s="80"/>
    </row>
    <row r="5713" spans="5:13">
      <c r="E5713" s="80"/>
      <c r="F5713" s="80"/>
      <c r="I5713" s="81"/>
      <c r="J5713" s="80"/>
      <c r="K5713" s="80"/>
      <c r="L5713" s="80"/>
      <c r="M5713" s="80"/>
    </row>
    <row r="5714" spans="5:13">
      <c r="E5714" s="80"/>
      <c r="F5714" s="80"/>
      <c r="I5714" s="81"/>
      <c r="J5714" s="80"/>
      <c r="K5714" s="80"/>
      <c r="L5714" s="80"/>
      <c r="M5714" s="80"/>
    </row>
    <row r="5715" spans="5:13">
      <c r="E5715" s="80"/>
      <c r="F5715" s="80"/>
      <c r="I5715" s="81"/>
      <c r="J5715" s="80"/>
      <c r="K5715" s="80"/>
      <c r="L5715" s="80"/>
      <c r="M5715" s="80"/>
    </row>
    <row r="5716" spans="5:13">
      <c r="E5716" s="80"/>
      <c r="F5716" s="80"/>
      <c r="I5716" s="81"/>
      <c r="J5716" s="80"/>
      <c r="K5716" s="80"/>
      <c r="L5716" s="80"/>
      <c r="M5716" s="80"/>
    </row>
    <row r="5717" spans="5:13">
      <c r="E5717" s="80"/>
      <c r="F5717" s="80"/>
      <c r="I5717" s="81"/>
      <c r="J5717" s="80"/>
      <c r="K5717" s="80"/>
      <c r="L5717" s="80"/>
      <c r="M5717" s="80"/>
    </row>
    <row r="5718" spans="5:13">
      <c r="E5718" s="80"/>
      <c r="F5718" s="80"/>
      <c r="I5718" s="81"/>
      <c r="J5718" s="80"/>
      <c r="K5718" s="80"/>
      <c r="L5718" s="80"/>
      <c r="M5718" s="80"/>
    </row>
    <row r="5719" spans="5:13">
      <c r="E5719" s="80"/>
      <c r="F5719" s="80"/>
      <c r="I5719" s="81"/>
      <c r="J5719" s="80"/>
      <c r="K5719" s="80"/>
      <c r="L5719" s="80"/>
      <c r="M5719" s="80"/>
    </row>
    <row r="5720" spans="5:13">
      <c r="E5720" s="80"/>
      <c r="F5720" s="80"/>
      <c r="I5720" s="81"/>
      <c r="J5720" s="80"/>
      <c r="K5720" s="80"/>
      <c r="L5720" s="80"/>
      <c r="M5720" s="80"/>
    </row>
    <row r="5721" spans="5:13">
      <c r="E5721" s="80"/>
      <c r="F5721" s="80"/>
      <c r="I5721" s="81"/>
      <c r="J5721" s="80"/>
      <c r="K5721" s="80"/>
      <c r="L5721" s="80"/>
      <c r="M5721" s="80"/>
    </row>
    <row r="5722" spans="5:13">
      <c r="E5722" s="80"/>
      <c r="F5722" s="80"/>
      <c r="I5722" s="81"/>
      <c r="J5722" s="80"/>
      <c r="K5722" s="80"/>
      <c r="L5722" s="80"/>
      <c r="M5722" s="80"/>
    </row>
    <row r="5723" spans="5:13">
      <c r="E5723" s="80"/>
      <c r="F5723" s="80"/>
      <c r="I5723" s="81"/>
      <c r="J5723" s="80"/>
      <c r="K5723" s="80"/>
      <c r="L5723" s="80"/>
      <c r="M5723" s="80"/>
    </row>
    <row r="5724" spans="5:13">
      <c r="E5724" s="80"/>
      <c r="F5724" s="80"/>
      <c r="I5724" s="81"/>
      <c r="J5724" s="80"/>
      <c r="K5724" s="80"/>
      <c r="L5724" s="80"/>
      <c r="M5724" s="80"/>
    </row>
    <row r="5725" spans="5:13">
      <c r="E5725" s="80"/>
      <c r="F5725" s="80"/>
      <c r="I5725" s="81"/>
      <c r="J5725" s="80"/>
      <c r="K5725" s="80"/>
      <c r="L5725" s="80"/>
      <c r="M5725" s="80"/>
    </row>
    <row r="5726" spans="5:13">
      <c r="E5726" s="80"/>
      <c r="F5726" s="80"/>
      <c r="I5726" s="81"/>
      <c r="J5726" s="80"/>
      <c r="K5726" s="80"/>
      <c r="L5726" s="80"/>
      <c r="M5726" s="80"/>
    </row>
    <row r="5727" spans="5:13">
      <c r="E5727" s="80"/>
      <c r="F5727" s="80"/>
      <c r="I5727" s="81"/>
      <c r="J5727" s="80"/>
      <c r="K5727" s="80"/>
      <c r="L5727" s="80"/>
      <c r="M5727" s="80"/>
    </row>
    <row r="5728" spans="5:13">
      <c r="E5728" s="80"/>
      <c r="F5728" s="80"/>
      <c r="I5728" s="81"/>
      <c r="J5728" s="80"/>
      <c r="K5728" s="80"/>
      <c r="L5728" s="80"/>
      <c r="M5728" s="80"/>
    </row>
    <row r="5729" spans="5:13">
      <c r="E5729" s="80"/>
      <c r="F5729" s="80"/>
      <c r="I5729" s="81"/>
      <c r="J5729" s="80"/>
      <c r="K5729" s="80"/>
      <c r="L5729" s="80"/>
      <c r="M5729" s="80"/>
    </row>
    <row r="5730" spans="5:13">
      <c r="E5730" s="80"/>
      <c r="F5730" s="80"/>
      <c r="I5730" s="81"/>
      <c r="J5730" s="80"/>
      <c r="K5730" s="80"/>
      <c r="L5730" s="80"/>
      <c r="M5730" s="80"/>
    </row>
    <row r="5731" spans="5:13">
      <c r="E5731" s="80"/>
      <c r="F5731" s="80"/>
      <c r="I5731" s="81"/>
      <c r="J5731" s="80"/>
      <c r="K5731" s="80"/>
      <c r="L5731" s="80"/>
      <c r="M5731" s="80"/>
    </row>
    <row r="5732" spans="5:13">
      <c r="E5732" s="80"/>
      <c r="F5732" s="80"/>
      <c r="I5732" s="81"/>
      <c r="J5732" s="80"/>
      <c r="K5732" s="80"/>
      <c r="L5732" s="80"/>
      <c r="M5732" s="80"/>
    </row>
    <row r="5733" spans="5:13">
      <c r="E5733" s="80"/>
      <c r="F5733" s="80"/>
      <c r="I5733" s="81"/>
      <c r="J5733" s="80"/>
      <c r="K5733" s="80"/>
      <c r="L5733" s="80"/>
      <c r="M5733" s="80"/>
    </row>
    <row r="5734" spans="5:13">
      <c r="E5734" s="80"/>
      <c r="F5734" s="80"/>
      <c r="I5734" s="81"/>
      <c r="J5734" s="80"/>
      <c r="K5734" s="80"/>
      <c r="L5734" s="80"/>
      <c r="M5734" s="80"/>
    </row>
    <row r="5735" spans="5:13">
      <c r="E5735" s="80"/>
      <c r="F5735" s="80"/>
      <c r="I5735" s="81"/>
      <c r="J5735" s="80"/>
      <c r="K5735" s="80"/>
      <c r="L5735" s="80"/>
      <c r="M5735" s="80"/>
    </row>
    <row r="5736" spans="5:13">
      <c r="E5736" s="80"/>
      <c r="F5736" s="80"/>
      <c r="I5736" s="81"/>
      <c r="J5736" s="80"/>
      <c r="K5736" s="80"/>
      <c r="L5736" s="80"/>
      <c r="M5736" s="80"/>
    </row>
    <row r="5737" spans="5:13">
      <c r="E5737" s="80"/>
      <c r="F5737" s="80"/>
      <c r="I5737" s="81"/>
      <c r="J5737" s="80"/>
      <c r="K5737" s="80"/>
      <c r="L5737" s="80"/>
      <c r="M5737" s="80"/>
    </row>
    <row r="5738" spans="5:13">
      <c r="E5738" s="80"/>
      <c r="F5738" s="80"/>
      <c r="I5738" s="81"/>
      <c r="J5738" s="80"/>
      <c r="K5738" s="80"/>
      <c r="L5738" s="80"/>
      <c r="M5738" s="80"/>
    </row>
    <row r="5739" spans="5:13">
      <c r="E5739" s="80"/>
      <c r="F5739" s="80"/>
      <c r="I5739" s="81"/>
      <c r="J5739" s="80"/>
      <c r="K5739" s="80"/>
      <c r="L5739" s="80"/>
      <c r="M5739" s="80"/>
    </row>
    <row r="5740" spans="5:13">
      <c r="E5740" s="80"/>
      <c r="F5740" s="80"/>
      <c r="I5740" s="81"/>
      <c r="J5740" s="80"/>
      <c r="K5740" s="80"/>
      <c r="L5740" s="80"/>
      <c r="M5740" s="80"/>
    </row>
    <row r="5741" spans="5:13">
      <c r="E5741" s="80"/>
      <c r="F5741" s="80"/>
      <c r="I5741" s="81"/>
      <c r="J5741" s="80"/>
      <c r="K5741" s="80"/>
      <c r="L5741" s="80"/>
      <c r="M5741" s="80"/>
    </row>
    <row r="5742" spans="5:13">
      <c r="E5742" s="80"/>
      <c r="F5742" s="80"/>
      <c r="I5742" s="81"/>
      <c r="J5742" s="80"/>
      <c r="K5742" s="80"/>
      <c r="L5742" s="80"/>
      <c r="M5742" s="80"/>
    </row>
    <row r="5743" spans="5:13">
      <c r="E5743" s="80"/>
      <c r="F5743" s="80"/>
      <c r="I5743" s="81"/>
      <c r="J5743" s="80"/>
      <c r="K5743" s="80"/>
      <c r="L5743" s="80"/>
      <c r="M5743" s="80"/>
    </row>
    <row r="5744" spans="5:13">
      <c r="E5744" s="80"/>
      <c r="F5744" s="80"/>
      <c r="I5744" s="81"/>
      <c r="J5744" s="80"/>
      <c r="K5744" s="80"/>
      <c r="L5744" s="80"/>
      <c r="M5744" s="80"/>
    </row>
    <row r="5745" spans="5:13">
      <c r="E5745" s="80"/>
      <c r="F5745" s="80"/>
      <c r="I5745" s="81"/>
      <c r="J5745" s="80"/>
      <c r="K5745" s="80"/>
      <c r="L5745" s="80"/>
      <c r="M5745" s="80"/>
    </row>
    <row r="5746" spans="5:13">
      <c r="E5746" s="80"/>
      <c r="F5746" s="80"/>
      <c r="I5746" s="81"/>
      <c r="J5746" s="80"/>
      <c r="K5746" s="80"/>
      <c r="L5746" s="80"/>
      <c r="M5746" s="80"/>
    </row>
    <row r="5747" spans="5:13">
      <c r="E5747" s="80"/>
      <c r="F5747" s="80"/>
      <c r="I5747" s="81"/>
      <c r="J5747" s="80"/>
      <c r="K5747" s="80"/>
      <c r="L5747" s="80"/>
      <c r="M5747" s="80"/>
    </row>
    <row r="5748" spans="5:13">
      <c r="E5748" s="80"/>
      <c r="F5748" s="80"/>
      <c r="I5748" s="81"/>
      <c r="J5748" s="80"/>
      <c r="K5748" s="80"/>
      <c r="L5748" s="80"/>
      <c r="M5748" s="80"/>
    </row>
    <row r="5749" spans="5:13">
      <c r="E5749" s="80"/>
      <c r="F5749" s="80"/>
      <c r="I5749" s="81"/>
      <c r="J5749" s="80"/>
      <c r="K5749" s="80"/>
      <c r="L5749" s="80"/>
      <c r="M5749" s="80"/>
    </row>
    <row r="5750" spans="5:13">
      <c r="E5750" s="80"/>
      <c r="F5750" s="80"/>
      <c r="I5750" s="81"/>
      <c r="J5750" s="80"/>
      <c r="K5750" s="80"/>
      <c r="L5750" s="80"/>
      <c r="M5750" s="80"/>
    </row>
    <row r="5751" spans="5:13">
      <c r="E5751" s="80"/>
      <c r="F5751" s="80"/>
      <c r="I5751" s="81"/>
      <c r="J5751" s="80"/>
      <c r="K5751" s="80"/>
      <c r="L5751" s="80"/>
      <c r="M5751" s="80"/>
    </row>
    <row r="5752" spans="5:13">
      <c r="E5752" s="80"/>
      <c r="F5752" s="80"/>
      <c r="I5752" s="81"/>
      <c r="J5752" s="80"/>
      <c r="K5752" s="80"/>
      <c r="L5752" s="80"/>
      <c r="M5752" s="80"/>
    </row>
    <row r="5753" spans="5:13">
      <c r="E5753" s="80"/>
      <c r="F5753" s="80"/>
      <c r="I5753" s="81"/>
      <c r="J5753" s="80"/>
      <c r="K5753" s="80"/>
      <c r="L5753" s="80"/>
      <c r="M5753" s="80"/>
    </row>
    <row r="5754" spans="5:13">
      <c r="E5754" s="80"/>
      <c r="F5754" s="80"/>
      <c r="I5754" s="81"/>
      <c r="J5754" s="80"/>
      <c r="K5754" s="80"/>
      <c r="L5754" s="80"/>
      <c r="M5754" s="80"/>
    </row>
    <row r="5755" spans="5:13">
      <c r="E5755" s="80"/>
      <c r="F5755" s="80"/>
      <c r="I5755" s="81"/>
      <c r="J5755" s="80"/>
      <c r="K5755" s="80"/>
      <c r="L5755" s="80"/>
      <c r="M5755" s="80"/>
    </row>
    <row r="5756" spans="5:13">
      <c r="E5756" s="80"/>
      <c r="F5756" s="80"/>
      <c r="I5756" s="81"/>
      <c r="J5756" s="80"/>
      <c r="K5756" s="80"/>
      <c r="L5756" s="80"/>
      <c r="M5756" s="80"/>
    </row>
    <row r="5757" spans="5:13">
      <c r="E5757" s="80"/>
      <c r="F5757" s="80"/>
      <c r="I5757" s="81"/>
      <c r="J5757" s="80"/>
      <c r="K5757" s="80"/>
      <c r="L5757" s="80"/>
      <c r="M5757" s="80"/>
    </row>
    <row r="5758" spans="5:13">
      <c r="E5758" s="80"/>
      <c r="F5758" s="80"/>
      <c r="I5758" s="81"/>
      <c r="J5758" s="80"/>
      <c r="K5758" s="80"/>
      <c r="L5758" s="80"/>
      <c r="M5758" s="80"/>
    </row>
    <row r="5759" spans="5:13">
      <c r="E5759" s="80"/>
      <c r="F5759" s="80"/>
      <c r="I5759" s="81"/>
      <c r="J5759" s="80"/>
      <c r="K5759" s="80"/>
      <c r="L5759" s="80"/>
      <c r="M5759" s="80"/>
    </row>
    <row r="5760" spans="5:13">
      <c r="E5760" s="80"/>
      <c r="F5760" s="80"/>
      <c r="I5760" s="81"/>
      <c r="J5760" s="80"/>
      <c r="K5760" s="80"/>
      <c r="L5760" s="80"/>
      <c r="M5760" s="80"/>
    </row>
    <row r="5761" spans="5:13">
      <c r="E5761" s="80"/>
      <c r="F5761" s="80"/>
      <c r="I5761" s="81"/>
      <c r="J5761" s="80"/>
      <c r="K5761" s="80"/>
      <c r="L5761" s="80"/>
      <c r="M5761" s="80"/>
    </row>
    <row r="5762" spans="5:13">
      <c r="E5762" s="80"/>
      <c r="F5762" s="80"/>
      <c r="I5762" s="81"/>
      <c r="J5762" s="80"/>
      <c r="K5762" s="80"/>
      <c r="L5762" s="80"/>
      <c r="M5762" s="80"/>
    </row>
    <row r="5763" spans="5:13">
      <c r="E5763" s="80"/>
      <c r="F5763" s="80"/>
      <c r="I5763" s="81"/>
      <c r="J5763" s="80"/>
      <c r="K5763" s="80"/>
      <c r="L5763" s="80"/>
      <c r="M5763" s="80"/>
    </row>
    <row r="5764" spans="5:13">
      <c r="E5764" s="80"/>
      <c r="F5764" s="80"/>
      <c r="I5764" s="81"/>
      <c r="J5764" s="80"/>
      <c r="K5764" s="80"/>
      <c r="L5764" s="80"/>
      <c r="M5764" s="80"/>
    </row>
    <row r="5765" spans="5:13">
      <c r="E5765" s="80"/>
      <c r="F5765" s="80"/>
      <c r="I5765" s="81"/>
      <c r="J5765" s="80"/>
      <c r="K5765" s="80"/>
      <c r="L5765" s="80"/>
      <c r="M5765" s="80"/>
    </row>
    <row r="5766" spans="5:13">
      <c r="E5766" s="80"/>
      <c r="F5766" s="80"/>
      <c r="I5766" s="81"/>
      <c r="J5766" s="80"/>
      <c r="K5766" s="80"/>
      <c r="L5766" s="80"/>
      <c r="M5766" s="80"/>
    </row>
    <row r="5767" spans="5:13">
      <c r="E5767" s="80"/>
      <c r="F5767" s="80"/>
      <c r="I5767" s="81"/>
      <c r="J5767" s="80"/>
      <c r="K5767" s="80"/>
      <c r="L5767" s="80"/>
      <c r="M5767" s="80"/>
    </row>
    <row r="5768" spans="5:13">
      <c r="E5768" s="80"/>
      <c r="F5768" s="80"/>
      <c r="I5768" s="81"/>
      <c r="J5768" s="80"/>
      <c r="K5768" s="80"/>
      <c r="L5768" s="80"/>
      <c r="M5768" s="80"/>
    </row>
    <row r="5769" spans="5:13">
      <c r="E5769" s="80"/>
      <c r="F5769" s="80"/>
      <c r="I5769" s="81"/>
      <c r="J5769" s="80"/>
      <c r="K5769" s="80"/>
      <c r="L5769" s="80"/>
      <c r="M5769" s="80"/>
    </row>
    <row r="5770" spans="5:13">
      <c r="E5770" s="80"/>
      <c r="F5770" s="80"/>
      <c r="I5770" s="81"/>
      <c r="J5770" s="80"/>
      <c r="K5770" s="80"/>
      <c r="L5770" s="80"/>
      <c r="M5770" s="80"/>
    </row>
    <row r="5771" spans="5:13">
      <c r="E5771" s="80"/>
      <c r="F5771" s="80"/>
      <c r="I5771" s="81"/>
      <c r="J5771" s="80"/>
      <c r="K5771" s="80"/>
      <c r="L5771" s="80"/>
      <c r="M5771" s="80"/>
    </row>
    <row r="5772" spans="5:13">
      <c r="E5772" s="80"/>
      <c r="F5772" s="80"/>
      <c r="I5772" s="81"/>
      <c r="J5772" s="80"/>
      <c r="K5772" s="80"/>
      <c r="L5772" s="80"/>
      <c r="M5772" s="80"/>
    </row>
    <row r="5773" spans="5:13">
      <c r="E5773" s="80"/>
      <c r="F5773" s="80"/>
      <c r="I5773" s="81"/>
      <c r="J5773" s="80"/>
      <c r="K5773" s="80"/>
      <c r="L5773" s="80"/>
      <c r="M5773" s="80"/>
    </row>
    <row r="5774" spans="5:13">
      <c r="E5774" s="80"/>
      <c r="F5774" s="80"/>
      <c r="I5774" s="81"/>
      <c r="J5774" s="80"/>
      <c r="K5774" s="80"/>
      <c r="L5774" s="80"/>
      <c r="M5774" s="80"/>
    </row>
    <row r="5775" spans="5:13">
      <c r="E5775" s="80"/>
      <c r="F5775" s="80"/>
      <c r="I5775" s="81"/>
      <c r="J5775" s="80"/>
      <c r="K5775" s="80"/>
      <c r="L5775" s="80"/>
      <c r="M5775" s="80"/>
    </row>
    <row r="5776" spans="5:13">
      <c r="E5776" s="80"/>
      <c r="F5776" s="80"/>
      <c r="I5776" s="81"/>
      <c r="J5776" s="80"/>
      <c r="K5776" s="80"/>
      <c r="L5776" s="80"/>
      <c r="M5776" s="80"/>
    </row>
    <row r="5777" spans="5:13">
      <c r="E5777" s="80"/>
      <c r="F5777" s="80"/>
      <c r="I5777" s="81"/>
      <c r="J5777" s="80"/>
      <c r="K5777" s="80"/>
      <c r="L5777" s="80"/>
      <c r="M5777" s="80"/>
    </row>
    <row r="5778" spans="5:13">
      <c r="E5778" s="80"/>
      <c r="F5778" s="80"/>
      <c r="I5778" s="81"/>
      <c r="J5778" s="80"/>
      <c r="K5778" s="80"/>
      <c r="L5778" s="80"/>
      <c r="M5778" s="80"/>
    </row>
    <row r="5779" spans="5:13">
      <c r="E5779" s="80"/>
      <c r="F5779" s="80"/>
      <c r="I5779" s="81"/>
      <c r="J5779" s="80"/>
      <c r="K5779" s="80"/>
      <c r="L5779" s="80"/>
      <c r="M5779" s="80"/>
    </row>
    <row r="5780" spans="5:13">
      <c r="E5780" s="80"/>
      <c r="F5780" s="80"/>
      <c r="I5780" s="81"/>
      <c r="J5780" s="80"/>
      <c r="K5780" s="80"/>
      <c r="L5780" s="80"/>
      <c r="M5780" s="80"/>
    </row>
    <row r="5781" spans="5:13">
      <c r="E5781" s="80"/>
      <c r="F5781" s="80"/>
      <c r="I5781" s="81"/>
      <c r="J5781" s="80"/>
      <c r="K5781" s="80"/>
      <c r="L5781" s="80"/>
      <c r="M5781" s="80"/>
    </row>
    <row r="5782" spans="5:13">
      <c r="E5782" s="80"/>
      <c r="F5782" s="80"/>
      <c r="I5782" s="81"/>
      <c r="J5782" s="80"/>
      <c r="K5782" s="80"/>
      <c r="L5782" s="80"/>
      <c r="M5782" s="80"/>
    </row>
    <row r="5783" spans="5:13">
      <c r="E5783" s="80"/>
      <c r="F5783" s="80"/>
      <c r="I5783" s="81"/>
      <c r="J5783" s="80"/>
      <c r="K5783" s="80"/>
      <c r="L5783" s="80"/>
      <c r="M5783" s="80"/>
    </row>
    <row r="5784" spans="5:13">
      <c r="E5784" s="80"/>
      <c r="F5784" s="80"/>
      <c r="I5784" s="81"/>
      <c r="J5784" s="80"/>
      <c r="K5784" s="80"/>
      <c r="L5784" s="80"/>
      <c r="M5784" s="80"/>
    </row>
    <row r="5785" spans="5:13">
      <c r="E5785" s="80"/>
      <c r="F5785" s="80"/>
      <c r="I5785" s="81"/>
      <c r="J5785" s="80"/>
      <c r="K5785" s="80"/>
      <c r="L5785" s="80"/>
      <c r="M5785" s="80"/>
    </row>
    <row r="5786" spans="5:13">
      <c r="E5786" s="80"/>
      <c r="F5786" s="80"/>
      <c r="I5786" s="81"/>
      <c r="J5786" s="80"/>
      <c r="K5786" s="80"/>
      <c r="L5786" s="80"/>
      <c r="M5786" s="80"/>
    </row>
    <row r="5787" spans="5:13">
      <c r="E5787" s="80"/>
      <c r="F5787" s="80"/>
      <c r="I5787" s="81"/>
      <c r="J5787" s="80"/>
      <c r="K5787" s="80"/>
      <c r="L5787" s="80"/>
      <c r="M5787" s="80"/>
    </row>
    <row r="5788" spans="5:13">
      <c r="E5788" s="80"/>
      <c r="F5788" s="80"/>
      <c r="I5788" s="81"/>
      <c r="J5788" s="80"/>
      <c r="K5788" s="80"/>
      <c r="L5788" s="80"/>
      <c r="M5788" s="80"/>
    </row>
    <row r="5789" spans="5:13">
      <c r="E5789" s="80"/>
      <c r="F5789" s="80"/>
      <c r="I5789" s="81"/>
      <c r="J5789" s="80"/>
      <c r="K5789" s="80"/>
      <c r="L5789" s="80"/>
      <c r="M5789" s="80"/>
    </row>
    <row r="5790" spans="5:13">
      <c r="E5790" s="80"/>
      <c r="F5790" s="80"/>
      <c r="I5790" s="81"/>
      <c r="J5790" s="80"/>
      <c r="K5790" s="80"/>
      <c r="L5790" s="80"/>
      <c r="M5790" s="80"/>
    </row>
    <row r="5791" spans="5:13">
      <c r="E5791" s="80"/>
      <c r="F5791" s="80"/>
      <c r="I5791" s="81"/>
      <c r="J5791" s="80"/>
      <c r="K5791" s="80"/>
      <c r="L5791" s="80"/>
      <c r="M5791" s="80"/>
    </row>
    <row r="5792" spans="5:13">
      <c r="E5792" s="80"/>
      <c r="F5792" s="80"/>
      <c r="I5792" s="81"/>
      <c r="J5792" s="80"/>
      <c r="K5792" s="80"/>
      <c r="L5792" s="80"/>
      <c r="M5792" s="80"/>
    </row>
    <row r="5793" spans="5:13">
      <c r="E5793" s="80"/>
      <c r="F5793" s="80"/>
      <c r="I5793" s="81"/>
      <c r="J5793" s="80"/>
      <c r="K5793" s="80"/>
      <c r="L5793" s="80"/>
      <c r="M5793" s="80"/>
    </row>
    <row r="5794" spans="5:13">
      <c r="E5794" s="80"/>
      <c r="F5794" s="80"/>
      <c r="I5794" s="81"/>
      <c r="J5794" s="80"/>
      <c r="K5794" s="80"/>
      <c r="L5794" s="80"/>
      <c r="M5794" s="80"/>
    </row>
    <row r="5795" spans="5:13">
      <c r="E5795" s="80"/>
      <c r="F5795" s="80"/>
      <c r="I5795" s="81"/>
      <c r="J5795" s="80"/>
      <c r="K5795" s="80"/>
      <c r="L5795" s="80"/>
      <c r="M5795" s="80"/>
    </row>
    <row r="5796" spans="5:13">
      <c r="E5796" s="80"/>
      <c r="F5796" s="80"/>
      <c r="I5796" s="81"/>
      <c r="J5796" s="80"/>
      <c r="K5796" s="80"/>
      <c r="L5796" s="80"/>
      <c r="M5796" s="80"/>
    </row>
    <row r="5797" spans="5:13">
      <c r="E5797" s="80"/>
      <c r="F5797" s="80"/>
      <c r="I5797" s="81"/>
      <c r="J5797" s="80"/>
      <c r="K5797" s="80"/>
      <c r="L5797" s="80"/>
      <c r="M5797" s="80"/>
    </row>
    <row r="5798" spans="5:13">
      <c r="E5798" s="80"/>
      <c r="F5798" s="80"/>
      <c r="I5798" s="81"/>
      <c r="J5798" s="80"/>
      <c r="K5798" s="80"/>
      <c r="L5798" s="80"/>
      <c r="M5798" s="80"/>
    </row>
    <row r="5799" spans="5:13">
      <c r="E5799" s="80"/>
      <c r="F5799" s="80"/>
      <c r="I5799" s="81"/>
      <c r="J5799" s="80"/>
      <c r="K5799" s="80"/>
      <c r="L5799" s="80"/>
      <c r="M5799" s="80"/>
    </row>
    <row r="5800" spans="5:13">
      <c r="E5800" s="80"/>
      <c r="F5800" s="80"/>
      <c r="I5800" s="81"/>
      <c r="J5800" s="80"/>
      <c r="K5800" s="80"/>
      <c r="L5800" s="80"/>
      <c r="M5800" s="80"/>
    </row>
    <row r="5801" spans="5:13">
      <c r="E5801" s="80"/>
      <c r="F5801" s="80"/>
      <c r="I5801" s="81"/>
      <c r="J5801" s="80"/>
      <c r="K5801" s="80"/>
      <c r="L5801" s="80"/>
      <c r="M5801" s="80"/>
    </row>
    <row r="5802" spans="5:13">
      <c r="E5802" s="80"/>
      <c r="F5802" s="80"/>
      <c r="I5802" s="81"/>
      <c r="J5802" s="80"/>
      <c r="K5802" s="80"/>
      <c r="L5802" s="80"/>
      <c r="M5802" s="80"/>
    </row>
    <row r="5803" spans="5:13">
      <c r="E5803" s="80"/>
      <c r="F5803" s="80"/>
      <c r="I5803" s="81"/>
      <c r="J5803" s="80"/>
      <c r="K5803" s="80"/>
      <c r="L5803" s="80"/>
      <c r="M5803" s="80"/>
    </row>
    <row r="5804" spans="5:13">
      <c r="E5804" s="80"/>
      <c r="F5804" s="80"/>
      <c r="I5804" s="81"/>
      <c r="J5804" s="80"/>
      <c r="K5804" s="80"/>
      <c r="L5804" s="80"/>
      <c r="M5804" s="80"/>
    </row>
    <row r="5805" spans="5:13">
      <c r="E5805" s="80"/>
      <c r="F5805" s="80"/>
      <c r="I5805" s="81"/>
      <c r="J5805" s="80"/>
      <c r="K5805" s="80"/>
      <c r="L5805" s="80"/>
      <c r="M5805" s="80"/>
    </row>
    <row r="5806" spans="5:13">
      <c r="E5806" s="80"/>
      <c r="F5806" s="80"/>
      <c r="I5806" s="81"/>
      <c r="J5806" s="80"/>
      <c r="K5806" s="80"/>
      <c r="L5806" s="80"/>
      <c r="M5806" s="80"/>
    </row>
    <row r="5807" spans="5:13">
      <c r="E5807" s="80"/>
      <c r="F5807" s="80"/>
      <c r="I5807" s="81"/>
      <c r="J5807" s="80"/>
      <c r="K5807" s="80"/>
      <c r="L5807" s="80"/>
      <c r="M5807" s="80"/>
    </row>
    <row r="5808" spans="5:13">
      <c r="E5808" s="80"/>
      <c r="F5808" s="80"/>
      <c r="I5808" s="81"/>
      <c r="J5808" s="80"/>
      <c r="K5808" s="80"/>
      <c r="L5808" s="80"/>
      <c r="M5808" s="80"/>
    </row>
    <row r="5809" spans="5:13">
      <c r="E5809" s="80"/>
      <c r="F5809" s="80"/>
      <c r="I5809" s="81"/>
      <c r="J5809" s="80"/>
      <c r="K5809" s="80"/>
      <c r="L5809" s="80"/>
      <c r="M5809" s="80"/>
    </row>
    <row r="5810" spans="5:13">
      <c r="E5810" s="80"/>
      <c r="F5810" s="80"/>
      <c r="I5810" s="81"/>
      <c r="J5810" s="80"/>
      <c r="K5810" s="80"/>
      <c r="L5810" s="80"/>
      <c r="M5810" s="80"/>
    </row>
    <row r="5811" spans="5:13">
      <c r="E5811" s="80"/>
      <c r="F5811" s="80"/>
      <c r="I5811" s="81"/>
      <c r="J5811" s="80"/>
      <c r="K5811" s="80"/>
      <c r="L5811" s="80"/>
      <c r="M5811" s="80"/>
    </row>
    <row r="5812" spans="5:13">
      <c r="E5812" s="80"/>
      <c r="F5812" s="80"/>
      <c r="I5812" s="81"/>
      <c r="J5812" s="80"/>
      <c r="K5812" s="80"/>
      <c r="L5812" s="80"/>
      <c r="M5812" s="80"/>
    </row>
    <row r="5813" spans="5:13">
      <c r="E5813" s="80"/>
      <c r="F5813" s="80"/>
      <c r="I5813" s="81"/>
      <c r="J5813" s="80"/>
      <c r="K5813" s="80"/>
      <c r="L5813" s="80"/>
      <c r="M5813" s="80"/>
    </row>
    <row r="5814" spans="5:13">
      <c r="E5814" s="80"/>
      <c r="F5814" s="80"/>
      <c r="I5814" s="81"/>
      <c r="J5814" s="80"/>
      <c r="K5814" s="80"/>
      <c r="L5814" s="80"/>
      <c r="M5814" s="80"/>
    </row>
    <row r="5815" spans="5:13">
      <c r="E5815" s="80"/>
      <c r="F5815" s="80"/>
      <c r="I5815" s="81"/>
      <c r="J5815" s="80"/>
      <c r="K5815" s="80"/>
      <c r="L5815" s="80"/>
      <c r="M5815" s="80"/>
    </row>
    <row r="5816" spans="5:13">
      <c r="E5816" s="80"/>
      <c r="F5816" s="80"/>
      <c r="I5816" s="81"/>
      <c r="J5816" s="80"/>
      <c r="K5816" s="80"/>
      <c r="L5816" s="80"/>
      <c r="M5816" s="80"/>
    </row>
    <row r="5817" spans="5:13">
      <c r="E5817" s="80"/>
      <c r="F5817" s="80"/>
      <c r="I5817" s="81"/>
      <c r="J5817" s="80"/>
      <c r="K5817" s="80"/>
      <c r="L5817" s="80"/>
      <c r="M5817" s="80"/>
    </row>
    <row r="5818" spans="5:13">
      <c r="E5818" s="80"/>
      <c r="F5818" s="80"/>
      <c r="I5818" s="81"/>
      <c r="J5818" s="80"/>
      <c r="K5818" s="80"/>
      <c r="L5818" s="80"/>
      <c r="M5818" s="80"/>
    </row>
    <row r="5819" spans="5:13">
      <c r="E5819" s="80"/>
      <c r="F5819" s="80"/>
      <c r="I5819" s="81"/>
      <c r="J5819" s="80"/>
      <c r="K5819" s="80"/>
      <c r="L5819" s="80"/>
      <c r="M5819" s="80"/>
    </row>
    <row r="5820" spans="5:13">
      <c r="E5820" s="80"/>
      <c r="F5820" s="80"/>
      <c r="I5820" s="81"/>
      <c r="J5820" s="80"/>
      <c r="K5820" s="80"/>
      <c r="L5820" s="80"/>
      <c r="M5820" s="80"/>
    </row>
    <row r="5821" spans="5:13">
      <c r="E5821" s="80"/>
      <c r="F5821" s="80"/>
      <c r="I5821" s="81"/>
      <c r="J5821" s="80"/>
      <c r="K5821" s="80"/>
      <c r="L5821" s="80"/>
      <c r="M5821" s="80"/>
    </row>
    <row r="5822" spans="5:13">
      <c r="E5822" s="80"/>
      <c r="F5822" s="80"/>
      <c r="I5822" s="81"/>
      <c r="J5822" s="80"/>
      <c r="K5822" s="80"/>
      <c r="L5822" s="80"/>
      <c r="M5822" s="80"/>
    </row>
    <row r="5823" spans="5:13">
      <c r="E5823" s="80"/>
      <c r="F5823" s="80"/>
      <c r="I5823" s="81"/>
      <c r="J5823" s="80"/>
      <c r="K5823" s="80"/>
      <c r="L5823" s="80"/>
      <c r="M5823" s="80"/>
    </row>
    <row r="5824" spans="5:13">
      <c r="E5824" s="80"/>
      <c r="F5824" s="80"/>
      <c r="I5824" s="81"/>
      <c r="J5824" s="80"/>
      <c r="K5824" s="80"/>
      <c r="L5824" s="80"/>
      <c r="M5824" s="80"/>
    </row>
    <row r="5825" spans="5:13">
      <c r="E5825" s="80"/>
      <c r="F5825" s="80"/>
      <c r="I5825" s="81"/>
      <c r="J5825" s="80"/>
      <c r="K5825" s="80"/>
      <c r="L5825" s="80"/>
      <c r="M5825" s="80"/>
    </row>
    <row r="5826" spans="5:13">
      <c r="E5826" s="80"/>
      <c r="F5826" s="80"/>
      <c r="I5826" s="81"/>
      <c r="J5826" s="80"/>
      <c r="K5826" s="80"/>
      <c r="L5826" s="80"/>
      <c r="M5826" s="80"/>
    </row>
    <row r="5827" spans="5:13">
      <c r="E5827" s="80"/>
      <c r="F5827" s="80"/>
      <c r="I5827" s="81"/>
      <c r="J5827" s="80"/>
      <c r="K5827" s="80"/>
      <c r="L5827" s="80"/>
      <c r="M5827" s="80"/>
    </row>
    <row r="5828" spans="5:13">
      <c r="E5828" s="80"/>
      <c r="F5828" s="80"/>
      <c r="I5828" s="81"/>
      <c r="J5828" s="80"/>
      <c r="K5828" s="80"/>
      <c r="L5828" s="80"/>
      <c r="M5828" s="80"/>
    </row>
    <row r="5829" spans="5:13">
      <c r="E5829" s="80"/>
      <c r="F5829" s="80"/>
      <c r="I5829" s="81"/>
      <c r="J5829" s="80"/>
      <c r="K5829" s="80"/>
      <c r="L5829" s="80"/>
      <c r="M5829" s="80"/>
    </row>
    <row r="5830" spans="5:13">
      <c r="E5830" s="80"/>
      <c r="F5830" s="80"/>
      <c r="I5830" s="81"/>
      <c r="J5830" s="80"/>
      <c r="K5830" s="80"/>
      <c r="L5830" s="80"/>
      <c r="M5830" s="80"/>
    </row>
    <row r="5831" spans="5:13">
      <c r="E5831" s="80"/>
      <c r="F5831" s="80"/>
      <c r="I5831" s="81"/>
      <c r="J5831" s="80"/>
      <c r="K5831" s="80"/>
      <c r="L5831" s="80"/>
      <c r="M5831" s="80"/>
    </row>
    <row r="5832" spans="5:13">
      <c r="E5832" s="80"/>
      <c r="F5832" s="80"/>
      <c r="I5832" s="81"/>
      <c r="J5832" s="80"/>
      <c r="K5832" s="80"/>
      <c r="L5832" s="80"/>
      <c r="M5832" s="80"/>
    </row>
    <row r="5833" spans="5:13">
      <c r="E5833" s="80"/>
      <c r="F5833" s="80"/>
      <c r="I5833" s="81"/>
      <c r="J5833" s="80"/>
      <c r="K5833" s="80"/>
      <c r="L5833" s="80"/>
      <c r="M5833" s="80"/>
    </row>
    <row r="5834" spans="5:13">
      <c r="E5834" s="80"/>
      <c r="F5834" s="80"/>
      <c r="I5834" s="81"/>
      <c r="J5834" s="80"/>
      <c r="K5834" s="80"/>
      <c r="L5834" s="80"/>
      <c r="M5834" s="80"/>
    </row>
    <row r="5835" spans="5:13">
      <c r="E5835" s="80"/>
      <c r="F5835" s="80"/>
      <c r="I5835" s="81"/>
      <c r="J5835" s="80"/>
      <c r="K5835" s="80"/>
      <c r="L5835" s="80"/>
      <c r="M5835" s="80"/>
    </row>
    <row r="5836" spans="5:13">
      <c r="E5836" s="80"/>
      <c r="F5836" s="80"/>
      <c r="I5836" s="81"/>
      <c r="J5836" s="80"/>
      <c r="K5836" s="80"/>
      <c r="L5836" s="80"/>
      <c r="M5836" s="80"/>
    </row>
    <row r="5837" spans="5:13">
      <c r="E5837" s="80"/>
      <c r="F5837" s="80"/>
      <c r="I5837" s="81"/>
      <c r="J5837" s="80"/>
      <c r="K5837" s="80"/>
      <c r="L5837" s="80"/>
      <c r="M5837" s="80"/>
    </row>
    <row r="5838" spans="5:13">
      <c r="E5838" s="80"/>
      <c r="F5838" s="80"/>
      <c r="I5838" s="81"/>
      <c r="J5838" s="80"/>
      <c r="K5838" s="80"/>
      <c r="L5838" s="80"/>
      <c r="M5838" s="80"/>
    </row>
    <row r="5839" spans="5:13">
      <c r="E5839" s="80"/>
      <c r="F5839" s="80"/>
      <c r="I5839" s="81"/>
      <c r="J5839" s="80"/>
      <c r="K5839" s="80"/>
      <c r="L5839" s="80"/>
      <c r="M5839" s="80"/>
    </row>
    <row r="5840" spans="5:13">
      <c r="E5840" s="80"/>
      <c r="F5840" s="80"/>
      <c r="I5840" s="81"/>
      <c r="J5840" s="80"/>
      <c r="K5840" s="80"/>
      <c r="L5840" s="80"/>
      <c r="M5840" s="80"/>
    </row>
    <row r="5841" spans="5:13">
      <c r="E5841" s="80"/>
      <c r="F5841" s="80"/>
      <c r="I5841" s="81"/>
      <c r="J5841" s="80"/>
      <c r="K5841" s="80"/>
      <c r="L5841" s="80"/>
      <c r="M5841" s="80"/>
    </row>
    <row r="5842" spans="5:13">
      <c r="E5842" s="80"/>
      <c r="F5842" s="80"/>
      <c r="I5842" s="81"/>
      <c r="J5842" s="80"/>
      <c r="K5842" s="80"/>
      <c r="L5842" s="80"/>
      <c r="M5842" s="80"/>
    </row>
    <row r="5843" spans="5:13">
      <c r="E5843" s="80"/>
      <c r="F5843" s="80"/>
      <c r="I5843" s="81"/>
      <c r="J5843" s="80"/>
      <c r="K5843" s="80"/>
      <c r="L5843" s="80"/>
      <c r="M5843" s="80"/>
    </row>
    <row r="5844" spans="5:13">
      <c r="E5844" s="80"/>
      <c r="F5844" s="80"/>
      <c r="I5844" s="81"/>
      <c r="J5844" s="80"/>
      <c r="K5844" s="80"/>
      <c r="L5844" s="80"/>
      <c r="M5844" s="80"/>
    </row>
    <row r="5845" spans="5:13">
      <c r="E5845" s="80"/>
      <c r="F5845" s="80"/>
      <c r="I5845" s="81"/>
      <c r="J5845" s="80"/>
      <c r="K5845" s="80"/>
      <c r="L5845" s="80"/>
      <c r="M5845" s="80"/>
    </row>
    <row r="5846" spans="5:13">
      <c r="E5846" s="80"/>
      <c r="F5846" s="80"/>
      <c r="I5846" s="81"/>
      <c r="J5846" s="80"/>
      <c r="K5846" s="80"/>
      <c r="L5846" s="80"/>
      <c r="M5846" s="80"/>
    </row>
    <row r="5847" spans="5:13">
      <c r="E5847" s="80"/>
      <c r="F5847" s="80"/>
      <c r="I5847" s="81"/>
      <c r="J5847" s="80"/>
      <c r="K5847" s="80"/>
      <c r="L5847" s="80"/>
      <c r="M5847" s="80"/>
    </row>
    <row r="5848" spans="5:13">
      <c r="E5848" s="80"/>
      <c r="F5848" s="80"/>
      <c r="I5848" s="81"/>
      <c r="J5848" s="80"/>
      <c r="K5848" s="80"/>
      <c r="L5848" s="80"/>
      <c r="M5848" s="80"/>
    </row>
    <row r="5849" spans="5:13">
      <c r="E5849" s="80"/>
      <c r="F5849" s="80"/>
      <c r="I5849" s="81"/>
      <c r="J5849" s="80"/>
      <c r="K5849" s="80"/>
      <c r="L5849" s="80"/>
      <c r="M5849" s="80"/>
    </row>
    <row r="5850" spans="5:13">
      <c r="E5850" s="80"/>
      <c r="F5850" s="80"/>
      <c r="I5850" s="81"/>
      <c r="J5850" s="80"/>
      <c r="K5850" s="80"/>
      <c r="L5850" s="80"/>
      <c r="M5850" s="80"/>
    </row>
    <row r="5851" spans="5:13">
      <c r="E5851" s="80"/>
      <c r="F5851" s="80"/>
      <c r="I5851" s="81"/>
      <c r="J5851" s="80"/>
      <c r="K5851" s="80"/>
      <c r="L5851" s="80"/>
      <c r="M5851" s="80"/>
    </row>
    <row r="5852" spans="5:13">
      <c r="E5852" s="80"/>
      <c r="F5852" s="80"/>
      <c r="I5852" s="81"/>
      <c r="J5852" s="80"/>
      <c r="K5852" s="80"/>
      <c r="L5852" s="80"/>
      <c r="M5852" s="80"/>
    </row>
    <row r="5853" spans="5:13">
      <c r="E5853" s="80"/>
      <c r="F5853" s="80"/>
      <c r="I5853" s="81"/>
      <c r="J5853" s="80"/>
      <c r="K5853" s="80"/>
      <c r="L5853" s="80"/>
      <c r="M5853" s="80"/>
    </row>
    <row r="5854" spans="5:13">
      <c r="E5854" s="80"/>
      <c r="F5854" s="80"/>
      <c r="I5854" s="81"/>
      <c r="J5854" s="80"/>
      <c r="K5854" s="80"/>
      <c r="L5854" s="80"/>
      <c r="M5854" s="80"/>
    </row>
    <row r="5855" spans="5:13">
      <c r="E5855" s="80"/>
      <c r="F5855" s="80"/>
      <c r="I5855" s="81"/>
      <c r="J5855" s="80"/>
      <c r="K5855" s="80"/>
      <c r="L5855" s="80"/>
      <c r="M5855" s="80"/>
    </row>
    <row r="5856" spans="5:13">
      <c r="E5856" s="80"/>
      <c r="F5856" s="80"/>
      <c r="I5856" s="81"/>
      <c r="J5856" s="80"/>
      <c r="K5856" s="80"/>
      <c r="L5856" s="80"/>
      <c r="M5856" s="80"/>
    </row>
    <row r="5857" spans="5:13">
      <c r="E5857" s="80"/>
      <c r="F5857" s="80"/>
      <c r="I5857" s="81"/>
      <c r="J5857" s="80"/>
      <c r="K5857" s="80"/>
      <c r="L5857" s="80"/>
      <c r="M5857" s="80"/>
    </row>
    <row r="5858" spans="5:13">
      <c r="E5858" s="80"/>
      <c r="F5858" s="80"/>
      <c r="I5858" s="81"/>
      <c r="J5858" s="80"/>
      <c r="K5858" s="80"/>
      <c r="L5858" s="80"/>
      <c r="M5858" s="80"/>
    </row>
    <row r="5859" spans="5:13">
      <c r="E5859" s="80"/>
      <c r="F5859" s="80"/>
      <c r="I5859" s="81"/>
      <c r="J5859" s="80"/>
      <c r="K5859" s="80"/>
      <c r="L5859" s="80"/>
      <c r="M5859" s="80"/>
    </row>
    <row r="5860" spans="5:13">
      <c r="E5860" s="80"/>
      <c r="F5860" s="80"/>
      <c r="I5860" s="81"/>
      <c r="J5860" s="80"/>
      <c r="K5860" s="80"/>
      <c r="L5860" s="80"/>
      <c r="M5860" s="80"/>
    </row>
    <row r="5861" spans="5:13">
      <c r="E5861" s="80"/>
      <c r="F5861" s="80"/>
      <c r="I5861" s="81"/>
      <c r="J5861" s="80"/>
      <c r="K5861" s="80"/>
      <c r="L5861" s="80"/>
      <c r="M5861" s="80"/>
    </row>
    <row r="5862" spans="5:13">
      <c r="E5862" s="80"/>
      <c r="F5862" s="80"/>
      <c r="I5862" s="81"/>
      <c r="J5862" s="80"/>
      <c r="K5862" s="80"/>
      <c r="L5862" s="80"/>
      <c r="M5862" s="80"/>
    </row>
    <row r="5863" spans="5:13">
      <c r="E5863" s="80"/>
      <c r="F5863" s="80"/>
      <c r="I5863" s="81"/>
      <c r="J5863" s="80"/>
      <c r="K5863" s="80"/>
      <c r="L5863" s="80"/>
      <c r="M5863" s="80"/>
    </row>
    <row r="5864" spans="5:13">
      <c r="E5864" s="80"/>
      <c r="F5864" s="80"/>
      <c r="I5864" s="81"/>
      <c r="J5864" s="80"/>
      <c r="K5864" s="80"/>
      <c r="L5864" s="80"/>
      <c r="M5864" s="80"/>
    </row>
    <row r="5865" spans="5:13">
      <c r="E5865" s="80"/>
      <c r="F5865" s="80"/>
      <c r="I5865" s="81"/>
      <c r="J5865" s="80"/>
      <c r="K5865" s="80"/>
      <c r="L5865" s="80"/>
      <c r="M5865" s="80"/>
    </row>
    <row r="5866" spans="5:13">
      <c r="E5866" s="80"/>
      <c r="F5866" s="80"/>
      <c r="I5866" s="81"/>
      <c r="J5866" s="80"/>
      <c r="K5866" s="80"/>
      <c r="L5866" s="80"/>
      <c r="M5866" s="80"/>
    </row>
    <row r="5867" spans="5:13">
      <c r="E5867" s="80"/>
      <c r="F5867" s="80"/>
      <c r="I5867" s="81"/>
      <c r="J5867" s="80"/>
      <c r="K5867" s="80"/>
      <c r="L5867" s="80"/>
      <c r="M5867" s="80"/>
    </row>
    <row r="5868" spans="5:13">
      <c r="E5868" s="80"/>
      <c r="F5868" s="80"/>
      <c r="I5868" s="81"/>
      <c r="J5868" s="80"/>
      <c r="K5868" s="80"/>
      <c r="L5868" s="80"/>
      <c r="M5868" s="80"/>
    </row>
    <row r="5869" spans="5:13">
      <c r="E5869" s="80"/>
      <c r="F5869" s="80"/>
      <c r="I5869" s="81"/>
      <c r="J5869" s="80"/>
      <c r="K5869" s="80"/>
      <c r="L5869" s="80"/>
      <c r="M5869" s="80"/>
    </row>
    <row r="5870" spans="5:13">
      <c r="E5870" s="80"/>
      <c r="F5870" s="80"/>
      <c r="I5870" s="81"/>
      <c r="J5870" s="80"/>
      <c r="K5870" s="80"/>
      <c r="L5870" s="80"/>
      <c r="M5870" s="80"/>
    </row>
    <row r="5871" spans="5:13">
      <c r="E5871" s="80"/>
      <c r="F5871" s="80"/>
      <c r="I5871" s="81"/>
      <c r="J5871" s="80"/>
      <c r="K5871" s="80"/>
      <c r="L5871" s="80"/>
      <c r="M5871" s="80"/>
    </row>
    <row r="5872" spans="5:13">
      <c r="E5872" s="80"/>
      <c r="F5872" s="80"/>
      <c r="I5872" s="81"/>
      <c r="J5872" s="80"/>
      <c r="K5872" s="80"/>
      <c r="L5872" s="80"/>
      <c r="M5872" s="80"/>
    </row>
    <row r="5873" spans="5:13">
      <c r="E5873" s="80"/>
      <c r="F5873" s="80"/>
      <c r="I5873" s="81"/>
      <c r="J5873" s="80"/>
      <c r="K5873" s="80"/>
      <c r="L5873" s="80"/>
      <c r="M5873" s="80"/>
    </row>
    <row r="5874" spans="5:13">
      <c r="E5874" s="80"/>
      <c r="F5874" s="80"/>
      <c r="I5874" s="81"/>
      <c r="J5874" s="80"/>
      <c r="K5874" s="80"/>
      <c r="L5874" s="80"/>
      <c r="M5874" s="80"/>
    </row>
    <row r="5875" spans="5:13">
      <c r="E5875" s="80"/>
      <c r="F5875" s="80"/>
      <c r="I5875" s="81"/>
      <c r="J5875" s="80"/>
      <c r="K5875" s="80"/>
      <c r="L5875" s="80"/>
      <c r="M5875" s="80"/>
    </row>
    <row r="5876" spans="5:13">
      <c r="E5876" s="80"/>
      <c r="F5876" s="80"/>
      <c r="I5876" s="81"/>
      <c r="J5876" s="80"/>
      <c r="K5876" s="80"/>
      <c r="L5876" s="80"/>
      <c r="M5876" s="80"/>
    </row>
    <row r="5877" spans="5:13">
      <c r="E5877" s="80"/>
      <c r="F5877" s="80"/>
      <c r="I5877" s="81"/>
      <c r="J5877" s="80"/>
      <c r="K5877" s="80"/>
      <c r="L5877" s="80"/>
      <c r="M5877" s="80"/>
    </row>
    <row r="5878" spans="5:13">
      <c r="E5878" s="80"/>
      <c r="F5878" s="80"/>
      <c r="I5878" s="81"/>
      <c r="J5878" s="80"/>
      <c r="K5878" s="80"/>
      <c r="L5878" s="80"/>
      <c r="M5878" s="80"/>
    </row>
    <row r="5879" spans="5:13">
      <c r="E5879" s="80"/>
      <c r="F5879" s="80"/>
      <c r="I5879" s="81"/>
      <c r="J5879" s="80"/>
      <c r="K5879" s="80"/>
      <c r="L5879" s="80"/>
      <c r="M5879" s="80"/>
    </row>
    <row r="5880" spans="5:13">
      <c r="E5880" s="80"/>
      <c r="F5880" s="80"/>
      <c r="I5880" s="81"/>
      <c r="J5880" s="80"/>
      <c r="K5880" s="80"/>
      <c r="L5880" s="80"/>
      <c r="M5880" s="80"/>
    </row>
    <row r="5881" spans="5:13">
      <c r="E5881" s="80"/>
      <c r="F5881" s="80"/>
      <c r="I5881" s="81"/>
      <c r="J5881" s="80"/>
      <c r="K5881" s="80"/>
      <c r="L5881" s="80"/>
      <c r="M5881" s="80"/>
    </row>
    <row r="5882" spans="5:13">
      <c r="E5882" s="80"/>
      <c r="F5882" s="80"/>
      <c r="I5882" s="81"/>
      <c r="J5882" s="80"/>
      <c r="K5882" s="80"/>
      <c r="L5882" s="80"/>
      <c r="M5882" s="80"/>
    </row>
    <row r="5883" spans="5:13">
      <c r="E5883" s="80"/>
      <c r="F5883" s="80"/>
      <c r="I5883" s="81"/>
      <c r="J5883" s="80"/>
      <c r="K5883" s="80"/>
      <c r="L5883" s="80"/>
      <c r="M5883" s="80"/>
    </row>
    <row r="5884" spans="5:13">
      <c r="E5884" s="80"/>
      <c r="F5884" s="80"/>
      <c r="I5884" s="81"/>
      <c r="J5884" s="80"/>
      <c r="K5884" s="80"/>
      <c r="L5884" s="80"/>
      <c r="M5884" s="80"/>
    </row>
    <row r="5885" spans="5:13">
      <c r="E5885" s="80"/>
      <c r="F5885" s="80"/>
      <c r="I5885" s="81"/>
      <c r="J5885" s="80"/>
      <c r="K5885" s="80"/>
      <c r="L5885" s="80"/>
      <c r="M5885" s="80"/>
    </row>
    <row r="5886" spans="5:13">
      <c r="E5886" s="80"/>
      <c r="F5886" s="80"/>
      <c r="I5886" s="81"/>
      <c r="J5886" s="80"/>
      <c r="K5886" s="80"/>
      <c r="L5886" s="80"/>
      <c r="M5886" s="80"/>
    </row>
    <row r="5887" spans="5:13">
      <c r="E5887" s="80"/>
      <c r="F5887" s="80"/>
      <c r="I5887" s="81"/>
      <c r="J5887" s="80"/>
      <c r="K5887" s="80"/>
      <c r="L5887" s="80"/>
      <c r="M5887" s="80"/>
    </row>
    <row r="5888" spans="5:13">
      <c r="E5888" s="80"/>
      <c r="F5888" s="80"/>
      <c r="I5888" s="81"/>
      <c r="J5888" s="80"/>
      <c r="K5888" s="80"/>
      <c r="L5888" s="80"/>
      <c r="M5888" s="80"/>
    </row>
    <row r="5889" spans="5:13">
      <c r="E5889" s="80"/>
      <c r="F5889" s="80"/>
      <c r="I5889" s="81"/>
      <c r="J5889" s="80"/>
      <c r="K5889" s="80"/>
      <c r="L5889" s="80"/>
      <c r="M5889" s="80"/>
    </row>
    <row r="5890" spans="5:13">
      <c r="E5890" s="80"/>
      <c r="F5890" s="80"/>
      <c r="I5890" s="81"/>
      <c r="J5890" s="80"/>
      <c r="K5890" s="80"/>
      <c r="L5890" s="80"/>
      <c r="M5890" s="80"/>
    </row>
    <row r="5891" spans="5:13">
      <c r="E5891" s="80"/>
      <c r="F5891" s="80"/>
      <c r="I5891" s="81"/>
      <c r="J5891" s="80"/>
      <c r="K5891" s="80"/>
      <c r="L5891" s="80"/>
      <c r="M5891" s="80"/>
    </row>
    <row r="5892" spans="5:13">
      <c r="E5892" s="80"/>
      <c r="F5892" s="80"/>
      <c r="I5892" s="81"/>
      <c r="J5892" s="80"/>
      <c r="K5892" s="80"/>
      <c r="L5892" s="80"/>
      <c r="M5892" s="80"/>
    </row>
    <row r="5893" spans="5:13">
      <c r="E5893" s="80"/>
      <c r="F5893" s="80"/>
      <c r="I5893" s="81"/>
      <c r="J5893" s="80"/>
      <c r="K5893" s="80"/>
      <c r="L5893" s="80"/>
      <c r="M5893" s="80"/>
    </row>
    <row r="5894" spans="5:13">
      <c r="E5894" s="80"/>
      <c r="F5894" s="80"/>
      <c r="I5894" s="81"/>
      <c r="J5894" s="80"/>
      <c r="K5894" s="80"/>
      <c r="L5894" s="80"/>
      <c r="M5894" s="80"/>
    </row>
    <row r="5895" spans="5:13">
      <c r="E5895" s="80"/>
      <c r="F5895" s="80"/>
      <c r="I5895" s="81"/>
      <c r="J5895" s="80"/>
      <c r="K5895" s="80"/>
      <c r="L5895" s="80"/>
      <c r="M5895" s="80"/>
    </row>
    <row r="5896" spans="5:13">
      <c r="E5896" s="80"/>
      <c r="F5896" s="80"/>
      <c r="I5896" s="81"/>
      <c r="J5896" s="80"/>
      <c r="K5896" s="80"/>
      <c r="L5896" s="80"/>
      <c r="M5896" s="80"/>
    </row>
    <row r="5897" spans="5:13">
      <c r="E5897" s="80"/>
      <c r="F5897" s="80"/>
      <c r="I5897" s="81"/>
      <c r="J5897" s="80"/>
      <c r="K5897" s="80"/>
      <c r="L5897" s="80"/>
      <c r="M5897" s="80"/>
    </row>
    <row r="5898" spans="5:13">
      <c r="E5898" s="80"/>
      <c r="F5898" s="80"/>
      <c r="I5898" s="81"/>
      <c r="J5898" s="80"/>
      <c r="K5898" s="80"/>
      <c r="L5898" s="80"/>
      <c r="M5898" s="80"/>
    </row>
    <row r="5899" spans="5:13">
      <c r="E5899" s="80"/>
      <c r="F5899" s="80"/>
      <c r="I5899" s="81"/>
      <c r="J5899" s="80"/>
      <c r="K5899" s="80"/>
      <c r="L5899" s="80"/>
      <c r="M5899" s="80"/>
    </row>
    <row r="5900" spans="5:13">
      <c r="E5900" s="80"/>
      <c r="F5900" s="80"/>
      <c r="I5900" s="81"/>
      <c r="J5900" s="80"/>
      <c r="K5900" s="80"/>
      <c r="L5900" s="80"/>
      <c r="M5900" s="80"/>
    </row>
    <row r="5901" spans="5:13">
      <c r="E5901" s="80"/>
      <c r="F5901" s="80"/>
      <c r="I5901" s="81"/>
      <c r="J5901" s="80"/>
      <c r="K5901" s="80"/>
      <c r="L5901" s="80"/>
      <c r="M5901" s="80"/>
    </row>
    <row r="5902" spans="5:13">
      <c r="E5902" s="80"/>
      <c r="F5902" s="80"/>
      <c r="I5902" s="81"/>
      <c r="J5902" s="80"/>
      <c r="K5902" s="80"/>
      <c r="L5902" s="80"/>
      <c r="M5902" s="80"/>
    </row>
    <row r="5903" spans="5:13">
      <c r="E5903" s="80"/>
      <c r="F5903" s="80"/>
      <c r="I5903" s="81"/>
      <c r="J5903" s="80"/>
      <c r="K5903" s="80"/>
      <c r="L5903" s="80"/>
      <c r="M5903" s="80"/>
    </row>
    <row r="5904" spans="5:13">
      <c r="E5904" s="80"/>
      <c r="F5904" s="80"/>
      <c r="I5904" s="81"/>
      <c r="J5904" s="80"/>
      <c r="K5904" s="80"/>
      <c r="L5904" s="80"/>
      <c r="M5904" s="80"/>
    </row>
    <row r="5905" spans="5:13">
      <c r="E5905" s="80"/>
      <c r="F5905" s="80"/>
      <c r="I5905" s="81"/>
      <c r="J5905" s="80"/>
      <c r="K5905" s="80"/>
      <c r="L5905" s="80"/>
      <c r="M5905" s="80"/>
    </row>
    <row r="5906" spans="5:13">
      <c r="E5906" s="80"/>
      <c r="F5906" s="80"/>
      <c r="I5906" s="81"/>
      <c r="J5906" s="80"/>
      <c r="K5906" s="80"/>
      <c r="L5906" s="80"/>
      <c r="M5906" s="80"/>
    </row>
    <row r="5907" spans="5:13">
      <c r="E5907" s="80"/>
      <c r="F5907" s="80"/>
      <c r="I5907" s="81"/>
      <c r="J5907" s="80"/>
      <c r="K5907" s="80"/>
      <c r="L5907" s="80"/>
      <c r="M5907" s="80"/>
    </row>
    <row r="5908" spans="5:13">
      <c r="E5908" s="80"/>
      <c r="F5908" s="80"/>
      <c r="I5908" s="81"/>
      <c r="J5908" s="80"/>
      <c r="K5908" s="80"/>
      <c r="L5908" s="80"/>
      <c r="M5908" s="80"/>
    </row>
    <row r="5909" spans="5:13">
      <c r="E5909" s="80"/>
      <c r="F5909" s="80"/>
      <c r="I5909" s="81"/>
      <c r="J5909" s="80"/>
      <c r="K5909" s="80"/>
      <c r="L5909" s="80"/>
      <c r="M5909" s="80"/>
    </row>
    <row r="5910" spans="5:13">
      <c r="E5910" s="80"/>
      <c r="F5910" s="80"/>
      <c r="I5910" s="81"/>
      <c r="J5910" s="80"/>
      <c r="K5910" s="80"/>
      <c r="L5910" s="80"/>
      <c r="M5910" s="80"/>
    </row>
    <row r="5911" spans="5:13">
      <c r="E5911" s="80"/>
      <c r="F5911" s="80"/>
      <c r="I5911" s="81"/>
      <c r="J5911" s="80"/>
      <c r="K5911" s="80"/>
      <c r="L5911" s="80"/>
      <c r="M5911" s="80"/>
    </row>
    <row r="5912" spans="5:13">
      <c r="E5912" s="80"/>
      <c r="F5912" s="80"/>
      <c r="I5912" s="81"/>
      <c r="J5912" s="80"/>
      <c r="K5912" s="80"/>
      <c r="L5912" s="80"/>
      <c r="M5912" s="80"/>
    </row>
    <row r="5913" spans="5:13">
      <c r="E5913" s="80"/>
      <c r="F5913" s="80"/>
      <c r="I5913" s="81"/>
      <c r="J5913" s="80"/>
      <c r="K5913" s="80"/>
      <c r="L5913" s="80"/>
      <c r="M5913" s="80"/>
    </row>
    <row r="5914" spans="5:13">
      <c r="E5914" s="80"/>
      <c r="F5914" s="80"/>
      <c r="I5914" s="81"/>
      <c r="J5914" s="80"/>
      <c r="K5914" s="80"/>
      <c r="L5914" s="80"/>
      <c r="M5914" s="80"/>
    </row>
    <row r="5915" spans="5:13">
      <c r="E5915" s="80"/>
      <c r="F5915" s="80"/>
      <c r="I5915" s="81"/>
      <c r="J5915" s="80"/>
      <c r="K5915" s="80"/>
      <c r="L5915" s="80"/>
      <c r="M5915" s="80"/>
    </row>
    <row r="5916" spans="5:13">
      <c r="E5916" s="80"/>
      <c r="F5916" s="80"/>
      <c r="I5916" s="81"/>
      <c r="J5916" s="80"/>
      <c r="K5916" s="80"/>
      <c r="L5916" s="80"/>
      <c r="M5916" s="80"/>
    </row>
    <row r="5917" spans="5:13">
      <c r="E5917" s="80"/>
      <c r="F5917" s="80"/>
      <c r="I5917" s="81"/>
      <c r="J5917" s="80"/>
      <c r="K5917" s="80"/>
      <c r="L5917" s="80"/>
      <c r="M5917" s="80"/>
    </row>
    <row r="5918" spans="5:13">
      <c r="E5918" s="80"/>
      <c r="F5918" s="80"/>
      <c r="I5918" s="81"/>
      <c r="J5918" s="80"/>
      <c r="K5918" s="80"/>
      <c r="L5918" s="80"/>
      <c r="M5918" s="80"/>
    </row>
    <row r="5919" spans="5:13">
      <c r="E5919" s="80"/>
      <c r="F5919" s="80"/>
      <c r="I5919" s="81"/>
      <c r="J5919" s="80"/>
      <c r="K5919" s="80"/>
      <c r="L5919" s="80"/>
      <c r="M5919" s="80"/>
    </row>
    <row r="5920" spans="5:13">
      <c r="E5920" s="80"/>
      <c r="F5920" s="80"/>
      <c r="I5920" s="81"/>
      <c r="J5920" s="80"/>
      <c r="K5920" s="80"/>
      <c r="L5920" s="80"/>
      <c r="M5920" s="80"/>
    </row>
    <row r="5921" spans="5:13">
      <c r="E5921" s="80"/>
      <c r="F5921" s="80"/>
      <c r="I5921" s="81"/>
      <c r="J5921" s="80"/>
      <c r="K5921" s="80"/>
      <c r="L5921" s="80"/>
      <c r="M5921" s="80"/>
    </row>
    <row r="5922" spans="5:13">
      <c r="E5922" s="80"/>
      <c r="F5922" s="80"/>
      <c r="I5922" s="81"/>
      <c r="J5922" s="80"/>
      <c r="K5922" s="80"/>
      <c r="L5922" s="80"/>
      <c r="M5922" s="80"/>
    </row>
    <row r="5923" spans="5:13">
      <c r="E5923" s="80"/>
      <c r="F5923" s="80"/>
      <c r="I5923" s="81"/>
      <c r="J5923" s="80"/>
      <c r="K5923" s="80"/>
      <c r="L5923" s="80"/>
      <c r="M5923" s="80"/>
    </row>
    <row r="5924" spans="5:13">
      <c r="E5924" s="80"/>
      <c r="F5924" s="80"/>
      <c r="I5924" s="81"/>
      <c r="J5924" s="80"/>
      <c r="K5924" s="80"/>
      <c r="L5924" s="80"/>
      <c r="M5924" s="80"/>
    </row>
    <row r="5925" spans="5:13">
      <c r="E5925" s="80"/>
      <c r="F5925" s="80"/>
      <c r="I5925" s="81"/>
      <c r="J5925" s="80"/>
      <c r="K5925" s="80"/>
      <c r="L5925" s="80"/>
      <c r="M5925" s="80"/>
    </row>
    <row r="5926" spans="5:13">
      <c r="E5926" s="80"/>
      <c r="F5926" s="80"/>
      <c r="I5926" s="81"/>
      <c r="J5926" s="80"/>
      <c r="K5926" s="80"/>
      <c r="L5926" s="80"/>
      <c r="M5926" s="80"/>
    </row>
    <row r="5927" spans="5:13">
      <c r="E5927" s="80"/>
      <c r="F5927" s="80"/>
      <c r="I5927" s="81"/>
      <c r="J5927" s="80"/>
      <c r="K5927" s="80"/>
      <c r="L5927" s="80"/>
      <c r="M5927" s="80"/>
    </row>
    <row r="5928" spans="5:13">
      <c r="E5928" s="80"/>
      <c r="F5928" s="80"/>
      <c r="I5928" s="81"/>
      <c r="J5928" s="80"/>
      <c r="K5928" s="80"/>
      <c r="L5928" s="80"/>
      <c r="M5928" s="80"/>
    </row>
    <row r="5929" spans="5:13">
      <c r="E5929" s="80"/>
      <c r="F5929" s="80"/>
      <c r="I5929" s="81"/>
      <c r="J5929" s="80"/>
      <c r="K5929" s="80"/>
      <c r="L5929" s="80"/>
      <c r="M5929" s="80"/>
    </row>
    <row r="5930" spans="5:13">
      <c r="E5930" s="80"/>
      <c r="F5930" s="80"/>
      <c r="I5930" s="81"/>
      <c r="J5930" s="80"/>
      <c r="K5930" s="80"/>
      <c r="L5930" s="80"/>
      <c r="M5930" s="80"/>
    </row>
    <row r="5931" spans="5:13">
      <c r="E5931" s="80"/>
      <c r="F5931" s="80"/>
      <c r="I5931" s="81"/>
      <c r="J5931" s="80"/>
      <c r="K5931" s="80"/>
      <c r="L5931" s="80"/>
      <c r="M5931" s="80"/>
    </row>
    <row r="5932" spans="5:13">
      <c r="E5932" s="80"/>
      <c r="F5932" s="80"/>
      <c r="I5932" s="81"/>
      <c r="J5932" s="80"/>
      <c r="K5932" s="80"/>
      <c r="L5932" s="80"/>
      <c r="M5932" s="80"/>
    </row>
    <row r="5933" spans="5:13">
      <c r="E5933" s="80"/>
      <c r="F5933" s="80"/>
      <c r="I5933" s="81"/>
      <c r="J5933" s="80"/>
      <c r="K5933" s="80"/>
      <c r="L5933" s="80"/>
      <c r="M5933" s="80"/>
    </row>
    <row r="5934" spans="5:13">
      <c r="E5934" s="80"/>
      <c r="F5934" s="80"/>
      <c r="I5934" s="81"/>
      <c r="J5934" s="80"/>
      <c r="K5934" s="80"/>
      <c r="L5934" s="80"/>
      <c r="M5934" s="80"/>
    </row>
    <row r="5935" spans="5:13">
      <c r="E5935" s="80"/>
      <c r="F5935" s="80"/>
      <c r="I5935" s="81"/>
      <c r="J5935" s="80"/>
      <c r="K5935" s="80"/>
      <c r="L5935" s="80"/>
      <c r="M5935" s="80"/>
    </row>
    <row r="5936" spans="5:13">
      <c r="E5936" s="80"/>
      <c r="F5936" s="80"/>
      <c r="I5936" s="81"/>
      <c r="J5936" s="80"/>
      <c r="K5936" s="80"/>
      <c r="L5936" s="80"/>
      <c r="M5936" s="80"/>
    </row>
    <row r="5937" spans="5:13">
      <c r="E5937" s="80"/>
      <c r="F5937" s="80"/>
      <c r="I5937" s="81"/>
      <c r="J5937" s="80"/>
      <c r="K5937" s="80"/>
      <c r="L5937" s="80"/>
      <c r="M5937" s="80"/>
    </row>
    <row r="5938" spans="5:13">
      <c r="E5938" s="80"/>
      <c r="F5938" s="80"/>
      <c r="I5938" s="81"/>
      <c r="J5938" s="80"/>
      <c r="K5938" s="80"/>
      <c r="L5938" s="80"/>
      <c r="M5938" s="80"/>
    </row>
    <row r="5939" spans="5:13">
      <c r="E5939" s="80"/>
      <c r="F5939" s="80"/>
      <c r="I5939" s="81"/>
      <c r="J5939" s="80"/>
      <c r="K5939" s="80"/>
      <c r="L5939" s="80"/>
      <c r="M5939" s="80"/>
    </row>
    <row r="5940" spans="5:13">
      <c r="E5940" s="80"/>
      <c r="F5940" s="80"/>
      <c r="I5940" s="81"/>
      <c r="J5940" s="80"/>
      <c r="K5940" s="80"/>
      <c r="L5940" s="80"/>
      <c r="M5940" s="80"/>
    </row>
    <row r="5941" spans="5:13">
      <c r="E5941" s="80"/>
      <c r="F5941" s="80"/>
      <c r="I5941" s="81"/>
      <c r="J5941" s="80"/>
      <c r="K5941" s="80"/>
      <c r="L5941" s="80"/>
      <c r="M5941" s="80"/>
    </row>
    <row r="5942" spans="5:13">
      <c r="E5942" s="80"/>
      <c r="F5942" s="80"/>
      <c r="I5942" s="81"/>
      <c r="J5942" s="80"/>
      <c r="K5942" s="80"/>
      <c r="L5942" s="80"/>
      <c r="M5942" s="80"/>
    </row>
    <row r="5943" spans="5:13">
      <c r="E5943" s="80"/>
      <c r="F5943" s="80"/>
      <c r="I5943" s="81"/>
      <c r="J5943" s="80"/>
      <c r="K5943" s="80"/>
      <c r="L5943" s="80"/>
      <c r="M5943" s="80"/>
    </row>
    <row r="5944" spans="5:13">
      <c r="E5944" s="80"/>
      <c r="F5944" s="80"/>
      <c r="I5944" s="81"/>
      <c r="J5944" s="80"/>
      <c r="K5944" s="80"/>
      <c r="L5944" s="80"/>
      <c r="M5944" s="80"/>
    </row>
    <row r="5945" spans="5:13">
      <c r="E5945" s="80"/>
      <c r="F5945" s="80"/>
      <c r="I5945" s="81"/>
      <c r="J5945" s="80"/>
      <c r="K5945" s="80"/>
      <c r="L5945" s="80"/>
      <c r="M5945" s="80"/>
    </row>
    <row r="5946" spans="5:13">
      <c r="E5946" s="80"/>
      <c r="F5946" s="80"/>
      <c r="I5946" s="81"/>
      <c r="J5946" s="80"/>
      <c r="K5946" s="80"/>
      <c r="L5946" s="80"/>
      <c r="M5946" s="80"/>
    </row>
    <row r="5947" spans="5:13">
      <c r="E5947" s="80"/>
      <c r="F5947" s="80"/>
      <c r="I5947" s="81"/>
      <c r="J5947" s="80"/>
      <c r="K5947" s="80"/>
      <c r="L5947" s="80"/>
      <c r="M5947" s="80"/>
    </row>
    <row r="5948" spans="5:13">
      <c r="E5948" s="80"/>
      <c r="F5948" s="80"/>
      <c r="I5948" s="81"/>
      <c r="J5948" s="80"/>
      <c r="K5948" s="80"/>
      <c r="L5948" s="80"/>
      <c r="M5948" s="80"/>
    </row>
    <row r="5949" spans="5:13">
      <c r="E5949" s="80"/>
      <c r="F5949" s="80"/>
      <c r="I5949" s="81"/>
      <c r="J5949" s="80"/>
      <c r="K5949" s="80"/>
      <c r="L5949" s="80"/>
      <c r="M5949" s="80"/>
    </row>
    <row r="5950" spans="5:13">
      <c r="E5950" s="80"/>
      <c r="F5950" s="80"/>
      <c r="I5950" s="81"/>
      <c r="J5950" s="80"/>
      <c r="K5950" s="80"/>
      <c r="L5950" s="80"/>
      <c r="M5950" s="80"/>
    </row>
    <row r="5951" spans="5:13">
      <c r="E5951" s="80"/>
      <c r="F5951" s="80"/>
      <c r="I5951" s="81"/>
      <c r="J5951" s="80"/>
      <c r="K5951" s="80"/>
      <c r="L5951" s="80"/>
      <c r="M5951" s="80"/>
    </row>
    <row r="5952" spans="5:13">
      <c r="E5952" s="80"/>
      <c r="F5952" s="80"/>
      <c r="I5952" s="81"/>
      <c r="J5952" s="80"/>
      <c r="K5952" s="80"/>
      <c r="L5952" s="80"/>
      <c r="M5952" s="80"/>
    </row>
    <row r="5953" spans="5:13">
      <c r="E5953" s="80"/>
      <c r="F5953" s="80"/>
      <c r="I5953" s="81"/>
      <c r="J5953" s="80"/>
      <c r="K5953" s="80"/>
      <c r="L5953" s="80"/>
      <c r="M5953" s="80"/>
    </row>
    <row r="5954" spans="5:13">
      <c r="E5954" s="80"/>
      <c r="F5954" s="80"/>
      <c r="I5954" s="81"/>
      <c r="J5954" s="80"/>
      <c r="K5954" s="80"/>
      <c r="L5954" s="80"/>
      <c r="M5954" s="80"/>
    </row>
    <row r="5955" spans="5:13">
      <c r="E5955" s="80"/>
      <c r="F5955" s="80"/>
      <c r="I5955" s="81"/>
      <c r="J5955" s="80"/>
      <c r="K5955" s="80"/>
      <c r="L5955" s="80"/>
      <c r="M5955" s="80"/>
    </row>
    <row r="5956" spans="5:13">
      <c r="E5956" s="80"/>
      <c r="F5956" s="80"/>
      <c r="I5956" s="81"/>
      <c r="J5956" s="80"/>
      <c r="K5956" s="80"/>
      <c r="L5956" s="80"/>
      <c r="M5956" s="80"/>
    </row>
    <row r="5957" spans="5:13">
      <c r="E5957" s="80"/>
      <c r="F5957" s="80"/>
      <c r="I5957" s="81"/>
      <c r="J5957" s="80"/>
      <c r="K5957" s="80"/>
      <c r="L5957" s="80"/>
      <c r="M5957" s="80"/>
    </row>
    <row r="5958" spans="5:13">
      <c r="E5958" s="80"/>
      <c r="F5958" s="80"/>
      <c r="I5958" s="81"/>
      <c r="J5958" s="80"/>
      <c r="K5958" s="80"/>
      <c r="L5958" s="80"/>
      <c r="M5958" s="80"/>
    </row>
    <row r="5959" spans="5:13">
      <c r="E5959" s="80"/>
      <c r="F5959" s="80"/>
      <c r="I5959" s="81"/>
      <c r="J5959" s="80"/>
      <c r="K5959" s="80"/>
      <c r="L5959" s="80"/>
      <c r="M5959" s="80"/>
    </row>
    <row r="5960" spans="5:13">
      <c r="E5960" s="80"/>
      <c r="F5960" s="80"/>
      <c r="I5960" s="81"/>
      <c r="J5960" s="80"/>
      <c r="K5960" s="80"/>
      <c r="L5960" s="80"/>
      <c r="M5960" s="80"/>
    </row>
    <row r="5961" spans="5:13">
      <c r="E5961" s="80"/>
      <c r="F5961" s="80"/>
      <c r="I5961" s="81"/>
      <c r="J5961" s="80"/>
      <c r="K5961" s="80"/>
      <c r="L5961" s="80"/>
      <c r="M5961" s="80"/>
    </row>
    <row r="5962" spans="5:13">
      <c r="E5962" s="80"/>
      <c r="F5962" s="80"/>
      <c r="I5962" s="81"/>
      <c r="J5962" s="80"/>
      <c r="K5962" s="80"/>
      <c r="L5962" s="80"/>
      <c r="M5962" s="80"/>
    </row>
    <row r="5963" spans="5:13">
      <c r="E5963" s="80"/>
      <c r="F5963" s="80"/>
      <c r="I5963" s="81"/>
      <c r="J5963" s="80"/>
      <c r="K5963" s="80"/>
      <c r="L5963" s="80"/>
      <c r="M5963" s="80"/>
    </row>
    <row r="5964" spans="5:13">
      <c r="E5964" s="80"/>
      <c r="F5964" s="80"/>
      <c r="I5964" s="81"/>
      <c r="J5964" s="80"/>
      <c r="K5964" s="80"/>
      <c r="L5964" s="80"/>
      <c r="M5964" s="80"/>
    </row>
    <row r="5965" spans="5:13">
      <c r="E5965" s="80"/>
      <c r="F5965" s="80"/>
      <c r="I5965" s="81"/>
      <c r="J5965" s="80"/>
      <c r="K5965" s="80"/>
      <c r="L5965" s="80"/>
      <c r="M5965" s="80"/>
    </row>
    <row r="5966" spans="5:13">
      <c r="E5966" s="80"/>
      <c r="F5966" s="80"/>
      <c r="I5966" s="81"/>
      <c r="J5966" s="80"/>
      <c r="K5966" s="80"/>
      <c r="L5966" s="80"/>
      <c r="M5966" s="80"/>
    </row>
    <row r="5967" spans="5:13">
      <c r="E5967" s="80"/>
      <c r="F5967" s="80"/>
      <c r="I5967" s="81"/>
      <c r="J5967" s="80"/>
      <c r="K5967" s="80"/>
      <c r="L5967" s="80"/>
      <c r="M5967" s="80"/>
    </row>
    <row r="5968" spans="5:13">
      <c r="E5968" s="80"/>
      <c r="F5968" s="80"/>
      <c r="I5968" s="81"/>
      <c r="J5968" s="80"/>
      <c r="K5968" s="80"/>
      <c r="L5968" s="80"/>
      <c r="M5968" s="80"/>
    </row>
    <row r="5969" spans="5:13">
      <c r="E5969" s="80"/>
      <c r="F5969" s="80"/>
      <c r="I5969" s="81"/>
      <c r="J5969" s="80"/>
      <c r="K5969" s="80"/>
      <c r="L5969" s="80"/>
      <c r="M5969" s="80"/>
    </row>
    <row r="5970" spans="5:13">
      <c r="E5970" s="80"/>
      <c r="F5970" s="80"/>
      <c r="I5970" s="81"/>
      <c r="J5970" s="80"/>
      <c r="K5970" s="80"/>
      <c r="L5970" s="80"/>
      <c r="M5970" s="80"/>
    </row>
    <row r="5971" spans="5:13">
      <c r="E5971" s="80"/>
      <c r="F5971" s="80"/>
      <c r="I5971" s="81"/>
      <c r="J5971" s="80"/>
      <c r="K5971" s="80"/>
      <c r="L5971" s="80"/>
      <c r="M5971" s="80"/>
    </row>
    <row r="5972" spans="5:13">
      <c r="E5972" s="80"/>
      <c r="F5972" s="80"/>
      <c r="I5972" s="81"/>
      <c r="J5972" s="80"/>
      <c r="K5972" s="80"/>
      <c r="L5972" s="80"/>
      <c r="M5972" s="80"/>
    </row>
    <row r="5973" spans="5:13">
      <c r="E5973" s="80"/>
      <c r="F5973" s="80"/>
      <c r="I5973" s="81"/>
      <c r="J5973" s="80"/>
      <c r="K5973" s="80"/>
      <c r="L5973" s="80"/>
      <c r="M5973" s="80"/>
    </row>
    <row r="5974" spans="5:13">
      <c r="E5974" s="80"/>
      <c r="F5974" s="80"/>
      <c r="I5974" s="81"/>
      <c r="J5974" s="80"/>
      <c r="K5974" s="80"/>
      <c r="L5974" s="80"/>
      <c r="M5974" s="80"/>
    </row>
    <row r="5975" spans="5:13">
      <c r="E5975" s="80"/>
      <c r="F5975" s="80"/>
      <c r="I5975" s="81"/>
      <c r="J5975" s="80"/>
      <c r="K5975" s="80"/>
      <c r="L5975" s="80"/>
      <c r="M5975" s="80"/>
    </row>
    <row r="5976" spans="5:13">
      <c r="E5976" s="80"/>
      <c r="F5976" s="80"/>
      <c r="I5976" s="81"/>
      <c r="J5976" s="80"/>
      <c r="K5976" s="80"/>
      <c r="L5976" s="80"/>
      <c r="M5976" s="80"/>
    </row>
    <row r="5977" spans="5:13">
      <c r="E5977" s="80"/>
      <c r="F5977" s="80"/>
      <c r="I5977" s="81"/>
      <c r="J5977" s="80"/>
      <c r="K5977" s="80"/>
      <c r="L5977" s="80"/>
      <c r="M5977" s="80"/>
    </row>
    <row r="5978" spans="5:13">
      <c r="E5978" s="80"/>
      <c r="F5978" s="80"/>
      <c r="I5978" s="81"/>
      <c r="J5978" s="80"/>
      <c r="K5978" s="80"/>
      <c r="L5978" s="80"/>
      <c r="M5978" s="80"/>
    </row>
    <row r="5979" spans="5:13">
      <c r="E5979" s="80"/>
      <c r="F5979" s="80"/>
      <c r="I5979" s="81"/>
      <c r="J5979" s="80"/>
      <c r="K5979" s="80"/>
      <c r="L5979" s="80"/>
      <c r="M5979" s="80"/>
    </row>
    <row r="5980" spans="5:13">
      <c r="E5980" s="80"/>
      <c r="F5980" s="80"/>
      <c r="I5980" s="81"/>
      <c r="J5980" s="80"/>
      <c r="K5980" s="80"/>
      <c r="L5980" s="80"/>
      <c r="M5980" s="80"/>
    </row>
    <row r="5981" spans="5:13">
      <c r="E5981" s="80"/>
      <c r="F5981" s="80"/>
      <c r="I5981" s="81"/>
      <c r="J5981" s="80"/>
      <c r="K5981" s="80"/>
      <c r="L5981" s="80"/>
      <c r="M5981" s="80"/>
    </row>
    <row r="5982" spans="5:13">
      <c r="E5982" s="80"/>
      <c r="F5982" s="80"/>
      <c r="I5982" s="81"/>
      <c r="J5982" s="80"/>
      <c r="K5982" s="80"/>
      <c r="L5982" s="80"/>
      <c r="M5982" s="80"/>
    </row>
    <row r="5983" spans="5:13">
      <c r="E5983" s="80"/>
      <c r="F5983" s="80"/>
      <c r="I5983" s="81"/>
      <c r="J5983" s="80"/>
      <c r="K5983" s="80"/>
      <c r="L5983" s="80"/>
      <c r="M5983" s="80"/>
    </row>
    <row r="5984" spans="5:13">
      <c r="E5984" s="80"/>
      <c r="F5984" s="80"/>
      <c r="I5984" s="81"/>
      <c r="J5984" s="80"/>
      <c r="K5984" s="80"/>
      <c r="L5984" s="80"/>
      <c r="M5984" s="80"/>
    </row>
    <row r="5985" spans="5:13">
      <c r="E5985" s="80"/>
      <c r="F5985" s="80"/>
      <c r="I5985" s="81"/>
      <c r="J5985" s="80"/>
      <c r="K5985" s="80"/>
      <c r="L5985" s="80"/>
      <c r="M5985" s="80"/>
    </row>
    <row r="5986" spans="5:13">
      <c r="E5986" s="80"/>
      <c r="F5986" s="80"/>
      <c r="I5986" s="81"/>
      <c r="J5986" s="80"/>
      <c r="K5986" s="80"/>
      <c r="L5986" s="80"/>
      <c r="M5986" s="80"/>
    </row>
    <row r="5987" spans="5:13">
      <c r="E5987" s="80"/>
      <c r="F5987" s="80"/>
      <c r="I5987" s="81"/>
      <c r="J5987" s="80"/>
      <c r="K5987" s="80"/>
      <c r="L5987" s="80"/>
      <c r="M5987" s="80"/>
    </row>
    <row r="5988" spans="5:13">
      <c r="E5988" s="80"/>
      <c r="F5988" s="80"/>
      <c r="I5988" s="81"/>
      <c r="J5988" s="80"/>
      <c r="K5988" s="80"/>
      <c r="L5988" s="80"/>
      <c r="M5988" s="80"/>
    </row>
    <row r="5989" spans="5:13">
      <c r="E5989" s="80"/>
      <c r="F5989" s="80"/>
      <c r="I5989" s="81"/>
      <c r="J5989" s="80"/>
      <c r="K5989" s="80"/>
      <c r="L5989" s="80"/>
      <c r="M5989" s="80"/>
    </row>
    <row r="5990" spans="5:13">
      <c r="E5990" s="80"/>
      <c r="F5990" s="80"/>
      <c r="I5990" s="81"/>
      <c r="J5990" s="80"/>
      <c r="K5990" s="80"/>
      <c r="L5990" s="80"/>
      <c r="M5990" s="80"/>
    </row>
    <row r="5991" spans="5:13">
      <c r="E5991" s="80"/>
      <c r="F5991" s="80"/>
      <c r="I5991" s="81"/>
      <c r="J5991" s="80"/>
      <c r="K5991" s="80"/>
      <c r="L5991" s="80"/>
      <c r="M5991" s="80"/>
    </row>
    <row r="5992" spans="5:13">
      <c r="E5992" s="80"/>
      <c r="F5992" s="80"/>
      <c r="I5992" s="81"/>
      <c r="J5992" s="80"/>
      <c r="K5992" s="80"/>
      <c r="L5992" s="80"/>
      <c r="M5992" s="80"/>
    </row>
    <row r="5993" spans="5:13">
      <c r="E5993" s="80"/>
      <c r="F5993" s="80"/>
      <c r="I5993" s="81"/>
      <c r="J5993" s="80"/>
      <c r="K5993" s="80"/>
      <c r="L5993" s="80"/>
      <c r="M5993" s="80"/>
    </row>
    <row r="5994" spans="5:13">
      <c r="E5994" s="80"/>
      <c r="F5994" s="80"/>
      <c r="I5994" s="81"/>
      <c r="J5994" s="80"/>
      <c r="K5994" s="80"/>
      <c r="L5994" s="80"/>
      <c r="M5994" s="80"/>
    </row>
    <row r="5995" spans="5:13">
      <c r="E5995" s="80"/>
      <c r="F5995" s="80"/>
      <c r="I5995" s="81"/>
      <c r="J5995" s="80"/>
      <c r="K5995" s="80"/>
      <c r="L5995" s="80"/>
      <c r="M5995" s="80"/>
    </row>
    <row r="5996" spans="5:13">
      <c r="E5996" s="80"/>
      <c r="F5996" s="80"/>
      <c r="I5996" s="81"/>
      <c r="J5996" s="80"/>
      <c r="K5996" s="80"/>
      <c r="L5996" s="80"/>
      <c r="M5996" s="80"/>
    </row>
    <row r="5997" spans="5:13">
      <c r="E5997" s="80"/>
      <c r="F5997" s="80"/>
      <c r="I5997" s="81"/>
      <c r="J5997" s="80"/>
      <c r="K5997" s="80"/>
      <c r="L5997" s="80"/>
      <c r="M5997" s="80"/>
    </row>
    <row r="5998" spans="5:13">
      <c r="E5998" s="80"/>
      <c r="F5998" s="80"/>
      <c r="I5998" s="81"/>
      <c r="J5998" s="80"/>
      <c r="K5998" s="80"/>
      <c r="L5998" s="80"/>
      <c r="M5998" s="80"/>
    </row>
    <row r="5999" spans="5:13">
      <c r="E5999" s="80"/>
      <c r="F5999" s="80"/>
      <c r="I5999" s="81"/>
      <c r="J5999" s="80"/>
      <c r="K5999" s="80"/>
      <c r="L5999" s="80"/>
      <c r="M5999" s="80"/>
    </row>
    <row r="6000" spans="5:13">
      <c r="E6000" s="80"/>
      <c r="F6000" s="80"/>
      <c r="I6000" s="81"/>
      <c r="J6000" s="80"/>
      <c r="K6000" s="80"/>
      <c r="L6000" s="80"/>
      <c r="M6000" s="80"/>
    </row>
    <row r="6001" spans="5:13">
      <c r="E6001" s="80"/>
      <c r="F6001" s="80"/>
      <c r="I6001" s="81"/>
      <c r="J6001" s="80"/>
      <c r="K6001" s="80"/>
      <c r="L6001" s="80"/>
      <c r="M6001" s="80"/>
    </row>
    <row r="6002" spans="5:13">
      <c r="E6002" s="80"/>
      <c r="F6002" s="80"/>
      <c r="I6002" s="81"/>
      <c r="J6002" s="80"/>
      <c r="K6002" s="80"/>
      <c r="L6002" s="80"/>
      <c r="M6002" s="80"/>
    </row>
    <row r="6003" spans="5:13">
      <c r="E6003" s="80"/>
      <c r="F6003" s="80"/>
      <c r="I6003" s="81"/>
      <c r="J6003" s="80"/>
      <c r="K6003" s="80"/>
      <c r="L6003" s="80"/>
      <c r="M6003" s="80"/>
    </row>
    <row r="6004" spans="5:13">
      <c r="E6004" s="80"/>
      <c r="F6004" s="80"/>
      <c r="I6004" s="81"/>
      <c r="J6004" s="80"/>
      <c r="K6004" s="80"/>
      <c r="L6004" s="80"/>
      <c r="M6004" s="80"/>
    </row>
    <row r="6005" spans="5:13">
      <c r="E6005" s="80"/>
      <c r="F6005" s="80"/>
      <c r="I6005" s="81"/>
      <c r="J6005" s="80"/>
      <c r="K6005" s="80"/>
      <c r="L6005" s="80"/>
      <c r="M6005" s="80"/>
    </row>
    <row r="6006" spans="5:13">
      <c r="E6006" s="80"/>
      <c r="F6006" s="80"/>
      <c r="I6006" s="81"/>
      <c r="J6006" s="80"/>
      <c r="K6006" s="80"/>
      <c r="L6006" s="80"/>
      <c r="M6006" s="80"/>
    </row>
    <row r="6007" spans="5:13">
      <c r="E6007" s="80"/>
      <c r="F6007" s="80"/>
      <c r="I6007" s="81"/>
      <c r="J6007" s="80"/>
      <c r="K6007" s="80"/>
      <c r="L6007" s="80"/>
      <c r="M6007" s="80"/>
    </row>
    <row r="6008" spans="5:13">
      <c r="E6008" s="80"/>
      <c r="F6008" s="80"/>
      <c r="I6008" s="81"/>
      <c r="J6008" s="80"/>
      <c r="K6008" s="80"/>
      <c r="L6008" s="80"/>
      <c r="M6008" s="80"/>
    </row>
    <row r="6009" spans="5:13">
      <c r="E6009" s="80"/>
      <c r="F6009" s="80"/>
      <c r="I6009" s="81"/>
      <c r="J6009" s="80"/>
      <c r="K6009" s="80"/>
      <c r="L6009" s="80"/>
      <c r="M6009" s="80"/>
    </row>
    <row r="6010" spans="5:13">
      <c r="E6010" s="80"/>
      <c r="F6010" s="80"/>
      <c r="I6010" s="81"/>
      <c r="J6010" s="80"/>
      <c r="K6010" s="80"/>
      <c r="L6010" s="80"/>
      <c r="M6010" s="80"/>
    </row>
    <row r="6011" spans="5:13">
      <c r="E6011" s="80"/>
      <c r="F6011" s="80"/>
      <c r="I6011" s="81"/>
      <c r="J6011" s="80"/>
      <c r="K6011" s="80"/>
      <c r="L6011" s="80"/>
      <c r="M6011" s="80"/>
    </row>
    <row r="6012" spans="5:13">
      <c r="E6012" s="80"/>
      <c r="F6012" s="80"/>
      <c r="I6012" s="81"/>
      <c r="J6012" s="80"/>
      <c r="K6012" s="80"/>
      <c r="L6012" s="80"/>
      <c r="M6012" s="80"/>
    </row>
    <row r="6013" spans="5:13">
      <c r="E6013" s="80"/>
      <c r="F6013" s="80"/>
      <c r="I6013" s="81"/>
      <c r="J6013" s="80"/>
      <c r="K6013" s="80"/>
      <c r="L6013" s="80"/>
      <c r="M6013" s="80"/>
    </row>
    <row r="6014" spans="5:13">
      <c r="E6014" s="80"/>
      <c r="F6014" s="80"/>
      <c r="I6014" s="81"/>
      <c r="J6014" s="80"/>
      <c r="K6014" s="80"/>
      <c r="L6014" s="80"/>
      <c r="M6014" s="80"/>
    </row>
    <row r="6015" spans="5:13">
      <c r="E6015" s="80"/>
      <c r="F6015" s="80"/>
      <c r="I6015" s="81"/>
      <c r="J6015" s="80"/>
      <c r="K6015" s="80"/>
      <c r="L6015" s="80"/>
      <c r="M6015" s="80"/>
    </row>
    <row r="6016" spans="5:13">
      <c r="E6016" s="80"/>
      <c r="F6016" s="80"/>
      <c r="I6016" s="81"/>
      <c r="J6016" s="80"/>
      <c r="K6016" s="80"/>
      <c r="L6016" s="80"/>
      <c r="M6016" s="80"/>
    </row>
    <row r="6017" spans="5:13">
      <c r="E6017" s="80"/>
      <c r="F6017" s="80"/>
      <c r="I6017" s="81"/>
      <c r="J6017" s="80"/>
      <c r="K6017" s="80"/>
      <c r="L6017" s="80"/>
      <c r="M6017" s="80"/>
    </row>
    <row r="6018" spans="5:13">
      <c r="E6018" s="80"/>
      <c r="F6018" s="80"/>
      <c r="I6018" s="81"/>
      <c r="J6018" s="80"/>
      <c r="K6018" s="80"/>
      <c r="L6018" s="80"/>
      <c r="M6018" s="80"/>
    </row>
    <row r="6019" spans="5:13">
      <c r="E6019" s="80"/>
      <c r="F6019" s="80"/>
      <c r="I6019" s="81"/>
      <c r="J6019" s="80"/>
      <c r="K6019" s="80"/>
      <c r="L6019" s="80"/>
      <c r="M6019" s="80"/>
    </row>
    <row r="6020" spans="5:13">
      <c r="E6020" s="80"/>
      <c r="F6020" s="80"/>
      <c r="I6020" s="81"/>
      <c r="J6020" s="80"/>
      <c r="K6020" s="80"/>
      <c r="L6020" s="80"/>
      <c r="M6020" s="80"/>
    </row>
    <row r="6021" spans="5:13">
      <c r="E6021" s="80"/>
      <c r="F6021" s="80"/>
      <c r="I6021" s="81"/>
      <c r="J6021" s="80"/>
      <c r="K6021" s="80"/>
      <c r="L6021" s="80"/>
      <c r="M6021" s="80"/>
    </row>
    <row r="6022" spans="5:13">
      <c r="E6022" s="80"/>
      <c r="F6022" s="80"/>
      <c r="I6022" s="81"/>
      <c r="J6022" s="80"/>
      <c r="K6022" s="80"/>
      <c r="L6022" s="80"/>
      <c r="M6022" s="80"/>
    </row>
    <row r="6023" spans="5:13">
      <c r="E6023" s="80"/>
      <c r="F6023" s="80"/>
      <c r="I6023" s="81"/>
      <c r="J6023" s="80"/>
      <c r="K6023" s="80"/>
      <c r="L6023" s="80"/>
      <c r="M6023" s="80"/>
    </row>
    <row r="6024" spans="5:13">
      <c r="E6024" s="80"/>
      <c r="F6024" s="80"/>
      <c r="I6024" s="81"/>
      <c r="J6024" s="80"/>
      <c r="K6024" s="80"/>
      <c r="L6024" s="80"/>
      <c r="M6024" s="80"/>
    </row>
    <row r="6025" spans="5:13">
      <c r="E6025" s="80"/>
      <c r="F6025" s="80"/>
      <c r="I6025" s="81"/>
      <c r="J6025" s="80"/>
      <c r="K6025" s="80"/>
      <c r="L6025" s="80"/>
      <c r="M6025" s="80"/>
    </row>
    <row r="6026" spans="5:13">
      <c r="E6026" s="80"/>
      <c r="F6026" s="80"/>
      <c r="I6026" s="81"/>
      <c r="J6026" s="80"/>
      <c r="K6026" s="80"/>
      <c r="L6026" s="80"/>
      <c r="M6026" s="80"/>
    </row>
    <row r="6027" spans="5:13">
      <c r="E6027" s="80"/>
      <c r="F6027" s="80"/>
      <c r="I6027" s="81"/>
      <c r="J6027" s="80"/>
      <c r="K6027" s="80"/>
      <c r="L6027" s="80"/>
      <c r="M6027" s="80"/>
    </row>
    <row r="6028" spans="5:13">
      <c r="E6028" s="80"/>
      <c r="F6028" s="80"/>
      <c r="I6028" s="81"/>
      <c r="J6028" s="80"/>
      <c r="K6028" s="80"/>
      <c r="L6028" s="80"/>
      <c r="M6028" s="80"/>
    </row>
    <row r="6029" spans="5:13">
      <c r="E6029" s="80"/>
      <c r="F6029" s="80"/>
      <c r="I6029" s="81"/>
      <c r="J6029" s="80"/>
      <c r="K6029" s="80"/>
      <c r="L6029" s="80"/>
      <c r="M6029" s="80"/>
    </row>
    <row r="6030" spans="5:13">
      <c r="E6030" s="80"/>
      <c r="F6030" s="80"/>
      <c r="I6030" s="81"/>
      <c r="J6030" s="80"/>
      <c r="K6030" s="80"/>
      <c r="L6030" s="80"/>
      <c r="M6030" s="80"/>
    </row>
    <row r="6031" spans="5:13">
      <c r="E6031" s="80"/>
      <c r="F6031" s="80"/>
      <c r="I6031" s="81"/>
      <c r="J6031" s="80"/>
      <c r="K6031" s="80"/>
      <c r="L6031" s="80"/>
      <c r="M6031" s="80"/>
    </row>
    <row r="6032" spans="5:13">
      <c r="E6032" s="80"/>
      <c r="F6032" s="80"/>
      <c r="I6032" s="81"/>
      <c r="J6032" s="80"/>
      <c r="K6032" s="80"/>
      <c r="L6032" s="80"/>
      <c r="M6032" s="80"/>
    </row>
    <row r="6033" spans="5:13">
      <c r="E6033" s="80"/>
      <c r="F6033" s="80"/>
      <c r="I6033" s="81"/>
      <c r="J6033" s="80"/>
      <c r="K6033" s="80"/>
      <c r="L6033" s="80"/>
      <c r="M6033" s="80"/>
    </row>
    <row r="6034" spans="5:13">
      <c r="E6034" s="80"/>
      <c r="F6034" s="80"/>
      <c r="I6034" s="81"/>
      <c r="J6034" s="80"/>
      <c r="K6034" s="80"/>
      <c r="L6034" s="80"/>
      <c r="M6034" s="80"/>
    </row>
    <row r="6035" spans="5:13">
      <c r="E6035" s="80"/>
      <c r="F6035" s="80"/>
      <c r="I6035" s="81"/>
      <c r="J6035" s="80"/>
      <c r="K6035" s="80"/>
      <c r="L6035" s="80"/>
      <c r="M6035" s="80"/>
    </row>
    <row r="6036" spans="5:13">
      <c r="E6036" s="80"/>
      <c r="F6036" s="80"/>
      <c r="I6036" s="81"/>
      <c r="J6036" s="80"/>
      <c r="K6036" s="80"/>
      <c r="L6036" s="80"/>
      <c r="M6036" s="80"/>
    </row>
    <row r="6037" spans="5:13">
      <c r="E6037" s="80"/>
      <c r="F6037" s="80"/>
      <c r="I6037" s="81"/>
      <c r="J6037" s="80"/>
      <c r="K6037" s="80"/>
      <c r="L6037" s="80"/>
      <c r="M6037" s="80"/>
    </row>
    <row r="6038" spans="5:13">
      <c r="E6038" s="80"/>
      <c r="F6038" s="80"/>
      <c r="I6038" s="81"/>
      <c r="J6038" s="80"/>
      <c r="K6038" s="80"/>
      <c r="L6038" s="80"/>
      <c r="M6038" s="80"/>
    </row>
    <row r="6039" spans="5:13">
      <c r="E6039" s="80"/>
      <c r="F6039" s="80"/>
      <c r="I6039" s="81"/>
      <c r="J6039" s="80"/>
      <c r="K6039" s="80"/>
      <c r="L6039" s="80"/>
      <c r="M6039" s="80"/>
    </row>
    <row r="6040" spans="5:13">
      <c r="E6040" s="80"/>
      <c r="F6040" s="80"/>
      <c r="I6040" s="81"/>
      <c r="J6040" s="80"/>
      <c r="K6040" s="80"/>
      <c r="L6040" s="80"/>
      <c r="M6040" s="80"/>
    </row>
    <row r="6041" spans="5:13">
      <c r="E6041" s="80"/>
      <c r="F6041" s="80"/>
      <c r="I6041" s="81"/>
      <c r="J6041" s="80"/>
      <c r="K6041" s="80"/>
      <c r="L6041" s="80"/>
      <c r="M6041" s="80"/>
    </row>
    <row r="6042" spans="5:13">
      <c r="E6042" s="80"/>
      <c r="F6042" s="80"/>
      <c r="I6042" s="81"/>
      <c r="J6042" s="80"/>
      <c r="K6042" s="80"/>
      <c r="L6042" s="80"/>
      <c r="M6042" s="80"/>
    </row>
    <row r="6043" spans="5:13">
      <c r="E6043" s="80"/>
      <c r="F6043" s="80"/>
      <c r="I6043" s="81"/>
      <c r="J6043" s="80"/>
      <c r="K6043" s="80"/>
      <c r="L6043" s="80"/>
      <c r="M6043" s="80"/>
    </row>
    <row r="6044" spans="5:13">
      <c r="E6044" s="80"/>
      <c r="F6044" s="80"/>
      <c r="I6044" s="81"/>
      <c r="J6044" s="80"/>
      <c r="K6044" s="80"/>
      <c r="L6044" s="80"/>
      <c r="M6044" s="80"/>
    </row>
    <row r="6045" spans="5:13">
      <c r="E6045" s="80"/>
      <c r="F6045" s="80"/>
      <c r="I6045" s="81"/>
      <c r="J6045" s="80"/>
      <c r="K6045" s="80"/>
      <c r="L6045" s="80"/>
      <c r="M6045" s="80"/>
    </row>
    <row r="6046" spans="5:13">
      <c r="E6046" s="80"/>
      <c r="F6046" s="80"/>
      <c r="I6046" s="81"/>
      <c r="J6046" s="80"/>
      <c r="K6046" s="80"/>
      <c r="L6046" s="80"/>
      <c r="M6046" s="80"/>
    </row>
    <row r="6047" spans="5:13">
      <c r="E6047" s="80"/>
      <c r="F6047" s="80"/>
      <c r="I6047" s="81"/>
      <c r="J6047" s="80"/>
      <c r="K6047" s="80"/>
      <c r="L6047" s="80"/>
      <c r="M6047" s="80"/>
    </row>
    <row r="6048" spans="5:13">
      <c r="E6048" s="80"/>
      <c r="F6048" s="80"/>
      <c r="I6048" s="81"/>
      <c r="J6048" s="80"/>
      <c r="K6048" s="80"/>
      <c r="L6048" s="80"/>
      <c r="M6048" s="80"/>
    </row>
    <row r="6049" spans="5:13">
      <c r="E6049" s="80"/>
      <c r="F6049" s="80"/>
      <c r="I6049" s="81"/>
      <c r="J6049" s="80"/>
      <c r="K6049" s="80"/>
      <c r="L6049" s="80"/>
      <c r="M6049" s="80"/>
    </row>
    <row r="6050" spans="5:13">
      <c r="E6050" s="80"/>
      <c r="F6050" s="80"/>
      <c r="I6050" s="81"/>
      <c r="J6050" s="80"/>
      <c r="K6050" s="80"/>
      <c r="L6050" s="80"/>
      <c r="M6050" s="80"/>
    </row>
    <row r="6051" spans="5:13">
      <c r="E6051" s="80"/>
      <c r="F6051" s="80"/>
      <c r="I6051" s="81"/>
      <c r="J6051" s="80"/>
      <c r="K6051" s="80"/>
      <c r="L6051" s="80"/>
      <c r="M6051" s="80"/>
    </row>
    <row r="6052" spans="5:13">
      <c r="E6052" s="80"/>
      <c r="F6052" s="80"/>
      <c r="I6052" s="81"/>
      <c r="J6052" s="80"/>
      <c r="K6052" s="80"/>
      <c r="L6052" s="80"/>
      <c r="M6052" s="80"/>
    </row>
    <row r="6053" spans="5:13">
      <c r="E6053" s="80"/>
      <c r="F6053" s="80"/>
      <c r="I6053" s="81"/>
      <c r="J6053" s="80"/>
      <c r="K6053" s="80"/>
      <c r="L6053" s="80"/>
      <c r="M6053" s="80"/>
    </row>
    <row r="6054" spans="5:13">
      <c r="E6054" s="80"/>
      <c r="F6054" s="80"/>
      <c r="I6054" s="81"/>
      <c r="J6054" s="80"/>
      <c r="K6054" s="80"/>
      <c r="L6054" s="80"/>
      <c r="M6054" s="80"/>
    </row>
    <row r="6055" spans="5:13">
      <c r="E6055" s="80"/>
      <c r="F6055" s="80"/>
      <c r="I6055" s="81"/>
      <c r="J6055" s="80"/>
      <c r="K6055" s="80"/>
      <c r="L6055" s="80"/>
      <c r="M6055" s="80"/>
    </row>
    <row r="6056" spans="5:13">
      <c r="E6056" s="80"/>
      <c r="F6056" s="80"/>
      <c r="I6056" s="81"/>
      <c r="J6056" s="80"/>
      <c r="K6056" s="80"/>
      <c r="L6056" s="80"/>
      <c r="M6056" s="80"/>
    </row>
    <row r="6057" spans="5:13">
      <c r="E6057" s="80"/>
      <c r="F6057" s="80"/>
      <c r="I6057" s="81"/>
      <c r="J6057" s="80"/>
      <c r="K6057" s="80"/>
      <c r="L6057" s="80"/>
      <c r="M6057" s="80"/>
    </row>
    <row r="6058" spans="5:13">
      <c r="E6058" s="80"/>
      <c r="F6058" s="80"/>
      <c r="I6058" s="81"/>
      <c r="J6058" s="80"/>
      <c r="K6058" s="80"/>
      <c r="L6058" s="80"/>
      <c r="M6058" s="80"/>
    </row>
    <row r="6059" spans="5:13">
      <c r="E6059" s="80"/>
      <c r="F6059" s="80"/>
      <c r="I6059" s="81"/>
      <c r="J6059" s="80"/>
      <c r="K6059" s="80"/>
      <c r="L6059" s="80"/>
      <c r="M6059" s="80"/>
    </row>
    <row r="6060" spans="5:13">
      <c r="E6060" s="80"/>
      <c r="F6060" s="80"/>
      <c r="I6060" s="81"/>
      <c r="J6060" s="80"/>
      <c r="K6060" s="80"/>
      <c r="L6060" s="80"/>
      <c r="M6060" s="80"/>
    </row>
    <row r="6061" spans="5:13">
      <c r="E6061" s="80"/>
      <c r="F6061" s="80"/>
      <c r="I6061" s="81"/>
      <c r="J6061" s="80"/>
      <c r="K6061" s="80"/>
      <c r="L6061" s="80"/>
      <c r="M6061" s="80"/>
    </row>
    <row r="6062" spans="5:13">
      <c r="E6062" s="80"/>
      <c r="F6062" s="80"/>
      <c r="I6062" s="81"/>
      <c r="J6062" s="80"/>
      <c r="K6062" s="80"/>
      <c r="L6062" s="80"/>
      <c r="M6062" s="80"/>
    </row>
    <row r="6063" spans="5:13">
      <c r="E6063" s="80"/>
      <c r="F6063" s="80"/>
      <c r="I6063" s="81"/>
      <c r="J6063" s="80"/>
      <c r="K6063" s="80"/>
      <c r="L6063" s="80"/>
      <c r="M6063" s="80"/>
    </row>
    <row r="6064" spans="5:13">
      <c r="E6064" s="80"/>
      <c r="F6064" s="80"/>
      <c r="I6064" s="81"/>
      <c r="J6064" s="80"/>
      <c r="K6064" s="80"/>
      <c r="L6064" s="80"/>
      <c r="M6064" s="80"/>
    </row>
    <row r="6065" spans="5:13">
      <c r="E6065" s="80"/>
      <c r="F6065" s="80"/>
      <c r="I6065" s="81"/>
      <c r="J6065" s="80"/>
      <c r="K6065" s="80"/>
      <c r="L6065" s="80"/>
      <c r="M6065" s="80"/>
    </row>
    <row r="6066" spans="5:13">
      <c r="E6066" s="80"/>
      <c r="F6066" s="80"/>
      <c r="I6066" s="81"/>
      <c r="J6066" s="80"/>
      <c r="K6066" s="80"/>
      <c r="L6066" s="80"/>
      <c r="M6066" s="80"/>
    </row>
    <row r="6067" spans="5:13">
      <c r="E6067" s="80"/>
      <c r="F6067" s="80"/>
      <c r="I6067" s="81"/>
      <c r="J6067" s="80"/>
      <c r="K6067" s="80"/>
      <c r="L6067" s="80"/>
      <c r="M6067" s="80"/>
    </row>
    <row r="6068" spans="5:13">
      <c r="E6068" s="80"/>
      <c r="F6068" s="80"/>
      <c r="I6068" s="81"/>
      <c r="J6068" s="80"/>
      <c r="K6068" s="80"/>
      <c r="L6068" s="80"/>
      <c r="M6068" s="80"/>
    </row>
    <row r="6069" spans="5:13">
      <c r="E6069" s="80"/>
      <c r="F6069" s="80"/>
      <c r="I6069" s="81"/>
      <c r="J6069" s="80"/>
      <c r="K6069" s="80"/>
      <c r="L6069" s="80"/>
      <c r="M6069" s="80"/>
    </row>
    <row r="6070" spans="5:13">
      <c r="E6070" s="80"/>
      <c r="F6070" s="80"/>
      <c r="I6070" s="81"/>
      <c r="J6070" s="80"/>
      <c r="K6070" s="80"/>
      <c r="L6070" s="80"/>
      <c r="M6070" s="80"/>
    </row>
    <row r="6071" spans="5:13">
      <c r="E6071" s="80"/>
      <c r="F6071" s="80"/>
      <c r="I6071" s="81"/>
      <c r="J6071" s="80"/>
      <c r="K6071" s="80"/>
      <c r="L6071" s="80"/>
      <c r="M6071" s="80"/>
    </row>
    <row r="6072" spans="5:13">
      <c r="E6072" s="80"/>
      <c r="F6072" s="80"/>
      <c r="I6072" s="81"/>
      <c r="J6072" s="80"/>
      <c r="K6072" s="80"/>
      <c r="L6072" s="80"/>
      <c r="M6072" s="80"/>
    </row>
    <row r="6073" spans="5:13">
      <c r="E6073" s="80"/>
      <c r="F6073" s="80"/>
      <c r="I6073" s="81"/>
      <c r="J6073" s="80"/>
      <c r="K6073" s="80"/>
      <c r="L6073" s="80"/>
      <c r="M6073" s="80"/>
    </row>
    <row r="6074" spans="5:13">
      <c r="E6074" s="80"/>
      <c r="F6074" s="80"/>
      <c r="I6074" s="81"/>
      <c r="J6074" s="80"/>
      <c r="K6074" s="80"/>
      <c r="L6074" s="80"/>
      <c r="M6074" s="80"/>
    </row>
    <row r="6075" spans="5:13">
      <c r="E6075" s="80"/>
      <c r="F6075" s="80"/>
      <c r="I6075" s="81"/>
      <c r="J6075" s="80"/>
      <c r="K6075" s="80"/>
      <c r="L6075" s="80"/>
      <c r="M6075" s="80"/>
    </row>
    <row r="6076" spans="5:13">
      <c r="E6076" s="80"/>
      <c r="F6076" s="80"/>
      <c r="I6076" s="81"/>
      <c r="J6076" s="80"/>
      <c r="K6076" s="80"/>
      <c r="L6076" s="80"/>
      <c r="M6076" s="80"/>
    </row>
    <row r="6077" spans="5:13">
      <c r="E6077" s="80"/>
      <c r="F6077" s="80"/>
      <c r="I6077" s="81"/>
      <c r="J6077" s="80"/>
      <c r="K6077" s="80"/>
      <c r="L6077" s="80"/>
      <c r="M6077" s="80"/>
    </row>
    <row r="6078" spans="5:13">
      <c r="E6078" s="80"/>
      <c r="F6078" s="80"/>
      <c r="I6078" s="81"/>
      <c r="J6078" s="80"/>
      <c r="K6078" s="80"/>
      <c r="L6078" s="80"/>
      <c r="M6078" s="80"/>
    </row>
    <row r="6079" spans="5:13">
      <c r="E6079" s="80"/>
      <c r="F6079" s="80"/>
      <c r="I6079" s="81"/>
      <c r="J6079" s="80"/>
      <c r="K6079" s="80"/>
      <c r="L6079" s="80"/>
      <c r="M6079" s="80"/>
    </row>
    <row r="6080" spans="5:13">
      <c r="E6080" s="80"/>
      <c r="F6080" s="80"/>
      <c r="I6080" s="81"/>
      <c r="J6080" s="80"/>
      <c r="K6080" s="80"/>
      <c r="L6080" s="80"/>
      <c r="M6080" s="80"/>
    </row>
    <row r="6081" spans="5:13">
      <c r="E6081" s="80"/>
      <c r="F6081" s="80"/>
      <c r="I6081" s="81"/>
      <c r="J6081" s="80"/>
      <c r="K6081" s="80"/>
      <c r="L6081" s="80"/>
      <c r="M6081" s="80"/>
    </row>
    <row r="6082" spans="5:13">
      <c r="E6082" s="80"/>
      <c r="F6082" s="80"/>
      <c r="I6082" s="81"/>
      <c r="J6082" s="80"/>
      <c r="K6082" s="80"/>
      <c r="L6082" s="80"/>
      <c r="M6082" s="80"/>
    </row>
    <row r="6083" spans="5:13">
      <c r="E6083" s="80"/>
      <c r="F6083" s="80"/>
      <c r="I6083" s="81"/>
      <c r="J6083" s="80"/>
      <c r="K6083" s="80"/>
      <c r="L6083" s="80"/>
      <c r="M6083" s="80"/>
    </row>
    <row r="6084" spans="5:13">
      <c r="E6084" s="80"/>
      <c r="F6084" s="80"/>
      <c r="I6084" s="81"/>
      <c r="J6084" s="80"/>
      <c r="K6084" s="80"/>
      <c r="L6084" s="80"/>
      <c r="M6084" s="80"/>
    </row>
    <row r="6085" spans="5:13">
      <c r="E6085" s="80"/>
      <c r="F6085" s="80"/>
      <c r="I6085" s="81"/>
      <c r="J6085" s="80"/>
      <c r="K6085" s="80"/>
      <c r="L6085" s="80"/>
      <c r="M6085" s="80"/>
    </row>
    <row r="6086" spans="5:13">
      <c r="E6086" s="80"/>
      <c r="F6086" s="80"/>
      <c r="I6086" s="81"/>
      <c r="J6086" s="80"/>
      <c r="K6086" s="80"/>
      <c r="L6086" s="80"/>
      <c r="M6086" s="80"/>
    </row>
    <row r="6087" spans="5:13">
      <c r="E6087" s="80"/>
      <c r="F6087" s="80"/>
      <c r="I6087" s="81"/>
      <c r="J6087" s="80"/>
      <c r="K6087" s="80"/>
      <c r="L6087" s="80"/>
      <c r="M6087" s="80"/>
    </row>
    <row r="6088" spans="5:13">
      <c r="E6088" s="80"/>
      <c r="F6088" s="80"/>
      <c r="I6088" s="81"/>
      <c r="J6088" s="80"/>
      <c r="K6088" s="80"/>
      <c r="L6088" s="80"/>
      <c r="M6088" s="80"/>
    </row>
    <row r="6089" spans="5:13">
      <c r="E6089" s="80"/>
      <c r="F6089" s="80"/>
      <c r="I6089" s="81"/>
      <c r="J6089" s="80"/>
      <c r="K6089" s="80"/>
      <c r="L6089" s="80"/>
      <c r="M6089" s="80"/>
    </row>
    <row r="6090" spans="5:13">
      <c r="E6090" s="80"/>
      <c r="F6090" s="80"/>
      <c r="I6090" s="81"/>
      <c r="J6090" s="80"/>
      <c r="K6090" s="80"/>
      <c r="L6090" s="80"/>
      <c r="M6090" s="80"/>
    </row>
    <row r="6091" spans="5:13">
      <c r="E6091" s="80"/>
      <c r="F6091" s="80"/>
      <c r="I6091" s="81"/>
      <c r="J6091" s="80"/>
      <c r="K6091" s="80"/>
      <c r="L6091" s="80"/>
      <c r="M6091" s="80"/>
    </row>
    <row r="6092" spans="5:13">
      <c r="E6092" s="80"/>
      <c r="F6092" s="80"/>
      <c r="I6092" s="81"/>
      <c r="J6092" s="80"/>
      <c r="K6092" s="80"/>
      <c r="L6092" s="80"/>
      <c r="M6092" s="80"/>
    </row>
    <row r="6093" spans="5:13">
      <c r="E6093" s="80"/>
      <c r="F6093" s="80"/>
      <c r="I6093" s="81"/>
      <c r="J6093" s="80"/>
      <c r="K6093" s="80"/>
      <c r="L6093" s="80"/>
      <c r="M6093" s="80"/>
    </row>
    <row r="6094" spans="5:13">
      <c r="E6094" s="80"/>
      <c r="F6094" s="80"/>
      <c r="I6094" s="81"/>
      <c r="J6094" s="80"/>
      <c r="K6094" s="80"/>
      <c r="L6094" s="80"/>
      <c r="M6094" s="80"/>
    </row>
    <row r="6095" spans="5:13">
      <c r="E6095" s="80"/>
      <c r="F6095" s="80"/>
      <c r="I6095" s="81"/>
      <c r="J6095" s="80"/>
      <c r="K6095" s="80"/>
      <c r="L6095" s="80"/>
      <c r="M6095" s="80"/>
    </row>
    <row r="6096" spans="5:13">
      <c r="E6096" s="80"/>
      <c r="F6096" s="80"/>
      <c r="I6096" s="81"/>
      <c r="J6096" s="80"/>
      <c r="K6096" s="80"/>
      <c r="L6096" s="80"/>
      <c r="M6096" s="80"/>
    </row>
    <row r="6097" spans="5:13">
      <c r="E6097" s="80"/>
      <c r="F6097" s="80"/>
      <c r="I6097" s="81"/>
      <c r="J6097" s="80"/>
      <c r="K6097" s="80"/>
      <c r="L6097" s="80"/>
      <c r="M6097" s="80"/>
    </row>
    <row r="6098" spans="5:13">
      <c r="E6098" s="80"/>
      <c r="F6098" s="80"/>
      <c r="I6098" s="81"/>
      <c r="J6098" s="80"/>
      <c r="K6098" s="80"/>
      <c r="L6098" s="80"/>
      <c r="M6098" s="80"/>
    </row>
    <row r="6099" spans="5:13">
      <c r="E6099" s="80"/>
      <c r="F6099" s="80"/>
      <c r="I6099" s="81"/>
      <c r="J6099" s="80"/>
      <c r="K6099" s="80"/>
      <c r="L6099" s="80"/>
      <c r="M6099" s="80"/>
    </row>
    <row r="6100" spans="5:13">
      <c r="E6100" s="80"/>
      <c r="F6100" s="80"/>
      <c r="I6100" s="81"/>
      <c r="J6100" s="80"/>
      <c r="K6100" s="80"/>
      <c r="L6100" s="80"/>
      <c r="M6100" s="80"/>
    </row>
    <row r="6101" spans="5:13">
      <c r="E6101" s="80"/>
      <c r="F6101" s="80"/>
      <c r="I6101" s="81"/>
      <c r="J6101" s="80"/>
      <c r="K6101" s="80"/>
      <c r="L6101" s="80"/>
      <c r="M6101" s="80"/>
    </row>
    <row r="6102" spans="5:13">
      <c r="E6102" s="80"/>
      <c r="F6102" s="80"/>
      <c r="I6102" s="81"/>
      <c r="J6102" s="80"/>
      <c r="K6102" s="80"/>
      <c r="L6102" s="80"/>
      <c r="M6102" s="80"/>
    </row>
    <row r="6103" spans="5:13">
      <c r="E6103" s="80"/>
      <c r="F6103" s="80"/>
      <c r="I6103" s="81"/>
      <c r="J6103" s="80"/>
      <c r="K6103" s="80"/>
      <c r="L6103" s="80"/>
      <c r="M6103" s="80"/>
    </row>
    <row r="6104" spans="5:13">
      <c r="E6104" s="80"/>
      <c r="F6104" s="80"/>
      <c r="I6104" s="81"/>
      <c r="J6104" s="80"/>
      <c r="K6104" s="80"/>
      <c r="L6104" s="80"/>
      <c r="M6104" s="80"/>
    </row>
    <row r="6105" spans="5:13">
      <c r="E6105" s="80"/>
      <c r="F6105" s="80"/>
      <c r="I6105" s="81"/>
      <c r="J6105" s="80"/>
      <c r="K6105" s="80"/>
      <c r="L6105" s="80"/>
      <c r="M6105" s="80"/>
    </row>
    <row r="6106" spans="5:13">
      <c r="E6106" s="80"/>
      <c r="F6106" s="80"/>
      <c r="I6106" s="81"/>
      <c r="J6106" s="80"/>
      <c r="K6106" s="80"/>
      <c r="L6106" s="80"/>
      <c r="M6106" s="80"/>
    </row>
    <row r="6107" spans="5:13">
      <c r="E6107" s="80"/>
      <c r="F6107" s="80"/>
      <c r="I6107" s="81"/>
      <c r="J6107" s="80"/>
      <c r="K6107" s="80"/>
      <c r="L6107" s="80"/>
      <c r="M6107" s="80"/>
    </row>
    <row r="6108" spans="5:13">
      <c r="E6108" s="80"/>
      <c r="F6108" s="80"/>
      <c r="I6108" s="81"/>
      <c r="J6108" s="80"/>
      <c r="K6108" s="80"/>
      <c r="L6108" s="80"/>
      <c r="M6108" s="80"/>
    </row>
    <row r="6109" spans="5:13">
      <c r="E6109" s="80"/>
      <c r="F6109" s="80"/>
      <c r="I6109" s="81"/>
      <c r="J6109" s="80"/>
      <c r="K6109" s="80"/>
      <c r="L6109" s="80"/>
      <c r="M6109" s="80"/>
    </row>
    <row r="6110" spans="5:13">
      <c r="E6110" s="80"/>
      <c r="F6110" s="80"/>
      <c r="I6110" s="81"/>
      <c r="J6110" s="80"/>
      <c r="K6110" s="80"/>
      <c r="L6110" s="80"/>
      <c r="M6110" s="80"/>
    </row>
    <row r="6111" spans="5:13">
      <c r="E6111" s="80"/>
      <c r="F6111" s="80"/>
      <c r="I6111" s="81"/>
      <c r="J6111" s="80"/>
      <c r="K6111" s="80"/>
      <c r="L6111" s="80"/>
      <c r="M6111" s="80"/>
    </row>
    <row r="6112" spans="5:13">
      <c r="E6112" s="80"/>
      <c r="F6112" s="80"/>
      <c r="I6112" s="81"/>
      <c r="J6112" s="80"/>
      <c r="K6112" s="80"/>
      <c r="L6112" s="80"/>
      <c r="M6112" s="80"/>
    </row>
    <row r="6113" spans="5:13">
      <c r="E6113" s="80"/>
      <c r="F6113" s="80"/>
      <c r="I6113" s="81"/>
      <c r="J6113" s="80"/>
      <c r="K6113" s="80"/>
      <c r="L6113" s="80"/>
      <c r="M6113" s="80"/>
    </row>
    <row r="6114" spans="5:13">
      <c r="E6114" s="80"/>
      <c r="F6114" s="80"/>
      <c r="I6114" s="81"/>
      <c r="J6114" s="80"/>
      <c r="K6114" s="80"/>
      <c r="L6114" s="80"/>
      <c r="M6114" s="80"/>
    </row>
    <row r="6115" spans="5:13">
      <c r="E6115" s="80"/>
      <c r="F6115" s="80"/>
      <c r="I6115" s="81"/>
      <c r="J6115" s="80"/>
      <c r="K6115" s="80"/>
      <c r="L6115" s="80"/>
      <c r="M6115" s="80"/>
    </row>
    <row r="6116" spans="5:13">
      <c r="E6116" s="80"/>
      <c r="F6116" s="80"/>
      <c r="I6116" s="81"/>
      <c r="J6116" s="80"/>
      <c r="K6116" s="80"/>
      <c r="L6116" s="80"/>
      <c r="M6116" s="80"/>
    </row>
    <row r="6117" spans="5:13">
      <c r="E6117" s="80"/>
      <c r="F6117" s="80"/>
      <c r="I6117" s="81"/>
      <c r="J6117" s="80"/>
      <c r="K6117" s="80"/>
      <c r="L6117" s="80"/>
      <c r="M6117" s="80"/>
    </row>
    <row r="6118" spans="5:13">
      <c r="E6118" s="80"/>
      <c r="F6118" s="80"/>
      <c r="I6118" s="81"/>
      <c r="J6118" s="80"/>
      <c r="K6118" s="80"/>
      <c r="L6118" s="80"/>
      <c r="M6118" s="80"/>
    </row>
    <row r="6119" spans="5:13">
      <c r="E6119" s="80"/>
      <c r="F6119" s="80"/>
      <c r="I6119" s="81"/>
      <c r="J6119" s="80"/>
      <c r="K6119" s="80"/>
      <c r="L6119" s="80"/>
      <c r="M6119" s="80"/>
    </row>
    <row r="6120" spans="5:13">
      <c r="E6120" s="80"/>
      <c r="F6120" s="80"/>
      <c r="I6120" s="81"/>
      <c r="J6120" s="80"/>
      <c r="K6120" s="80"/>
      <c r="L6120" s="80"/>
      <c r="M6120" s="80"/>
    </row>
    <row r="6121" spans="5:13">
      <c r="E6121" s="80"/>
      <c r="F6121" s="80"/>
      <c r="I6121" s="81"/>
      <c r="J6121" s="80"/>
      <c r="K6121" s="80"/>
      <c r="L6121" s="80"/>
      <c r="M6121" s="80"/>
    </row>
    <row r="6122" spans="5:13">
      <c r="E6122" s="80"/>
      <c r="F6122" s="80"/>
      <c r="I6122" s="81"/>
      <c r="J6122" s="80"/>
      <c r="K6122" s="80"/>
      <c r="L6122" s="80"/>
      <c r="M6122" s="80"/>
    </row>
    <row r="6123" spans="5:13">
      <c r="E6123" s="80"/>
      <c r="F6123" s="80"/>
      <c r="I6123" s="81"/>
      <c r="J6123" s="80"/>
      <c r="K6123" s="80"/>
      <c r="L6123" s="80"/>
      <c r="M6123" s="80"/>
    </row>
    <row r="6124" spans="5:13">
      <c r="E6124" s="80"/>
      <c r="F6124" s="80"/>
      <c r="I6124" s="81"/>
      <c r="J6124" s="80"/>
      <c r="K6124" s="80"/>
      <c r="L6124" s="80"/>
      <c r="M6124" s="80"/>
    </row>
    <row r="6125" spans="5:13">
      <c r="E6125" s="80"/>
      <c r="F6125" s="80"/>
      <c r="I6125" s="81"/>
      <c r="J6125" s="80"/>
      <c r="K6125" s="80"/>
      <c r="L6125" s="80"/>
      <c r="M6125" s="80"/>
    </row>
    <row r="6126" spans="5:13">
      <c r="E6126" s="80"/>
      <c r="F6126" s="80"/>
      <c r="I6126" s="81"/>
      <c r="J6126" s="80"/>
      <c r="K6126" s="80"/>
      <c r="L6126" s="80"/>
      <c r="M6126" s="80"/>
    </row>
    <row r="6127" spans="5:13">
      <c r="E6127" s="80"/>
      <c r="F6127" s="80"/>
      <c r="I6127" s="81"/>
      <c r="J6127" s="80"/>
      <c r="K6127" s="80"/>
      <c r="L6127" s="80"/>
      <c r="M6127" s="80"/>
    </row>
    <row r="6128" spans="5:13">
      <c r="E6128" s="80"/>
      <c r="F6128" s="80"/>
      <c r="I6128" s="81"/>
      <c r="J6128" s="80"/>
      <c r="K6128" s="80"/>
      <c r="L6128" s="80"/>
      <c r="M6128" s="80"/>
    </row>
    <row r="6129" spans="5:13">
      <c r="E6129" s="80"/>
      <c r="F6129" s="80"/>
      <c r="I6129" s="81"/>
      <c r="J6129" s="80"/>
      <c r="K6129" s="80"/>
      <c r="L6129" s="80"/>
      <c r="M6129" s="80"/>
    </row>
    <row r="6130" spans="5:13">
      <c r="E6130" s="80"/>
      <c r="F6130" s="80"/>
      <c r="I6130" s="81"/>
      <c r="J6130" s="80"/>
      <c r="K6130" s="80"/>
      <c r="L6130" s="80"/>
      <c r="M6130" s="80"/>
    </row>
    <row r="6131" spans="5:13">
      <c r="E6131" s="80"/>
      <c r="F6131" s="80"/>
      <c r="I6131" s="81"/>
      <c r="J6131" s="80"/>
      <c r="K6131" s="80"/>
      <c r="L6131" s="80"/>
      <c r="M6131" s="80"/>
    </row>
    <row r="6132" spans="5:13">
      <c r="E6132" s="80"/>
      <c r="F6132" s="80"/>
      <c r="I6132" s="81"/>
      <c r="J6132" s="80"/>
      <c r="K6132" s="80"/>
      <c r="L6132" s="80"/>
      <c r="M6132" s="80"/>
    </row>
    <row r="6133" spans="5:13">
      <c r="E6133" s="80"/>
      <c r="F6133" s="80"/>
      <c r="I6133" s="81"/>
      <c r="J6133" s="80"/>
      <c r="K6133" s="80"/>
      <c r="L6133" s="80"/>
      <c r="M6133" s="80"/>
    </row>
    <row r="6134" spans="5:13">
      <c r="E6134" s="80"/>
      <c r="F6134" s="80"/>
      <c r="I6134" s="81"/>
      <c r="J6134" s="80"/>
      <c r="K6134" s="80"/>
      <c r="L6134" s="80"/>
      <c r="M6134" s="80"/>
    </row>
    <row r="6135" spans="5:13">
      <c r="E6135" s="80"/>
      <c r="F6135" s="80"/>
      <c r="I6135" s="81"/>
      <c r="J6135" s="80"/>
      <c r="K6135" s="80"/>
      <c r="L6135" s="80"/>
      <c r="M6135" s="80"/>
    </row>
    <row r="6136" spans="5:13">
      <c r="E6136" s="80"/>
      <c r="F6136" s="80"/>
      <c r="I6136" s="81"/>
      <c r="J6136" s="80"/>
      <c r="K6136" s="80"/>
      <c r="L6136" s="80"/>
      <c r="M6136" s="80"/>
    </row>
    <row r="6137" spans="5:13">
      <c r="E6137" s="80"/>
      <c r="F6137" s="80"/>
      <c r="I6137" s="81"/>
      <c r="J6137" s="80"/>
      <c r="K6137" s="80"/>
      <c r="L6137" s="80"/>
      <c r="M6137" s="80"/>
    </row>
    <row r="6138" spans="5:13">
      <c r="E6138" s="80"/>
      <c r="F6138" s="80"/>
      <c r="I6138" s="81"/>
      <c r="J6138" s="80"/>
      <c r="K6138" s="80"/>
      <c r="L6138" s="80"/>
      <c r="M6138" s="80"/>
    </row>
    <row r="6139" spans="5:13">
      <c r="E6139" s="80"/>
      <c r="F6139" s="80"/>
      <c r="I6139" s="81"/>
      <c r="J6139" s="80"/>
      <c r="K6139" s="80"/>
      <c r="L6139" s="80"/>
      <c r="M6139" s="80"/>
    </row>
    <row r="6140" spans="5:13">
      <c r="E6140" s="80"/>
      <c r="F6140" s="80"/>
      <c r="I6140" s="81"/>
      <c r="J6140" s="80"/>
      <c r="K6140" s="80"/>
      <c r="L6140" s="80"/>
      <c r="M6140" s="80"/>
    </row>
    <row r="6141" spans="5:13">
      <c r="E6141" s="80"/>
      <c r="F6141" s="80"/>
      <c r="I6141" s="81"/>
      <c r="J6141" s="80"/>
      <c r="K6141" s="80"/>
      <c r="L6141" s="80"/>
      <c r="M6141" s="80"/>
    </row>
    <row r="6142" spans="5:13">
      <c r="E6142" s="80"/>
      <c r="F6142" s="80"/>
      <c r="I6142" s="81"/>
      <c r="J6142" s="80"/>
      <c r="K6142" s="80"/>
      <c r="L6142" s="80"/>
      <c r="M6142" s="80"/>
    </row>
    <row r="6143" spans="5:13">
      <c r="E6143" s="80"/>
      <c r="F6143" s="80"/>
      <c r="I6143" s="81"/>
      <c r="J6143" s="80"/>
      <c r="K6143" s="80"/>
      <c r="L6143" s="80"/>
      <c r="M6143" s="80"/>
    </row>
    <row r="6144" spans="5:13">
      <c r="E6144" s="80"/>
      <c r="F6144" s="80"/>
      <c r="I6144" s="81"/>
      <c r="J6144" s="80"/>
      <c r="K6144" s="80"/>
      <c r="L6144" s="80"/>
      <c r="M6144" s="80"/>
    </row>
    <row r="6145" spans="5:13">
      <c r="E6145" s="80"/>
      <c r="F6145" s="80"/>
      <c r="I6145" s="81"/>
      <c r="J6145" s="80"/>
      <c r="K6145" s="80"/>
      <c r="L6145" s="80"/>
      <c r="M6145" s="80"/>
    </row>
    <row r="6146" spans="5:13">
      <c r="E6146" s="80"/>
      <c r="F6146" s="80"/>
      <c r="I6146" s="81"/>
      <c r="J6146" s="80"/>
      <c r="K6146" s="80"/>
      <c r="L6146" s="80"/>
      <c r="M6146" s="80"/>
    </row>
    <row r="6147" spans="5:13">
      <c r="E6147" s="80"/>
      <c r="F6147" s="80"/>
      <c r="I6147" s="81"/>
      <c r="J6147" s="80"/>
      <c r="K6147" s="80"/>
      <c r="L6147" s="80"/>
      <c r="M6147" s="80"/>
    </row>
    <row r="6148" spans="5:13">
      <c r="E6148" s="80"/>
      <c r="F6148" s="80"/>
      <c r="I6148" s="81"/>
      <c r="J6148" s="80"/>
      <c r="K6148" s="80"/>
      <c r="L6148" s="80"/>
      <c r="M6148" s="80"/>
    </row>
    <row r="6149" spans="5:13">
      <c r="E6149" s="80"/>
      <c r="F6149" s="80"/>
      <c r="I6149" s="81"/>
      <c r="J6149" s="80"/>
      <c r="K6149" s="80"/>
      <c r="L6149" s="80"/>
      <c r="M6149" s="80"/>
    </row>
    <row r="6150" spans="5:13">
      <c r="E6150" s="80"/>
      <c r="F6150" s="80"/>
      <c r="I6150" s="81"/>
      <c r="J6150" s="80"/>
      <c r="K6150" s="80"/>
      <c r="L6150" s="80"/>
      <c r="M6150" s="80"/>
    </row>
    <row r="6151" spans="5:13">
      <c r="E6151" s="80"/>
      <c r="F6151" s="80"/>
      <c r="I6151" s="81"/>
      <c r="J6151" s="80"/>
      <c r="K6151" s="80"/>
      <c r="L6151" s="80"/>
      <c r="M6151" s="80"/>
    </row>
    <row r="6152" spans="5:13">
      <c r="E6152" s="80"/>
      <c r="F6152" s="80"/>
      <c r="I6152" s="81"/>
      <c r="J6152" s="80"/>
      <c r="K6152" s="80"/>
      <c r="L6152" s="80"/>
      <c r="M6152" s="80"/>
    </row>
    <row r="6153" spans="5:13">
      <c r="E6153" s="80"/>
      <c r="F6153" s="80"/>
      <c r="I6153" s="81"/>
      <c r="J6153" s="80"/>
      <c r="K6153" s="80"/>
      <c r="L6153" s="80"/>
      <c r="M6153" s="80"/>
    </row>
    <row r="6154" spans="5:13">
      <c r="E6154" s="80"/>
      <c r="F6154" s="80"/>
      <c r="I6154" s="81"/>
      <c r="J6154" s="80"/>
      <c r="K6154" s="80"/>
      <c r="L6154" s="80"/>
      <c r="M6154" s="80"/>
    </row>
    <row r="6155" spans="5:13">
      <c r="E6155" s="80"/>
      <c r="F6155" s="80"/>
      <c r="I6155" s="81"/>
      <c r="J6155" s="80"/>
      <c r="K6155" s="80"/>
      <c r="L6155" s="80"/>
      <c r="M6155" s="80"/>
    </row>
    <row r="6156" spans="5:13">
      <c r="E6156" s="80"/>
      <c r="F6156" s="80"/>
      <c r="I6156" s="81"/>
      <c r="J6156" s="80"/>
      <c r="K6156" s="80"/>
      <c r="L6156" s="80"/>
      <c r="M6156" s="80"/>
    </row>
    <row r="6157" spans="5:13">
      <c r="E6157" s="80"/>
      <c r="F6157" s="80"/>
      <c r="I6157" s="81"/>
      <c r="J6157" s="80"/>
      <c r="K6157" s="80"/>
      <c r="L6157" s="80"/>
      <c r="M6157" s="80"/>
    </row>
    <row r="6158" spans="5:13">
      <c r="E6158" s="80"/>
      <c r="F6158" s="80"/>
      <c r="I6158" s="81"/>
      <c r="J6158" s="80"/>
      <c r="K6158" s="80"/>
      <c r="L6158" s="80"/>
      <c r="M6158" s="80"/>
    </row>
    <row r="6159" spans="5:13">
      <c r="E6159" s="80"/>
      <c r="F6159" s="80"/>
      <c r="I6159" s="81"/>
      <c r="J6159" s="80"/>
      <c r="K6159" s="80"/>
      <c r="L6159" s="80"/>
      <c r="M6159" s="80"/>
    </row>
    <row r="6160" spans="5:13">
      <c r="E6160" s="80"/>
      <c r="F6160" s="80"/>
      <c r="I6160" s="81"/>
      <c r="J6160" s="80"/>
      <c r="K6160" s="80"/>
      <c r="L6160" s="80"/>
      <c r="M6160" s="80"/>
    </row>
    <row r="6161" spans="5:13">
      <c r="E6161" s="80"/>
      <c r="F6161" s="80"/>
      <c r="I6161" s="81"/>
      <c r="J6161" s="80"/>
      <c r="K6161" s="80"/>
      <c r="L6161" s="80"/>
      <c r="M6161" s="80"/>
    </row>
    <row r="6162" spans="5:13">
      <c r="E6162" s="80"/>
      <c r="F6162" s="80"/>
      <c r="I6162" s="81"/>
      <c r="J6162" s="80"/>
      <c r="K6162" s="80"/>
      <c r="L6162" s="80"/>
      <c r="M6162" s="80"/>
    </row>
    <row r="6163" spans="5:13">
      <c r="E6163" s="80"/>
      <c r="F6163" s="80"/>
      <c r="I6163" s="81"/>
      <c r="J6163" s="80"/>
      <c r="K6163" s="80"/>
      <c r="L6163" s="80"/>
      <c r="M6163" s="80"/>
    </row>
    <row r="6164" spans="5:13">
      <c r="E6164" s="80"/>
      <c r="F6164" s="80"/>
      <c r="I6164" s="81"/>
      <c r="J6164" s="80"/>
      <c r="K6164" s="80"/>
      <c r="L6164" s="80"/>
      <c r="M6164" s="80"/>
    </row>
    <row r="6165" spans="5:13">
      <c r="E6165" s="80"/>
      <c r="F6165" s="80"/>
      <c r="I6165" s="81"/>
      <c r="J6165" s="80"/>
      <c r="K6165" s="80"/>
      <c r="L6165" s="80"/>
      <c r="M6165" s="80"/>
    </row>
    <row r="6166" spans="5:13">
      <c r="E6166" s="80"/>
      <c r="F6166" s="80"/>
      <c r="I6166" s="81"/>
      <c r="J6166" s="80"/>
      <c r="K6166" s="80"/>
      <c r="L6166" s="80"/>
      <c r="M6166" s="80"/>
    </row>
    <row r="6167" spans="5:13">
      <c r="E6167" s="80"/>
      <c r="F6167" s="80"/>
      <c r="I6167" s="81"/>
      <c r="J6167" s="80"/>
      <c r="K6167" s="80"/>
      <c r="L6167" s="80"/>
      <c r="M6167" s="80"/>
    </row>
    <row r="6168" spans="5:13">
      <c r="E6168" s="80"/>
      <c r="F6168" s="80"/>
      <c r="I6168" s="81"/>
      <c r="J6168" s="80"/>
      <c r="K6168" s="80"/>
      <c r="L6168" s="80"/>
      <c r="M6168" s="80"/>
    </row>
    <row r="6169" spans="5:13">
      <c r="E6169" s="80"/>
      <c r="F6169" s="80"/>
      <c r="I6169" s="81"/>
      <c r="J6169" s="80"/>
      <c r="K6169" s="80"/>
      <c r="L6169" s="80"/>
      <c r="M6169" s="80"/>
    </row>
    <row r="6170" spans="5:13">
      <c r="E6170" s="80"/>
      <c r="F6170" s="80"/>
      <c r="I6170" s="81"/>
      <c r="J6170" s="80"/>
      <c r="K6170" s="80"/>
      <c r="L6170" s="80"/>
      <c r="M6170" s="80"/>
    </row>
    <row r="6171" spans="5:13">
      <c r="E6171" s="80"/>
      <c r="F6171" s="80"/>
      <c r="I6171" s="81"/>
      <c r="J6171" s="80"/>
      <c r="K6171" s="80"/>
      <c r="L6171" s="80"/>
      <c r="M6171" s="80"/>
    </row>
    <row r="6172" spans="5:13">
      <c r="E6172" s="80"/>
      <c r="F6172" s="80"/>
      <c r="I6172" s="81"/>
      <c r="J6172" s="80"/>
      <c r="K6172" s="80"/>
      <c r="L6172" s="80"/>
      <c r="M6172" s="80"/>
    </row>
    <row r="6173" spans="5:13">
      <c r="E6173" s="80"/>
      <c r="F6173" s="80"/>
      <c r="I6173" s="81"/>
      <c r="J6173" s="80"/>
      <c r="K6173" s="80"/>
      <c r="L6173" s="80"/>
      <c r="M6173" s="80"/>
    </row>
    <row r="6174" spans="5:13">
      <c r="E6174" s="80"/>
      <c r="F6174" s="80"/>
      <c r="I6174" s="81"/>
      <c r="J6174" s="80"/>
      <c r="K6174" s="80"/>
      <c r="L6174" s="80"/>
      <c r="M6174" s="80"/>
    </row>
    <row r="6175" spans="5:13">
      <c r="E6175" s="80"/>
      <c r="F6175" s="80"/>
      <c r="I6175" s="81"/>
      <c r="J6175" s="80"/>
      <c r="K6175" s="80"/>
      <c r="L6175" s="80"/>
      <c r="M6175" s="80"/>
    </row>
    <row r="6176" spans="5:13">
      <c r="E6176" s="80"/>
      <c r="F6176" s="80"/>
      <c r="I6176" s="81"/>
      <c r="J6176" s="80"/>
      <c r="K6176" s="80"/>
      <c r="L6176" s="80"/>
      <c r="M6176" s="80"/>
    </row>
    <row r="6177" spans="5:13">
      <c r="E6177" s="80"/>
      <c r="F6177" s="80"/>
      <c r="I6177" s="81"/>
      <c r="J6177" s="80"/>
      <c r="K6177" s="80"/>
      <c r="L6177" s="80"/>
      <c r="M6177" s="80"/>
    </row>
    <row r="6178" spans="5:13">
      <c r="E6178" s="80"/>
      <c r="F6178" s="80"/>
      <c r="I6178" s="81"/>
      <c r="J6178" s="80"/>
      <c r="K6178" s="80"/>
      <c r="L6178" s="80"/>
      <c r="M6178" s="80"/>
    </row>
    <row r="6179" spans="5:13">
      <c r="E6179" s="80"/>
      <c r="F6179" s="80"/>
      <c r="I6179" s="81"/>
      <c r="J6179" s="80"/>
      <c r="K6179" s="80"/>
      <c r="L6179" s="80"/>
      <c r="M6179" s="80"/>
    </row>
    <row r="6180" spans="5:13">
      <c r="E6180" s="80"/>
      <c r="F6180" s="80"/>
      <c r="I6180" s="81"/>
      <c r="J6180" s="80"/>
      <c r="K6180" s="80"/>
      <c r="L6180" s="80"/>
      <c r="M6180" s="80"/>
    </row>
    <row r="6181" spans="5:13">
      <c r="E6181" s="80"/>
      <c r="F6181" s="80"/>
      <c r="I6181" s="81"/>
      <c r="J6181" s="80"/>
      <c r="K6181" s="80"/>
      <c r="L6181" s="80"/>
      <c r="M6181" s="80"/>
    </row>
    <row r="6182" spans="5:13">
      <c r="E6182" s="80"/>
      <c r="F6182" s="80"/>
      <c r="I6182" s="81"/>
      <c r="J6182" s="80"/>
      <c r="K6182" s="80"/>
      <c r="L6182" s="80"/>
      <c r="M6182" s="80"/>
    </row>
    <row r="6183" spans="5:13">
      <c r="E6183" s="80"/>
      <c r="F6183" s="80"/>
      <c r="I6183" s="81"/>
      <c r="J6183" s="80"/>
      <c r="K6183" s="80"/>
      <c r="L6183" s="80"/>
      <c r="M6183" s="80"/>
    </row>
    <row r="6184" spans="5:13">
      <c r="E6184" s="80"/>
      <c r="F6184" s="80"/>
      <c r="I6184" s="81"/>
      <c r="J6184" s="80"/>
      <c r="K6184" s="80"/>
      <c r="L6184" s="80"/>
      <c r="M6184" s="80"/>
    </row>
    <row r="6185" spans="5:13">
      <c r="E6185" s="80"/>
      <c r="F6185" s="80"/>
      <c r="I6185" s="81"/>
      <c r="J6185" s="80"/>
      <c r="K6185" s="80"/>
      <c r="L6185" s="80"/>
      <c r="M6185" s="80"/>
    </row>
    <row r="6186" spans="5:13">
      <c r="E6186" s="80"/>
      <c r="F6186" s="80"/>
      <c r="I6186" s="81"/>
      <c r="J6186" s="80"/>
      <c r="K6186" s="80"/>
      <c r="L6186" s="80"/>
      <c r="M6186" s="80"/>
    </row>
    <row r="6187" spans="5:13">
      <c r="E6187" s="80"/>
      <c r="F6187" s="80"/>
      <c r="I6187" s="81"/>
      <c r="J6187" s="80"/>
      <c r="K6187" s="80"/>
      <c r="L6187" s="80"/>
      <c r="M6187" s="80"/>
    </row>
    <row r="6188" spans="5:13">
      <c r="E6188" s="80"/>
      <c r="F6188" s="80"/>
      <c r="I6188" s="81"/>
      <c r="J6188" s="80"/>
      <c r="K6188" s="80"/>
      <c r="L6188" s="80"/>
      <c r="M6188" s="80"/>
    </row>
    <row r="6189" spans="5:13">
      <c r="E6189" s="80"/>
      <c r="F6189" s="80"/>
      <c r="I6189" s="81"/>
      <c r="J6189" s="80"/>
      <c r="K6189" s="80"/>
      <c r="L6189" s="80"/>
      <c r="M6189" s="80"/>
    </row>
    <row r="6190" spans="5:13">
      <c r="E6190" s="80"/>
      <c r="F6190" s="80"/>
      <c r="I6190" s="81"/>
      <c r="J6190" s="80"/>
      <c r="K6190" s="80"/>
      <c r="L6190" s="80"/>
      <c r="M6190" s="80"/>
    </row>
    <row r="6191" spans="5:13">
      <c r="E6191" s="80"/>
      <c r="F6191" s="80"/>
      <c r="I6191" s="81"/>
      <c r="J6191" s="80"/>
      <c r="K6191" s="80"/>
      <c r="L6191" s="80"/>
      <c r="M6191" s="80"/>
    </row>
    <row r="6192" spans="5:13">
      <c r="E6192" s="80"/>
      <c r="F6192" s="80"/>
      <c r="I6192" s="81"/>
      <c r="J6192" s="80"/>
      <c r="K6192" s="80"/>
      <c r="L6192" s="80"/>
      <c r="M6192" s="80"/>
    </row>
    <row r="6193" spans="5:13">
      <c r="E6193" s="80"/>
      <c r="F6193" s="80"/>
      <c r="I6193" s="81"/>
      <c r="J6193" s="80"/>
      <c r="K6193" s="80"/>
      <c r="L6193" s="80"/>
      <c r="M6193" s="80"/>
    </row>
    <row r="6194" spans="5:13">
      <c r="E6194" s="80"/>
      <c r="F6194" s="80"/>
      <c r="I6194" s="81"/>
      <c r="J6194" s="80"/>
      <c r="K6194" s="80"/>
      <c r="L6194" s="80"/>
      <c r="M6194" s="80"/>
    </row>
    <row r="6195" spans="5:13">
      <c r="E6195" s="80"/>
      <c r="F6195" s="80"/>
      <c r="I6195" s="81"/>
      <c r="J6195" s="80"/>
      <c r="K6195" s="80"/>
      <c r="L6195" s="80"/>
      <c r="M6195" s="80"/>
    </row>
    <row r="6196" spans="5:13">
      <c r="E6196" s="80"/>
      <c r="F6196" s="80"/>
      <c r="I6196" s="81"/>
      <c r="J6196" s="80"/>
      <c r="K6196" s="80"/>
      <c r="L6196" s="80"/>
      <c r="M6196" s="80"/>
    </row>
    <row r="6197" spans="5:13">
      <c r="E6197" s="80"/>
      <c r="F6197" s="80"/>
      <c r="I6197" s="81"/>
      <c r="J6197" s="80"/>
      <c r="K6197" s="80"/>
      <c r="L6197" s="80"/>
      <c r="M6197" s="80"/>
    </row>
    <row r="6198" spans="5:13">
      <c r="E6198" s="80"/>
      <c r="F6198" s="80"/>
      <c r="I6198" s="81"/>
      <c r="J6198" s="80"/>
      <c r="K6198" s="80"/>
      <c r="L6198" s="80"/>
      <c r="M6198" s="80"/>
    </row>
    <row r="6199" spans="5:13">
      <c r="E6199" s="80"/>
      <c r="F6199" s="80"/>
      <c r="I6199" s="81"/>
      <c r="J6199" s="80"/>
      <c r="K6199" s="80"/>
      <c r="L6199" s="80"/>
      <c r="M6199" s="80"/>
    </row>
    <row r="6200" spans="5:13">
      <c r="E6200" s="80"/>
      <c r="F6200" s="80"/>
      <c r="I6200" s="81"/>
      <c r="J6200" s="80"/>
      <c r="K6200" s="80"/>
      <c r="L6200" s="80"/>
      <c r="M6200" s="80"/>
    </row>
    <row r="6201" spans="5:13">
      <c r="E6201" s="80"/>
      <c r="F6201" s="80"/>
      <c r="I6201" s="81"/>
      <c r="J6201" s="80"/>
      <c r="K6201" s="80"/>
      <c r="L6201" s="80"/>
      <c r="M6201" s="80"/>
    </row>
    <row r="6202" spans="5:13">
      <c r="E6202" s="80"/>
      <c r="F6202" s="80"/>
      <c r="I6202" s="81"/>
      <c r="J6202" s="80"/>
      <c r="K6202" s="80"/>
      <c r="L6202" s="80"/>
      <c r="M6202" s="80"/>
    </row>
    <row r="6203" spans="5:13">
      <c r="E6203" s="80"/>
      <c r="F6203" s="80"/>
      <c r="I6203" s="81"/>
      <c r="J6203" s="80"/>
      <c r="K6203" s="80"/>
      <c r="L6203" s="80"/>
      <c r="M6203" s="80"/>
    </row>
    <row r="6204" spans="5:13">
      <c r="E6204" s="80"/>
      <c r="F6204" s="80"/>
      <c r="I6204" s="81"/>
      <c r="J6204" s="80"/>
      <c r="K6204" s="80"/>
      <c r="L6204" s="80"/>
      <c r="M6204" s="80"/>
    </row>
    <row r="6205" spans="5:13">
      <c r="E6205" s="80"/>
      <c r="F6205" s="80"/>
      <c r="I6205" s="81"/>
      <c r="J6205" s="80"/>
      <c r="K6205" s="80"/>
      <c r="L6205" s="80"/>
      <c r="M6205" s="80"/>
    </row>
    <row r="6206" spans="5:13">
      <c r="E6206" s="80"/>
      <c r="F6206" s="80"/>
      <c r="I6206" s="81"/>
      <c r="J6206" s="80"/>
      <c r="K6206" s="80"/>
      <c r="L6206" s="80"/>
      <c r="M6206" s="80"/>
    </row>
    <row r="6207" spans="5:13">
      <c r="E6207" s="80"/>
      <c r="F6207" s="80"/>
      <c r="I6207" s="81"/>
      <c r="J6207" s="80"/>
      <c r="K6207" s="80"/>
      <c r="L6207" s="80"/>
      <c r="M6207" s="80"/>
    </row>
    <row r="6208" spans="5:13">
      <c r="E6208" s="80"/>
      <c r="F6208" s="80"/>
      <c r="I6208" s="81"/>
      <c r="J6208" s="80"/>
      <c r="K6208" s="80"/>
      <c r="L6208" s="80"/>
      <c r="M6208" s="80"/>
    </row>
    <row r="6209" spans="5:13">
      <c r="E6209" s="80"/>
      <c r="F6209" s="80"/>
      <c r="I6209" s="81"/>
      <c r="J6209" s="80"/>
      <c r="K6209" s="80"/>
      <c r="L6209" s="80"/>
      <c r="M6209" s="80"/>
    </row>
    <row r="6210" spans="5:13">
      <c r="E6210" s="80"/>
      <c r="F6210" s="80"/>
      <c r="I6210" s="81"/>
      <c r="J6210" s="80"/>
      <c r="K6210" s="80"/>
      <c r="L6210" s="80"/>
      <c r="M6210" s="80"/>
    </row>
    <row r="6211" spans="5:13">
      <c r="E6211" s="80"/>
      <c r="F6211" s="80"/>
      <c r="I6211" s="81"/>
      <c r="J6211" s="80"/>
      <c r="K6211" s="80"/>
      <c r="L6211" s="80"/>
      <c r="M6211" s="80"/>
    </row>
    <row r="6212" spans="5:13">
      <c r="E6212" s="80"/>
      <c r="F6212" s="80"/>
      <c r="I6212" s="81"/>
      <c r="J6212" s="80"/>
      <c r="K6212" s="80"/>
      <c r="L6212" s="80"/>
      <c r="M6212" s="80"/>
    </row>
    <row r="6213" spans="5:13">
      <c r="E6213" s="80"/>
      <c r="F6213" s="80"/>
      <c r="I6213" s="81"/>
      <c r="J6213" s="80"/>
      <c r="K6213" s="80"/>
      <c r="L6213" s="80"/>
      <c r="M6213" s="80"/>
    </row>
    <row r="6214" spans="5:13">
      <c r="E6214" s="80"/>
      <c r="F6214" s="80"/>
      <c r="I6214" s="81"/>
      <c r="J6214" s="80"/>
      <c r="K6214" s="80"/>
      <c r="L6214" s="80"/>
      <c r="M6214" s="80"/>
    </row>
    <row r="6215" spans="5:13">
      <c r="E6215" s="80"/>
      <c r="F6215" s="80"/>
      <c r="I6215" s="81"/>
      <c r="J6215" s="80"/>
      <c r="K6215" s="80"/>
      <c r="L6215" s="80"/>
      <c r="M6215" s="80"/>
    </row>
    <row r="6216" spans="5:13">
      <c r="E6216" s="80"/>
      <c r="F6216" s="80"/>
      <c r="I6216" s="81"/>
      <c r="J6216" s="80"/>
      <c r="K6216" s="80"/>
      <c r="L6216" s="80"/>
      <c r="M6216" s="80"/>
    </row>
    <row r="6217" spans="5:13">
      <c r="E6217" s="80"/>
      <c r="F6217" s="80"/>
      <c r="I6217" s="81"/>
      <c r="J6217" s="80"/>
      <c r="K6217" s="80"/>
      <c r="L6217" s="80"/>
      <c r="M6217" s="80"/>
    </row>
    <row r="6218" spans="5:13">
      <c r="E6218" s="80"/>
      <c r="F6218" s="80"/>
      <c r="I6218" s="81"/>
      <c r="J6218" s="80"/>
      <c r="K6218" s="80"/>
      <c r="L6218" s="80"/>
      <c r="M6218" s="80"/>
    </row>
    <row r="6219" spans="5:13">
      <c r="E6219" s="80"/>
      <c r="F6219" s="80"/>
      <c r="I6219" s="81"/>
      <c r="J6219" s="80"/>
      <c r="K6219" s="80"/>
      <c r="L6219" s="80"/>
      <c r="M6219" s="80"/>
    </row>
    <row r="6220" spans="5:13">
      <c r="E6220" s="80"/>
      <c r="F6220" s="80"/>
      <c r="I6220" s="81"/>
      <c r="J6220" s="80"/>
      <c r="K6220" s="80"/>
      <c r="L6220" s="80"/>
      <c r="M6220" s="80"/>
    </row>
    <row r="6221" spans="5:13">
      <c r="E6221" s="80"/>
      <c r="F6221" s="80"/>
      <c r="I6221" s="81"/>
      <c r="J6221" s="80"/>
      <c r="K6221" s="80"/>
      <c r="L6221" s="80"/>
      <c r="M6221" s="80"/>
    </row>
    <row r="6222" spans="5:13">
      <c r="E6222" s="80"/>
      <c r="F6222" s="80"/>
      <c r="I6222" s="81"/>
      <c r="J6222" s="80"/>
      <c r="K6222" s="80"/>
      <c r="L6222" s="80"/>
      <c r="M6222" s="80"/>
    </row>
    <row r="6223" spans="5:13">
      <c r="E6223" s="80"/>
      <c r="F6223" s="80"/>
      <c r="I6223" s="81"/>
      <c r="J6223" s="80"/>
      <c r="K6223" s="80"/>
      <c r="L6223" s="80"/>
      <c r="M6223" s="80"/>
    </row>
    <row r="6224" spans="5:13">
      <c r="E6224" s="80"/>
      <c r="F6224" s="80"/>
      <c r="I6224" s="81"/>
      <c r="J6224" s="80"/>
      <c r="K6224" s="80"/>
      <c r="L6224" s="80"/>
      <c r="M6224" s="80"/>
    </row>
    <row r="6225" spans="5:13">
      <c r="E6225" s="80"/>
      <c r="F6225" s="80"/>
      <c r="I6225" s="81"/>
      <c r="J6225" s="80"/>
      <c r="K6225" s="80"/>
      <c r="L6225" s="80"/>
      <c r="M6225" s="80"/>
    </row>
    <row r="6226" spans="5:13">
      <c r="E6226" s="80"/>
      <c r="F6226" s="80"/>
      <c r="I6226" s="81"/>
      <c r="J6226" s="80"/>
      <c r="K6226" s="80"/>
      <c r="L6226" s="80"/>
      <c r="M6226" s="80"/>
    </row>
    <row r="6227" spans="5:13">
      <c r="E6227" s="80"/>
      <c r="F6227" s="80"/>
      <c r="I6227" s="81"/>
      <c r="J6227" s="80"/>
      <c r="K6227" s="80"/>
      <c r="L6227" s="80"/>
      <c r="M6227" s="80"/>
    </row>
    <row r="6228" spans="5:13">
      <c r="E6228" s="80"/>
      <c r="F6228" s="80"/>
      <c r="I6228" s="81"/>
      <c r="J6228" s="80"/>
      <c r="K6228" s="80"/>
      <c r="L6228" s="80"/>
      <c r="M6228" s="80"/>
    </row>
    <row r="6229" spans="5:13">
      <c r="E6229" s="80"/>
      <c r="F6229" s="80"/>
      <c r="I6229" s="81"/>
      <c r="J6229" s="80"/>
      <c r="K6229" s="80"/>
      <c r="L6229" s="80"/>
      <c r="M6229" s="80"/>
    </row>
    <row r="6230" spans="5:13">
      <c r="E6230" s="80"/>
      <c r="F6230" s="80"/>
      <c r="I6230" s="81"/>
      <c r="J6230" s="80"/>
      <c r="K6230" s="80"/>
      <c r="L6230" s="80"/>
      <c r="M6230" s="80"/>
    </row>
    <row r="6231" spans="5:13">
      <c r="E6231" s="80"/>
      <c r="F6231" s="80"/>
      <c r="I6231" s="81"/>
      <c r="J6231" s="80"/>
      <c r="K6231" s="80"/>
      <c r="L6231" s="80"/>
      <c r="M6231" s="80"/>
    </row>
    <row r="6232" spans="5:13">
      <c r="E6232" s="80"/>
      <c r="F6232" s="80"/>
      <c r="I6232" s="81"/>
      <c r="J6232" s="80"/>
      <c r="K6232" s="80"/>
      <c r="L6232" s="80"/>
      <c r="M6232" s="80"/>
    </row>
    <row r="6233" spans="5:13">
      <c r="E6233" s="80"/>
      <c r="F6233" s="80"/>
      <c r="I6233" s="81"/>
      <c r="J6233" s="80"/>
      <c r="K6233" s="80"/>
      <c r="L6233" s="80"/>
      <c r="M6233" s="80"/>
    </row>
    <row r="6234" spans="5:13">
      <c r="E6234" s="80"/>
      <c r="F6234" s="80"/>
      <c r="I6234" s="81"/>
      <c r="J6234" s="80"/>
      <c r="K6234" s="80"/>
      <c r="L6234" s="80"/>
      <c r="M6234" s="80"/>
    </row>
    <row r="6235" spans="5:13">
      <c r="E6235" s="80"/>
      <c r="F6235" s="80"/>
      <c r="I6235" s="81"/>
      <c r="J6235" s="80"/>
      <c r="K6235" s="80"/>
      <c r="L6235" s="80"/>
      <c r="M6235" s="80"/>
    </row>
    <row r="6236" spans="5:13">
      <c r="E6236" s="80"/>
      <c r="F6236" s="80"/>
      <c r="I6236" s="81"/>
      <c r="J6236" s="80"/>
      <c r="K6236" s="80"/>
      <c r="L6236" s="80"/>
      <c r="M6236" s="80"/>
    </row>
    <row r="6237" spans="5:13">
      <c r="E6237" s="80"/>
      <c r="F6237" s="80"/>
      <c r="I6237" s="81"/>
      <c r="J6237" s="80"/>
      <c r="K6237" s="80"/>
      <c r="L6237" s="80"/>
      <c r="M6237" s="80"/>
    </row>
    <row r="6238" spans="5:13">
      <c r="E6238" s="80"/>
      <c r="F6238" s="80"/>
      <c r="I6238" s="81"/>
      <c r="J6238" s="80"/>
      <c r="K6238" s="80"/>
      <c r="L6238" s="80"/>
      <c r="M6238" s="80"/>
    </row>
    <row r="6239" spans="5:13">
      <c r="E6239" s="80"/>
      <c r="F6239" s="80"/>
      <c r="I6239" s="81"/>
      <c r="J6239" s="80"/>
      <c r="K6239" s="80"/>
      <c r="L6239" s="80"/>
      <c r="M6239" s="80"/>
    </row>
    <row r="6240" spans="5:13">
      <c r="E6240" s="80"/>
      <c r="F6240" s="80"/>
      <c r="I6240" s="81"/>
      <c r="J6240" s="80"/>
      <c r="K6240" s="80"/>
      <c r="L6240" s="80"/>
      <c r="M6240" s="80"/>
    </row>
    <row r="6241" spans="5:13">
      <c r="E6241" s="80"/>
      <c r="F6241" s="80"/>
      <c r="I6241" s="81"/>
      <c r="J6241" s="80"/>
      <c r="K6241" s="80"/>
      <c r="L6241" s="80"/>
      <c r="M6241" s="80"/>
    </row>
    <row r="6242" spans="5:13">
      <c r="E6242" s="80"/>
      <c r="F6242" s="80"/>
      <c r="I6242" s="81"/>
      <c r="J6242" s="80"/>
      <c r="K6242" s="80"/>
      <c r="L6242" s="80"/>
      <c r="M6242" s="80"/>
    </row>
    <row r="6243" spans="5:13">
      <c r="E6243" s="80"/>
      <c r="F6243" s="80"/>
      <c r="I6243" s="81"/>
      <c r="J6243" s="80"/>
      <c r="K6243" s="80"/>
      <c r="L6243" s="80"/>
      <c r="M6243" s="80"/>
    </row>
    <row r="6244" spans="5:13">
      <c r="E6244" s="80"/>
      <c r="F6244" s="80"/>
      <c r="I6244" s="81"/>
      <c r="J6244" s="80"/>
      <c r="K6244" s="80"/>
      <c r="L6244" s="80"/>
      <c r="M6244" s="80"/>
    </row>
    <row r="6245" spans="5:13">
      <c r="E6245" s="80"/>
      <c r="F6245" s="80"/>
      <c r="I6245" s="81"/>
      <c r="J6245" s="80"/>
      <c r="K6245" s="80"/>
      <c r="L6245" s="80"/>
      <c r="M6245" s="80"/>
    </row>
    <row r="6246" spans="5:13">
      <c r="E6246" s="80"/>
      <c r="F6246" s="80"/>
      <c r="I6246" s="81"/>
      <c r="J6246" s="80"/>
      <c r="K6246" s="80"/>
      <c r="L6246" s="80"/>
      <c r="M6246" s="80"/>
    </row>
    <row r="6247" spans="5:13">
      <c r="E6247" s="80"/>
      <c r="F6247" s="80"/>
      <c r="I6247" s="81"/>
      <c r="J6247" s="80"/>
      <c r="K6247" s="80"/>
      <c r="L6247" s="80"/>
      <c r="M6247" s="80"/>
    </row>
    <row r="6248" spans="5:13">
      <c r="E6248" s="80"/>
      <c r="F6248" s="80"/>
      <c r="I6248" s="81"/>
      <c r="J6248" s="80"/>
      <c r="K6248" s="80"/>
      <c r="L6248" s="80"/>
      <c r="M6248" s="80"/>
    </row>
    <row r="6249" spans="5:13">
      <c r="E6249" s="80"/>
      <c r="F6249" s="80"/>
      <c r="I6249" s="81"/>
      <c r="J6249" s="80"/>
      <c r="K6249" s="80"/>
      <c r="L6249" s="80"/>
      <c r="M6249" s="80"/>
    </row>
    <row r="6250" spans="5:13">
      <c r="E6250" s="80"/>
      <c r="F6250" s="80"/>
      <c r="I6250" s="81"/>
      <c r="J6250" s="80"/>
      <c r="K6250" s="80"/>
      <c r="L6250" s="80"/>
      <c r="M6250" s="80"/>
    </row>
    <row r="6251" spans="5:13">
      <c r="E6251" s="80"/>
      <c r="F6251" s="80"/>
      <c r="I6251" s="81"/>
      <c r="J6251" s="80"/>
      <c r="K6251" s="80"/>
      <c r="L6251" s="80"/>
      <c r="M6251" s="80"/>
    </row>
    <row r="6252" spans="5:13">
      <c r="E6252" s="80"/>
      <c r="F6252" s="80"/>
      <c r="I6252" s="81"/>
      <c r="J6252" s="80"/>
      <c r="K6252" s="80"/>
      <c r="L6252" s="80"/>
      <c r="M6252" s="80"/>
    </row>
    <row r="6253" spans="5:13">
      <c r="E6253" s="80"/>
      <c r="F6253" s="80"/>
      <c r="I6253" s="81"/>
      <c r="J6253" s="80"/>
      <c r="K6253" s="80"/>
      <c r="L6253" s="80"/>
      <c r="M6253" s="80"/>
    </row>
    <row r="6254" spans="5:13">
      <c r="E6254" s="80"/>
      <c r="F6254" s="80"/>
      <c r="I6254" s="81"/>
      <c r="J6254" s="80"/>
      <c r="K6254" s="80"/>
      <c r="L6254" s="80"/>
      <c r="M6254" s="80"/>
    </row>
    <row r="6255" spans="5:13">
      <c r="E6255" s="80"/>
      <c r="F6255" s="80"/>
      <c r="I6255" s="81"/>
      <c r="J6255" s="80"/>
      <c r="K6255" s="80"/>
      <c r="L6255" s="80"/>
      <c r="M6255" s="80"/>
    </row>
    <row r="6256" spans="5:13">
      <c r="E6256" s="80"/>
      <c r="F6256" s="80"/>
      <c r="I6256" s="81"/>
      <c r="J6256" s="80"/>
      <c r="K6256" s="80"/>
      <c r="L6256" s="80"/>
      <c r="M6256" s="80"/>
    </row>
    <row r="6257" spans="5:13">
      <c r="E6257" s="80"/>
      <c r="F6257" s="80"/>
      <c r="I6257" s="81"/>
      <c r="J6257" s="80"/>
      <c r="K6257" s="80"/>
      <c r="L6257" s="80"/>
      <c r="M6257" s="80"/>
    </row>
    <row r="6258" spans="5:13">
      <c r="E6258" s="80"/>
      <c r="F6258" s="80"/>
      <c r="I6258" s="81"/>
      <c r="J6258" s="80"/>
      <c r="K6258" s="80"/>
      <c r="L6258" s="80"/>
      <c r="M6258" s="80"/>
    </row>
    <row r="6259" spans="5:13">
      <c r="E6259" s="80"/>
      <c r="F6259" s="80"/>
      <c r="I6259" s="81"/>
      <c r="J6259" s="80"/>
      <c r="K6259" s="80"/>
      <c r="L6259" s="80"/>
      <c r="M6259" s="80"/>
    </row>
    <row r="6260" spans="5:13">
      <c r="E6260" s="80"/>
      <c r="F6260" s="80"/>
      <c r="I6260" s="81"/>
      <c r="J6260" s="80"/>
      <c r="K6260" s="80"/>
      <c r="L6260" s="80"/>
      <c r="M6260" s="80"/>
    </row>
    <row r="6261" spans="5:13">
      <c r="E6261" s="80"/>
      <c r="F6261" s="80"/>
      <c r="I6261" s="81"/>
      <c r="J6261" s="80"/>
      <c r="K6261" s="80"/>
      <c r="L6261" s="80"/>
      <c r="M6261" s="80"/>
    </row>
    <row r="6262" spans="5:13">
      <c r="E6262" s="80"/>
      <c r="F6262" s="80"/>
      <c r="I6262" s="81"/>
      <c r="J6262" s="80"/>
      <c r="K6262" s="80"/>
      <c r="L6262" s="80"/>
      <c r="M6262" s="80"/>
    </row>
    <row r="6263" spans="5:13">
      <c r="E6263" s="80"/>
      <c r="F6263" s="80"/>
      <c r="I6263" s="81"/>
      <c r="J6263" s="80"/>
      <c r="K6263" s="80"/>
      <c r="L6263" s="80"/>
      <c r="M6263" s="80"/>
    </row>
    <row r="6264" spans="5:13">
      <c r="E6264" s="80"/>
      <c r="F6264" s="80"/>
      <c r="I6264" s="81"/>
      <c r="J6264" s="80"/>
      <c r="K6264" s="80"/>
      <c r="L6264" s="80"/>
      <c r="M6264" s="80"/>
    </row>
    <row r="6265" spans="5:13">
      <c r="E6265" s="80"/>
      <c r="F6265" s="80"/>
      <c r="I6265" s="81"/>
      <c r="J6265" s="80"/>
      <c r="K6265" s="80"/>
      <c r="L6265" s="80"/>
      <c r="M6265" s="80"/>
    </row>
    <row r="6266" spans="5:13">
      <c r="E6266" s="80"/>
      <c r="F6266" s="80"/>
      <c r="I6266" s="81"/>
      <c r="J6266" s="80"/>
      <c r="K6266" s="80"/>
      <c r="L6266" s="80"/>
      <c r="M6266" s="80"/>
    </row>
    <row r="6267" spans="5:13">
      <c r="E6267" s="80"/>
      <c r="F6267" s="80"/>
      <c r="I6267" s="81"/>
      <c r="J6267" s="80"/>
      <c r="K6267" s="80"/>
      <c r="L6267" s="80"/>
      <c r="M6267" s="80"/>
    </row>
    <row r="6268" spans="5:13">
      <c r="E6268" s="80"/>
      <c r="F6268" s="80"/>
      <c r="I6268" s="81"/>
      <c r="J6268" s="80"/>
      <c r="K6268" s="80"/>
      <c r="L6268" s="80"/>
      <c r="M6268" s="80"/>
    </row>
    <row r="6269" spans="5:13">
      <c r="E6269" s="80"/>
      <c r="F6269" s="80"/>
      <c r="I6269" s="81"/>
      <c r="J6269" s="80"/>
      <c r="K6269" s="80"/>
      <c r="L6269" s="80"/>
      <c r="M6269" s="80"/>
    </row>
    <row r="6270" spans="5:13">
      <c r="E6270" s="80"/>
      <c r="F6270" s="80"/>
      <c r="I6270" s="81"/>
      <c r="J6270" s="80"/>
      <c r="K6270" s="80"/>
      <c r="L6270" s="80"/>
      <c r="M6270" s="80"/>
    </row>
    <row r="6271" spans="5:13">
      <c r="E6271" s="80"/>
      <c r="F6271" s="80"/>
      <c r="I6271" s="81"/>
      <c r="J6271" s="80"/>
      <c r="K6271" s="80"/>
      <c r="L6271" s="80"/>
      <c r="M6271" s="80"/>
    </row>
    <row r="6272" spans="5:13">
      <c r="E6272" s="80"/>
      <c r="F6272" s="80"/>
      <c r="I6272" s="81"/>
      <c r="J6272" s="80"/>
      <c r="K6272" s="80"/>
      <c r="L6272" s="80"/>
      <c r="M6272" s="80"/>
    </row>
    <row r="6273" spans="5:13">
      <c r="E6273" s="80"/>
      <c r="F6273" s="80"/>
      <c r="I6273" s="81"/>
      <c r="J6273" s="80"/>
      <c r="K6273" s="80"/>
      <c r="L6273" s="80"/>
      <c r="M6273" s="80"/>
    </row>
    <row r="6274" spans="5:13">
      <c r="E6274" s="80"/>
      <c r="F6274" s="80"/>
      <c r="I6274" s="81"/>
      <c r="J6274" s="80"/>
      <c r="K6274" s="80"/>
      <c r="L6274" s="80"/>
      <c r="M6274" s="80"/>
    </row>
    <row r="6275" spans="5:13">
      <c r="E6275" s="80"/>
      <c r="F6275" s="80"/>
      <c r="I6275" s="81"/>
      <c r="J6275" s="80"/>
      <c r="K6275" s="80"/>
      <c r="L6275" s="80"/>
      <c r="M6275" s="80"/>
    </row>
    <row r="6276" spans="5:13">
      <c r="E6276" s="80"/>
      <c r="F6276" s="80"/>
      <c r="I6276" s="81"/>
      <c r="J6276" s="80"/>
      <c r="K6276" s="80"/>
      <c r="L6276" s="80"/>
      <c r="M6276" s="80"/>
    </row>
    <row r="6277" spans="5:13">
      <c r="E6277" s="80"/>
      <c r="F6277" s="80"/>
      <c r="I6277" s="81"/>
      <c r="J6277" s="80"/>
      <c r="K6277" s="80"/>
      <c r="L6277" s="80"/>
      <c r="M6277" s="80"/>
    </row>
    <row r="6278" spans="5:13">
      <c r="E6278" s="80"/>
      <c r="F6278" s="80"/>
      <c r="I6278" s="81"/>
      <c r="J6278" s="80"/>
      <c r="K6278" s="80"/>
      <c r="L6278" s="80"/>
      <c r="M6278" s="80"/>
    </row>
    <row r="6279" spans="5:13">
      <c r="E6279" s="80"/>
      <c r="F6279" s="80"/>
      <c r="I6279" s="81"/>
      <c r="J6279" s="80"/>
      <c r="K6279" s="80"/>
      <c r="L6279" s="80"/>
      <c r="M6279" s="80"/>
    </row>
    <row r="6280" spans="5:13">
      <c r="E6280" s="80"/>
      <c r="F6280" s="80"/>
      <c r="I6280" s="81"/>
      <c r="J6280" s="80"/>
      <c r="K6280" s="80"/>
      <c r="L6280" s="80"/>
      <c r="M6280" s="80"/>
    </row>
    <row r="6281" spans="5:13">
      <c r="E6281" s="80"/>
      <c r="F6281" s="80"/>
      <c r="I6281" s="81"/>
      <c r="J6281" s="80"/>
      <c r="K6281" s="80"/>
      <c r="L6281" s="80"/>
      <c r="M6281" s="80"/>
    </row>
    <row r="6282" spans="5:13">
      <c r="E6282" s="80"/>
      <c r="F6282" s="80"/>
      <c r="I6282" s="81"/>
      <c r="J6282" s="80"/>
      <c r="K6282" s="80"/>
      <c r="L6282" s="80"/>
      <c r="M6282" s="80"/>
    </row>
    <row r="6283" spans="5:13">
      <c r="E6283" s="80"/>
      <c r="F6283" s="80"/>
      <c r="I6283" s="81"/>
      <c r="J6283" s="80"/>
      <c r="K6283" s="80"/>
      <c r="L6283" s="80"/>
      <c r="M6283" s="80"/>
    </row>
    <row r="6284" spans="5:13">
      <c r="E6284" s="80"/>
      <c r="F6284" s="80"/>
      <c r="I6284" s="81"/>
      <c r="J6284" s="80"/>
      <c r="K6284" s="80"/>
      <c r="L6284" s="80"/>
      <c r="M6284" s="80"/>
    </row>
    <row r="6285" spans="5:13">
      <c r="E6285" s="80"/>
      <c r="F6285" s="80"/>
      <c r="I6285" s="81"/>
      <c r="J6285" s="80"/>
      <c r="K6285" s="80"/>
      <c r="L6285" s="80"/>
      <c r="M6285" s="80"/>
    </row>
    <row r="6286" spans="5:13">
      <c r="E6286" s="80"/>
      <c r="F6286" s="80"/>
      <c r="I6286" s="81"/>
      <c r="J6286" s="80"/>
      <c r="K6286" s="80"/>
      <c r="L6286" s="80"/>
      <c r="M6286" s="80"/>
    </row>
    <row r="6287" spans="5:13">
      <c r="E6287" s="80"/>
      <c r="F6287" s="80"/>
      <c r="I6287" s="81"/>
      <c r="J6287" s="80"/>
      <c r="K6287" s="80"/>
      <c r="L6287" s="80"/>
      <c r="M6287" s="80"/>
    </row>
    <row r="6288" spans="5:13">
      <c r="E6288" s="80"/>
      <c r="F6288" s="80"/>
      <c r="I6288" s="81"/>
      <c r="J6288" s="80"/>
      <c r="K6288" s="80"/>
      <c r="L6288" s="80"/>
      <c r="M6288" s="80"/>
    </row>
    <row r="6289" spans="5:13">
      <c r="E6289" s="80"/>
      <c r="F6289" s="80"/>
      <c r="I6289" s="81"/>
      <c r="J6289" s="80"/>
      <c r="K6289" s="80"/>
      <c r="L6289" s="80"/>
      <c r="M6289" s="80"/>
    </row>
    <row r="6290" spans="5:13">
      <c r="E6290" s="80"/>
      <c r="F6290" s="80"/>
      <c r="I6290" s="81"/>
      <c r="J6290" s="80"/>
      <c r="K6290" s="80"/>
      <c r="L6290" s="80"/>
      <c r="M6290" s="80"/>
    </row>
    <row r="6291" spans="5:13">
      <c r="E6291" s="80"/>
      <c r="F6291" s="80"/>
      <c r="I6291" s="81"/>
      <c r="J6291" s="80"/>
      <c r="K6291" s="80"/>
      <c r="L6291" s="80"/>
      <c r="M6291" s="80"/>
    </row>
    <row r="6292" spans="5:13">
      <c r="E6292" s="80"/>
      <c r="F6292" s="80"/>
      <c r="I6292" s="81"/>
      <c r="J6292" s="80"/>
      <c r="K6292" s="80"/>
      <c r="L6292" s="80"/>
      <c r="M6292" s="80"/>
    </row>
    <row r="6293" spans="5:13">
      <c r="E6293" s="80"/>
      <c r="F6293" s="80"/>
      <c r="I6293" s="81"/>
      <c r="J6293" s="80"/>
      <c r="K6293" s="80"/>
      <c r="L6293" s="80"/>
      <c r="M6293" s="80"/>
    </row>
    <row r="6294" spans="5:13">
      <c r="E6294" s="80"/>
      <c r="F6294" s="80"/>
      <c r="I6294" s="81"/>
      <c r="J6294" s="80"/>
      <c r="K6294" s="80"/>
      <c r="L6294" s="80"/>
      <c r="M6294" s="80"/>
    </row>
    <row r="6295" spans="5:13">
      <c r="E6295" s="80"/>
      <c r="F6295" s="80"/>
      <c r="I6295" s="81"/>
      <c r="J6295" s="80"/>
      <c r="K6295" s="80"/>
      <c r="L6295" s="80"/>
      <c r="M6295" s="80"/>
    </row>
    <row r="6296" spans="5:13">
      <c r="E6296" s="80"/>
      <c r="F6296" s="80"/>
      <c r="I6296" s="81"/>
      <c r="J6296" s="80"/>
      <c r="K6296" s="80"/>
      <c r="L6296" s="80"/>
      <c r="M6296" s="80"/>
    </row>
    <row r="6297" spans="5:13">
      <c r="E6297" s="80"/>
      <c r="F6297" s="80"/>
      <c r="I6297" s="81"/>
      <c r="J6297" s="80"/>
      <c r="K6297" s="80"/>
      <c r="L6297" s="80"/>
      <c r="M6297" s="80"/>
    </row>
    <row r="6298" spans="5:13">
      <c r="E6298" s="80"/>
      <c r="F6298" s="80"/>
      <c r="I6298" s="81"/>
      <c r="J6298" s="80"/>
      <c r="K6298" s="80"/>
      <c r="L6298" s="80"/>
      <c r="M6298" s="80"/>
    </row>
    <row r="6299" spans="5:13">
      <c r="E6299" s="80"/>
      <c r="F6299" s="80"/>
      <c r="I6299" s="81"/>
      <c r="J6299" s="80"/>
      <c r="K6299" s="80"/>
      <c r="L6299" s="80"/>
      <c r="M6299" s="80"/>
    </row>
    <row r="6300" spans="5:13">
      <c r="E6300" s="80"/>
      <c r="F6300" s="80"/>
      <c r="I6300" s="81"/>
      <c r="J6300" s="80"/>
      <c r="K6300" s="80"/>
      <c r="L6300" s="80"/>
      <c r="M6300" s="80"/>
    </row>
    <row r="6301" spans="5:13">
      <c r="E6301" s="80"/>
      <c r="F6301" s="80"/>
      <c r="I6301" s="81"/>
      <c r="J6301" s="80"/>
      <c r="K6301" s="80"/>
      <c r="L6301" s="80"/>
      <c r="M6301" s="80"/>
    </row>
    <row r="6302" spans="5:13">
      <c r="E6302" s="80"/>
      <c r="F6302" s="80"/>
      <c r="I6302" s="81"/>
      <c r="J6302" s="80"/>
      <c r="K6302" s="80"/>
      <c r="L6302" s="80"/>
      <c r="M6302" s="80"/>
    </row>
    <row r="6303" spans="5:13">
      <c r="E6303" s="80"/>
      <c r="F6303" s="80"/>
      <c r="I6303" s="81"/>
      <c r="J6303" s="80"/>
      <c r="K6303" s="80"/>
      <c r="L6303" s="80"/>
      <c r="M6303" s="80"/>
    </row>
    <row r="6304" spans="5:13">
      <c r="E6304" s="80"/>
      <c r="F6304" s="80"/>
      <c r="I6304" s="81"/>
      <c r="J6304" s="80"/>
      <c r="K6304" s="80"/>
      <c r="L6304" s="80"/>
      <c r="M6304" s="80"/>
    </row>
    <row r="6305" spans="5:13">
      <c r="E6305" s="80"/>
      <c r="F6305" s="80"/>
      <c r="I6305" s="81"/>
      <c r="J6305" s="80"/>
      <c r="K6305" s="80"/>
      <c r="L6305" s="80"/>
      <c r="M6305" s="80"/>
    </row>
    <row r="6306" spans="5:13">
      <c r="E6306" s="80"/>
      <c r="F6306" s="80"/>
      <c r="I6306" s="81"/>
      <c r="J6306" s="80"/>
      <c r="K6306" s="80"/>
      <c r="L6306" s="80"/>
      <c r="M6306" s="80"/>
    </row>
    <row r="6307" spans="5:13">
      <c r="E6307" s="80"/>
      <c r="F6307" s="80"/>
      <c r="I6307" s="81"/>
      <c r="J6307" s="80"/>
      <c r="K6307" s="80"/>
      <c r="L6307" s="80"/>
      <c r="M6307" s="80"/>
    </row>
    <row r="6308" spans="5:13">
      <c r="E6308" s="80"/>
      <c r="F6308" s="80"/>
      <c r="I6308" s="81"/>
      <c r="J6308" s="80"/>
      <c r="K6308" s="80"/>
      <c r="L6308" s="80"/>
      <c r="M6308" s="80"/>
    </row>
    <row r="6309" spans="5:13">
      <c r="E6309" s="80"/>
      <c r="F6309" s="80"/>
      <c r="I6309" s="81"/>
      <c r="J6309" s="80"/>
      <c r="K6309" s="80"/>
      <c r="L6309" s="80"/>
      <c r="M6309" s="80"/>
    </row>
    <row r="6310" spans="5:13">
      <c r="E6310" s="80"/>
      <c r="F6310" s="80"/>
      <c r="I6310" s="81"/>
      <c r="J6310" s="80"/>
      <c r="K6310" s="80"/>
      <c r="L6310" s="80"/>
      <c r="M6310" s="80"/>
    </row>
    <row r="6311" spans="5:13">
      <c r="E6311" s="80"/>
      <c r="F6311" s="80"/>
      <c r="I6311" s="81"/>
      <c r="J6311" s="80"/>
      <c r="K6311" s="80"/>
      <c r="L6311" s="80"/>
      <c r="M6311" s="80"/>
    </row>
    <row r="6312" spans="5:13">
      <c r="E6312" s="80"/>
      <c r="F6312" s="80"/>
      <c r="I6312" s="81"/>
      <c r="J6312" s="80"/>
      <c r="K6312" s="80"/>
      <c r="L6312" s="80"/>
      <c r="M6312" s="80"/>
    </row>
    <row r="6313" spans="5:13">
      <c r="E6313" s="80"/>
      <c r="F6313" s="80"/>
      <c r="I6313" s="81"/>
      <c r="J6313" s="80"/>
      <c r="K6313" s="80"/>
      <c r="L6313" s="80"/>
      <c r="M6313" s="80"/>
    </row>
    <row r="6314" spans="5:13">
      <c r="E6314" s="80"/>
      <c r="F6314" s="80"/>
      <c r="I6314" s="81"/>
      <c r="J6314" s="80"/>
      <c r="K6314" s="80"/>
      <c r="L6314" s="80"/>
      <c r="M6314" s="80"/>
    </row>
    <row r="6315" spans="5:13">
      <c r="E6315" s="80"/>
      <c r="F6315" s="80"/>
      <c r="I6315" s="81"/>
      <c r="J6315" s="80"/>
      <c r="K6315" s="80"/>
      <c r="L6315" s="80"/>
      <c r="M6315" s="80"/>
    </row>
    <row r="6316" spans="5:13">
      <c r="E6316" s="80"/>
      <c r="F6316" s="80"/>
      <c r="I6316" s="81"/>
      <c r="J6316" s="80"/>
      <c r="K6316" s="80"/>
      <c r="L6316" s="80"/>
      <c r="M6316" s="80"/>
    </row>
    <row r="6317" spans="5:13">
      <c r="E6317" s="80"/>
      <c r="F6317" s="80"/>
      <c r="I6317" s="81"/>
      <c r="J6317" s="80"/>
      <c r="K6317" s="80"/>
      <c r="L6317" s="80"/>
      <c r="M6317" s="80"/>
    </row>
    <row r="6318" spans="5:13">
      <c r="E6318" s="80"/>
      <c r="F6318" s="80"/>
      <c r="I6318" s="81"/>
      <c r="J6318" s="80"/>
      <c r="K6318" s="80"/>
      <c r="L6318" s="80"/>
      <c r="M6318" s="80"/>
    </row>
    <row r="6319" spans="5:13">
      <c r="E6319" s="80"/>
      <c r="F6319" s="80"/>
      <c r="I6319" s="81"/>
      <c r="J6319" s="80"/>
      <c r="K6319" s="80"/>
      <c r="L6319" s="80"/>
      <c r="M6319" s="80"/>
    </row>
    <row r="6320" spans="5:13">
      <c r="E6320" s="80"/>
      <c r="F6320" s="80"/>
      <c r="I6320" s="81"/>
      <c r="J6320" s="80"/>
      <c r="K6320" s="80"/>
      <c r="L6320" s="80"/>
      <c r="M6320" s="80"/>
    </row>
    <row r="6321" spans="5:13">
      <c r="E6321" s="80"/>
      <c r="F6321" s="80"/>
      <c r="I6321" s="81"/>
      <c r="J6321" s="80"/>
      <c r="K6321" s="80"/>
      <c r="L6321" s="80"/>
      <c r="M6321" s="80"/>
    </row>
    <row r="6322" spans="5:13">
      <c r="E6322" s="80"/>
      <c r="F6322" s="80"/>
      <c r="I6322" s="81"/>
      <c r="J6322" s="80"/>
      <c r="K6322" s="80"/>
      <c r="L6322" s="80"/>
      <c r="M6322" s="80"/>
    </row>
    <row r="6323" spans="5:13">
      <c r="E6323" s="80"/>
      <c r="F6323" s="80"/>
      <c r="I6323" s="81"/>
      <c r="J6323" s="80"/>
      <c r="K6323" s="80"/>
      <c r="L6323" s="80"/>
      <c r="M6323" s="80"/>
    </row>
    <row r="6324" spans="5:13">
      <c r="E6324" s="80"/>
      <c r="F6324" s="80"/>
      <c r="I6324" s="81"/>
      <c r="J6324" s="80"/>
      <c r="K6324" s="80"/>
      <c r="L6324" s="80"/>
      <c r="M6324" s="80"/>
    </row>
    <row r="6325" spans="5:13">
      <c r="E6325" s="80"/>
      <c r="F6325" s="80"/>
      <c r="I6325" s="81"/>
      <c r="J6325" s="80"/>
      <c r="K6325" s="80"/>
      <c r="L6325" s="80"/>
      <c r="M6325" s="80"/>
    </row>
    <row r="6326" spans="5:13">
      <c r="E6326" s="80"/>
      <c r="F6326" s="80"/>
      <c r="I6326" s="81"/>
      <c r="J6326" s="80"/>
      <c r="K6326" s="80"/>
      <c r="L6326" s="80"/>
      <c r="M6326" s="80"/>
    </row>
    <row r="6327" spans="5:13">
      <c r="E6327" s="80"/>
      <c r="F6327" s="80"/>
      <c r="I6327" s="81"/>
      <c r="J6327" s="80"/>
      <c r="K6327" s="80"/>
      <c r="L6327" s="80"/>
      <c r="M6327" s="80"/>
    </row>
    <row r="6328" spans="5:13">
      <c r="E6328" s="80"/>
      <c r="F6328" s="80"/>
      <c r="I6328" s="81"/>
      <c r="J6328" s="80"/>
      <c r="K6328" s="80"/>
      <c r="L6328" s="80"/>
      <c r="M6328" s="80"/>
    </row>
    <row r="6329" spans="5:13">
      <c r="E6329" s="80"/>
      <c r="F6329" s="80"/>
      <c r="I6329" s="81"/>
      <c r="J6329" s="80"/>
      <c r="K6329" s="80"/>
      <c r="L6329" s="80"/>
      <c r="M6329" s="80"/>
    </row>
    <row r="6330" spans="5:13">
      <c r="E6330" s="80"/>
      <c r="F6330" s="80"/>
      <c r="I6330" s="81"/>
      <c r="J6330" s="80"/>
      <c r="K6330" s="80"/>
      <c r="L6330" s="80"/>
      <c r="M6330" s="80"/>
    </row>
    <row r="6331" spans="5:13">
      <c r="E6331" s="80"/>
      <c r="F6331" s="80"/>
      <c r="I6331" s="81"/>
      <c r="J6331" s="80"/>
      <c r="K6331" s="80"/>
      <c r="L6331" s="80"/>
      <c r="M6331" s="80"/>
    </row>
    <row r="6332" spans="5:13">
      <c r="E6332" s="80"/>
      <c r="F6332" s="80"/>
      <c r="I6332" s="81"/>
      <c r="J6332" s="80"/>
      <c r="K6332" s="80"/>
      <c r="L6332" s="80"/>
      <c r="M6332" s="80"/>
    </row>
    <row r="6333" spans="5:13">
      <c r="E6333" s="80"/>
      <c r="F6333" s="80"/>
      <c r="I6333" s="81"/>
      <c r="J6333" s="80"/>
      <c r="K6333" s="80"/>
      <c r="L6333" s="80"/>
      <c r="M6333" s="80"/>
    </row>
    <row r="6334" spans="5:13">
      <c r="E6334" s="80"/>
      <c r="F6334" s="80"/>
      <c r="I6334" s="81"/>
      <c r="J6334" s="80"/>
      <c r="K6334" s="80"/>
      <c r="L6334" s="80"/>
      <c r="M6334" s="80"/>
    </row>
    <row r="6335" spans="5:13">
      <c r="E6335" s="80"/>
      <c r="F6335" s="80"/>
      <c r="I6335" s="81"/>
      <c r="J6335" s="80"/>
      <c r="K6335" s="80"/>
      <c r="L6335" s="80"/>
      <c r="M6335" s="80"/>
    </row>
    <row r="6336" spans="5:13">
      <c r="E6336" s="80"/>
      <c r="F6336" s="80"/>
      <c r="I6336" s="81"/>
      <c r="J6336" s="80"/>
      <c r="K6336" s="80"/>
      <c r="L6336" s="80"/>
      <c r="M6336" s="80"/>
    </row>
    <row r="6337" spans="5:13">
      <c r="E6337" s="80"/>
      <c r="F6337" s="80"/>
      <c r="I6337" s="81"/>
      <c r="J6337" s="80"/>
      <c r="K6337" s="80"/>
      <c r="L6337" s="80"/>
      <c r="M6337" s="80"/>
    </row>
    <row r="6338" spans="5:13">
      <c r="E6338" s="80"/>
      <c r="F6338" s="80"/>
      <c r="I6338" s="81"/>
      <c r="J6338" s="80"/>
      <c r="K6338" s="80"/>
      <c r="L6338" s="80"/>
      <c r="M6338" s="80"/>
    </row>
    <row r="6339" spans="5:13">
      <c r="E6339" s="80"/>
      <c r="F6339" s="80"/>
      <c r="I6339" s="81"/>
      <c r="J6339" s="80"/>
      <c r="K6339" s="80"/>
      <c r="L6339" s="80"/>
      <c r="M6339" s="80"/>
    </row>
    <row r="6340" spans="5:13">
      <c r="E6340" s="80"/>
      <c r="F6340" s="80"/>
      <c r="I6340" s="81"/>
      <c r="J6340" s="80"/>
      <c r="K6340" s="80"/>
      <c r="L6340" s="80"/>
      <c r="M6340" s="80"/>
    </row>
    <row r="6341" spans="5:13">
      <c r="E6341" s="80"/>
      <c r="F6341" s="80"/>
      <c r="I6341" s="81"/>
      <c r="J6341" s="80"/>
      <c r="K6341" s="80"/>
      <c r="L6341" s="80"/>
      <c r="M6341" s="80"/>
    </row>
    <row r="6342" spans="5:13">
      <c r="E6342" s="80"/>
      <c r="F6342" s="80"/>
      <c r="I6342" s="81"/>
      <c r="J6342" s="80"/>
      <c r="K6342" s="80"/>
      <c r="L6342" s="80"/>
      <c r="M6342" s="80"/>
    </row>
    <row r="6343" spans="5:13">
      <c r="E6343" s="80"/>
      <c r="F6343" s="80"/>
      <c r="I6343" s="81"/>
      <c r="J6343" s="80"/>
      <c r="K6343" s="80"/>
      <c r="L6343" s="80"/>
      <c r="M6343" s="80"/>
    </row>
    <row r="6344" spans="5:13">
      <c r="E6344" s="80"/>
      <c r="F6344" s="80"/>
      <c r="I6344" s="81"/>
      <c r="J6344" s="80"/>
      <c r="K6344" s="80"/>
      <c r="L6344" s="80"/>
      <c r="M6344" s="80"/>
    </row>
    <row r="6345" spans="5:13">
      <c r="E6345" s="80"/>
      <c r="F6345" s="80"/>
      <c r="I6345" s="81"/>
      <c r="J6345" s="80"/>
      <c r="K6345" s="80"/>
      <c r="L6345" s="80"/>
      <c r="M6345" s="80"/>
    </row>
    <row r="6346" spans="5:13">
      <c r="E6346" s="80"/>
      <c r="F6346" s="80"/>
      <c r="I6346" s="81"/>
      <c r="J6346" s="80"/>
      <c r="K6346" s="80"/>
      <c r="L6346" s="80"/>
      <c r="M6346" s="80"/>
    </row>
    <row r="6347" spans="5:13">
      <c r="E6347" s="80"/>
      <c r="F6347" s="80"/>
      <c r="I6347" s="81"/>
      <c r="J6347" s="80"/>
      <c r="K6347" s="80"/>
      <c r="L6347" s="80"/>
      <c r="M6347" s="80"/>
    </row>
    <row r="6348" spans="5:13">
      <c r="E6348" s="80"/>
      <c r="F6348" s="80"/>
      <c r="I6348" s="81"/>
      <c r="J6348" s="80"/>
      <c r="K6348" s="80"/>
      <c r="L6348" s="80"/>
      <c r="M6348" s="80"/>
    </row>
    <row r="6349" spans="5:13">
      <c r="E6349" s="80"/>
      <c r="F6349" s="80"/>
      <c r="I6349" s="81"/>
      <c r="J6349" s="80"/>
      <c r="K6349" s="80"/>
      <c r="L6349" s="80"/>
      <c r="M6349" s="80"/>
    </row>
    <row r="6350" spans="5:13">
      <c r="E6350" s="80"/>
      <c r="F6350" s="80"/>
      <c r="I6350" s="81"/>
      <c r="J6350" s="80"/>
      <c r="K6350" s="80"/>
      <c r="L6350" s="80"/>
      <c r="M6350" s="80"/>
    </row>
    <row r="6351" spans="5:13">
      <c r="E6351" s="80"/>
      <c r="F6351" s="80"/>
      <c r="I6351" s="81"/>
      <c r="J6351" s="80"/>
      <c r="K6351" s="80"/>
      <c r="L6351" s="80"/>
      <c r="M6351" s="80"/>
    </row>
    <row r="6352" spans="5:13">
      <c r="E6352" s="80"/>
      <c r="F6352" s="80"/>
      <c r="I6352" s="81"/>
      <c r="J6352" s="80"/>
      <c r="K6352" s="80"/>
      <c r="L6352" s="80"/>
      <c r="M6352" s="80"/>
    </row>
    <row r="6353" spans="5:13">
      <c r="E6353" s="80"/>
      <c r="F6353" s="80"/>
      <c r="I6353" s="81"/>
      <c r="J6353" s="80"/>
      <c r="K6353" s="80"/>
      <c r="L6353" s="80"/>
      <c r="M6353" s="80"/>
    </row>
    <row r="6354" spans="5:13">
      <c r="E6354" s="80"/>
      <c r="F6354" s="80"/>
      <c r="I6354" s="81"/>
      <c r="J6354" s="80"/>
      <c r="K6354" s="80"/>
      <c r="L6354" s="80"/>
      <c r="M6354" s="80"/>
    </row>
    <row r="6355" spans="5:13">
      <c r="E6355" s="80"/>
      <c r="F6355" s="80"/>
      <c r="I6355" s="81"/>
      <c r="J6355" s="80"/>
      <c r="K6355" s="80"/>
      <c r="L6355" s="80"/>
      <c r="M6355" s="80"/>
    </row>
    <row r="6356" spans="5:13">
      <c r="E6356" s="80"/>
      <c r="F6356" s="80"/>
      <c r="I6356" s="81"/>
      <c r="J6356" s="80"/>
      <c r="K6356" s="80"/>
      <c r="L6356" s="80"/>
      <c r="M6356" s="80"/>
    </row>
    <row r="6357" spans="5:13">
      <c r="E6357" s="80"/>
      <c r="F6357" s="80"/>
      <c r="I6357" s="81"/>
      <c r="J6357" s="80"/>
      <c r="K6357" s="80"/>
      <c r="L6357" s="80"/>
      <c r="M6357" s="80"/>
    </row>
    <row r="6358" spans="5:13">
      <c r="E6358" s="80"/>
      <c r="F6358" s="80"/>
      <c r="I6358" s="81"/>
      <c r="J6358" s="80"/>
      <c r="K6358" s="80"/>
      <c r="L6358" s="80"/>
      <c r="M6358" s="80"/>
    </row>
    <row r="6359" spans="5:13">
      <c r="E6359" s="80"/>
      <c r="F6359" s="80"/>
      <c r="I6359" s="81"/>
      <c r="J6359" s="80"/>
      <c r="K6359" s="80"/>
      <c r="L6359" s="80"/>
      <c r="M6359" s="80"/>
    </row>
    <row r="6360" spans="5:13">
      <c r="E6360" s="80"/>
      <c r="F6360" s="80"/>
      <c r="I6360" s="81"/>
      <c r="J6360" s="80"/>
      <c r="K6360" s="80"/>
      <c r="L6360" s="80"/>
      <c r="M6360" s="80"/>
    </row>
    <row r="6361" spans="5:13">
      <c r="E6361" s="80"/>
      <c r="F6361" s="80"/>
      <c r="I6361" s="81"/>
      <c r="J6361" s="80"/>
      <c r="K6361" s="80"/>
      <c r="L6361" s="80"/>
      <c r="M6361" s="80"/>
    </row>
    <row r="6362" spans="5:13">
      <c r="E6362" s="80"/>
      <c r="F6362" s="80"/>
      <c r="I6362" s="81"/>
      <c r="J6362" s="80"/>
      <c r="K6362" s="80"/>
      <c r="L6362" s="80"/>
      <c r="M6362" s="80"/>
    </row>
    <row r="6363" spans="5:13">
      <c r="E6363" s="80"/>
      <c r="F6363" s="80"/>
      <c r="I6363" s="81"/>
      <c r="J6363" s="80"/>
      <c r="K6363" s="80"/>
      <c r="L6363" s="80"/>
      <c r="M6363" s="80"/>
    </row>
    <row r="6364" spans="5:13">
      <c r="E6364" s="80"/>
      <c r="F6364" s="80"/>
      <c r="I6364" s="81"/>
      <c r="J6364" s="80"/>
      <c r="K6364" s="80"/>
      <c r="L6364" s="80"/>
      <c r="M6364" s="80"/>
    </row>
    <row r="6365" spans="5:13">
      <c r="E6365" s="80"/>
      <c r="F6365" s="80"/>
      <c r="I6365" s="81"/>
      <c r="J6365" s="80"/>
      <c r="K6365" s="80"/>
      <c r="L6365" s="80"/>
      <c r="M6365" s="80"/>
    </row>
    <row r="6366" spans="5:13">
      <c r="E6366" s="80"/>
      <c r="F6366" s="80"/>
      <c r="I6366" s="81"/>
      <c r="J6366" s="80"/>
      <c r="K6366" s="80"/>
      <c r="L6366" s="80"/>
      <c r="M6366" s="80"/>
    </row>
    <row r="6367" spans="5:13">
      <c r="E6367" s="80"/>
      <c r="F6367" s="80"/>
      <c r="I6367" s="81"/>
      <c r="J6367" s="80"/>
      <c r="K6367" s="80"/>
      <c r="L6367" s="80"/>
      <c r="M6367" s="80"/>
    </row>
    <row r="6368" spans="5:13">
      <c r="E6368" s="80"/>
      <c r="F6368" s="80"/>
      <c r="I6368" s="81"/>
      <c r="J6368" s="80"/>
      <c r="K6368" s="80"/>
      <c r="L6368" s="80"/>
      <c r="M6368" s="80"/>
    </row>
    <row r="6369" spans="5:13">
      <c r="E6369" s="80"/>
      <c r="F6369" s="80"/>
      <c r="I6369" s="81"/>
      <c r="J6369" s="80"/>
      <c r="K6369" s="80"/>
      <c r="L6369" s="80"/>
      <c r="M6369" s="80"/>
    </row>
    <row r="6370" spans="5:13">
      <c r="E6370" s="80"/>
      <c r="F6370" s="80"/>
      <c r="I6370" s="81"/>
      <c r="J6370" s="80"/>
      <c r="K6370" s="80"/>
      <c r="L6370" s="80"/>
      <c r="M6370" s="80"/>
    </row>
    <row r="6371" spans="5:13">
      <c r="E6371" s="80"/>
      <c r="F6371" s="80"/>
      <c r="I6371" s="81"/>
      <c r="J6371" s="80"/>
      <c r="K6371" s="80"/>
      <c r="L6371" s="80"/>
      <c r="M6371" s="80"/>
    </row>
    <row r="6372" spans="5:13">
      <c r="E6372" s="80"/>
      <c r="F6372" s="80"/>
      <c r="I6372" s="81"/>
      <c r="J6372" s="80"/>
      <c r="K6372" s="80"/>
      <c r="L6372" s="80"/>
      <c r="M6372" s="80"/>
    </row>
    <row r="6373" spans="5:13">
      <c r="E6373" s="80"/>
      <c r="F6373" s="80"/>
      <c r="I6373" s="81"/>
      <c r="J6373" s="80"/>
      <c r="K6373" s="80"/>
      <c r="L6373" s="80"/>
      <c r="M6373" s="80"/>
    </row>
    <row r="6374" spans="5:13">
      <c r="E6374" s="80"/>
      <c r="F6374" s="80"/>
      <c r="I6374" s="81"/>
      <c r="J6374" s="80"/>
      <c r="K6374" s="80"/>
      <c r="L6374" s="80"/>
      <c r="M6374" s="80"/>
    </row>
    <row r="6375" spans="5:13">
      <c r="E6375" s="80"/>
      <c r="F6375" s="80"/>
      <c r="I6375" s="81"/>
      <c r="J6375" s="80"/>
      <c r="K6375" s="80"/>
      <c r="L6375" s="80"/>
      <c r="M6375" s="80"/>
    </row>
    <row r="6376" spans="5:13">
      <c r="E6376" s="80"/>
      <c r="F6376" s="80"/>
      <c r="I6376" s="81"/>
      <c r="J6376" s="80"/>
      <c r="K6376" s="80"/>
      <c r="L6376" s="80"/>
      <c r="M6376" s="80"/>
    </row>
    <row r="6377" spans="5:13">
      <c r="E6377" s="80"/>
      <c r="F6377" s="80"/>
      <c r="I6377" s="81"/>
      <c r="J6377" s="80"/>
      <c r="K6377" s="80"/>
      <c r="L6377" s="80"/>
      <c r="M6377" s="80"/>
    </row>
    <row r="6378" spans="5:13">
      <c r="E6378" s="80"/>
      <c r="F6378" s="80"/>
      <c r="I6378" s="81"/>
      <c r="J6378" s="80"/>
      <c r="K6378" s="80"/>
      <c r="L6378" s="80"/>
      <c r="M6378" s="80"/>
    </row>
    <row r="6379" spans="5:13">
      <c r="E6379" s="80"/>
      <c r="F6379" s="80"/>
      <c r="I6379" s="81"/>
      <c r="J6379" s="80"/>
      <c r="K6379" s="80"/>
      <c r="L6379" s="80"/>
      <c r="M6379" s="80"/>
    </row>
    <row r="6380" spans="5:13">
      <c r="E6380" s="80"/>
      <c r="F6380" s="80"/>
      <c r="I6380" s="81"/>
      <c r="J6380" s="80"/>
      <c r="K6380" s="80"/>
      <c r="L6380" s="80"/>
      <c r="M6380" s="80"/>
    </row>
    <row r="6381" spans="5:13">
      <c r="E6381" s="80"/>
      <c r="F6381" s="80"/>
      <c r="I6381" s="81"/>
      <c r="J6381" s="80"/>
      <c r="K6381" s="80"/>
      <c r="L6381" s="80"/>
      <c r="M6381" s="80"/>
    </row>
    <row r="6382" spans="5:13">
      <c r="E6382" s="80"/>
      <c r="F6382" s="80"/>
      <c r="I6382" s="81"/>
      <c r="J6382" s="80"/>
      <c r="K6382" s="80"/>
      <c r="L6382" s="80"/>
      <c r="M6382" s="80"/>
    </row>
    <row r="6383" spans="5:13">
      <c r="E6383" s="80"/>
      <c r="F6383" s="80"/>
      <c r="I6383" s="81"/>
      <c r="J6383" s="80"/>
      <c r="K6383" s="80"/>
      <c r="L6383" s="80"/>
      <c r="M6383" s="80"/>
    </row>
    <row r="6384" spans="5:13">
      <c r="E6384" s="80"/>
      <c r="F6384" s="80"/>
      <c r="I6384" s="81"/>
      <c r="J6384" s="80"/>
      <c r="K6384" s="80"/>
      <c r="L6384" s="80"/>
      <c r="M6384" s="80"/>
    </row>
    <row r="6385" spans="5:13">
      <c r="E6385" s="80"/>
      <c r="F6385" s="80"/>
      <c r="I6385" s="81"/>
      <c r="J6385" s="80"/>
      <c r="K6385" s="80"/>
      <c r="L6385" s="80"/>
      <c r="M6385" s="80"/>
    </row>
    <row r="6386" spans="5:13">
      <c r="E6386" s="80"/>
      <c r="F6386" s="80"/>
      <c r="I6386" s="81"/>
      <c r="J6386" s="80"/>
      <c r="K6386" s="80"/>
      <c r="L6386" s="80"/>
      <c r="M6386" s="80"/>
    </row>
    <row r="6387" spans="5:13">
      <c r="E6387" s="80"/>
      <c r="F6387" s="80"/>
      <c r="I6387" s="81"/>
      <c r="J6387" s="80"/>
      <c r="K6387" s="80"/>
      <c r="L6387" s="80"/>
      <c r="M6387" s="80"/>
    </row>
    <row r="6388" spans="5:13">
      <c r="E6388" s="80"/>
      <c r="F6388" s="80"/>
      <c r="I6388" s="81"/>
      <c r="J6388" s="80"/>
      <c r="K6388" s="80"/>
      <c r="L6388" s="80"/>
      <c r="M6388" s="80"/>
    </row>
    <row r="6389" spans="5:13">
      <c r="E6389" s="80"/>
      <c r="F6389" s="80"/>
      <c r="I6389" s="81"/>
      <c r="J6389" s="80"/>
      <c r="K6389" s="80"/>
      <c r="L6389" s="80"/>
      <c r="M6389" s="80"/>
    </row>
    <row r="6390" spans="5:13">
      <c r="E6390" s="80"/>
      <c r="F6390" s="80"/>
      <c r="I6390" s="81"/>
      <c r="J6390" s="80"/>
      <c r="K6390" s="80"/>
      <c r="L6390" s="80"/>
      <c r="M6390" s="80"/>
    </row>
    <row r="6391" spans="5:13">
      <c r="E6391" s="80"/>
      <c r="F6391" s="80"/>
      <c r="I6391" s="81"/>
      <c r="J6391" s="80"/>
      <c r="K6391" s="80"/>
      <c r="L6391" s="80"/>
      <c r="M6391" s="80"/>
    </row>
    <row r="6392" spans="5:13">
      <c r="E6392" s="80"/>
      <c r="F6392" s="80"/>
      <c r="I6392" s="81"/>
      <c r="J6392" s="80"/>
      <c r="K6392" s="80"/>
      <c r="L6392" s="80"/>
      <c r="M6392" s="80"/>
    </row>
    <row r="6393" spans="5:13">
      <c r="E6393" s="80"/>
      <c r="F6393" s="80"/>
      <c r="I6393" s="81"/>
      <c r="J6393" s="80"/>
      <c r="K6393" s="80"/>
      <c r="L6393" s="80"/>
      <c r="M6393" s="80"/>
    </row>
    <row r="6394" spans="5:13">
      <c r="E6394" s="80"/>
      <c r="F6394" s="80"/>
      <c r="I6394" s="81"/>
      <c r="J6394" s="80"/>
      <c r="K6394" s="80"/>
      <c r="L6394" s="80"/>
      <c r="M6394" s="80"/>
    </row>
    <row r="6395" spans="5:13">
      <c r="E6395" s="80"/>
      <c r="F6395" s="80"/>
      <c r="I6395" s="81"/>
      <c r="J6395" s="80"/>
      <c r="K6395" s="80"/>
      <c r="L6395" s="80"/>
      <c r="M6395" s="80"/>
    </row>
    <row r="6396" spans="5:13">
      <c r="E6396" s="80"/>
      <c r="F6396" s="80"/>
      <c r="I6396" s="81"/>
      <c r="J6396" s="80"/>
      <c r="K6396" s="80"/>
      <c r="L6396" s="80"/>
      <c r="M6396" s="80"/>
    </row>
    <row r="6397" spans="5:13">
      <c r="E6397" s="80"/>
      <c r="F6397" s="80"/>
      <c r="I6397" s="81"/>
      <c r="J6397" s="80"/>
      <c r="K6397" s="80"/>
      <c r="L6397" s="80"/>
      <c r="M6397" s="80"/>
    </row>
    <row r="6398" spans="5:13">
      <c r="E6398" s="80"/>
      <c r="F6398" s="80"/>
      <c r="I6398" s="81"/>
      <c r="J6398" s="80"/>
      <c r="K6398" s="80"/>
      <c r="L6398" s="80"/>
      <c r="M6398" s="80"/>
    </row>
    <row r="6399" spans="5:13">
      <c r="E6399" s="80"/>
      <c r="F6399" s="80"/>
      <c r="I6399" s="81"/>
      <c r="J6399" s="80"/>
      <c r="K6399" s="80"/>
      <c r="L6399" s="80"/>
      <c r="M6399" s="80"/>
    </row>
    <row r="6400" spans="5:13">
      <c r="E6400" s="80"/>
      <c r="F6400" s="80"/>
      <c r="I6400" s="81"/>
      <c r="J6400" s="80"/>
      <c r="K6400" s="80"/>
      <c r="L6400" s="80"/>
      <c r="M6400" s="80"/>
    </row>
    <row r="6401" spans="5:13">
      <c r="E6401" s="80"/>
      <c r="F6401" s="80"/>
      <c r="I6401" s="81"/>
      <c r="J6401" s="80"/>
      <c r="K6401" s="80"/>
      <c r="L6401" s="80"/>
      <c r="M6401" s="80"/>
    </row>
    <row r="6402" spans="5:13">
      <c r="E6402" s="80"/>
      <c r="F6402" s="80"/>
      <c r="I6402" s="81"/>
      <c r="J6402" s="80"/>
      <c r="K6402" s="80"/>
      <c r="L6402" s="80"/>
      <c r="M6402" s="80"/>
    </row>
    <row r="6403" spans="5:13">
      <c r="E6403" s="80"/>
      <c r="F6403" s="80"/>
      <c r="I6403" s="81"/>
      <c r="J6403" s="80"/>
      <c r="K6403" s="80"/>
      <c r="L6403" s="80"/>
      <c r="M6403" s="80"/>
    </row>
    <row r="6404" spans="5:13">
      <c r="E6404" s="80"/>
      <c r="F6404" s="80"/>
      <c r="I6404" s="81"/>
      <c r="J6404" s="80"/>
      <c r="K6404" s="80"/>
      <c r="L6404" s="80"/>
      <c r="M6404" s="80"/>
    </row>
    <row r="6405" spans="5:13">
      <c r="E6405" s="80"/>
      <c r="F6405" s="80"/>
      <c r="I6405" s="81"/>
      <c r="J6405" s="80"/>
      <c r="K6405" s="80"/>
      <c r="L6405" s="80"/>
      <c r="M6405" s="80"/>
    </row>
    <row r="6406" spans="5:13">
      <c r="E6406" s="80"/>
      <c r="F6406" s="80"/>
      <c r="I6406" s="81"/>
      <c r="J6406" s="80"/>
      <c r="K6406" s="80"/>
      <c r="L6406" s="80"/>
      <c r="M6406" s="80"/>
    </row>
    <row r="6407" spans="5:13">
      <c r="E6407" s="80"/>
      <c r="F6407" s="80"/>
      <c r="I6407" s="81"/>
      <c r="J6407" s="80"/>
      <c r="K6407" s="80"/>
      <c r="L6407" s="80"/>
      <c r="M6407" s="80"/>
    </row>
    <row r="6408" spans="5:13">
      <c r="E6408" s="80"/>
      <c r="F6408" s="80"/>
      <c r="I6408" s="81"/>
      <c r="J6408" s="80"/>
      <c r="K6408" s="80"/>
      <c r="L6408" s="80"/>
      <c r="M6408" s="80"/>
    </row>
    <row r="6409" spans="5:13">
      <c r="E6409" s="80"/>
      <c r="F6409" s="80"/>
      <c r="I6409" s="81"/>
      <c r="J6409" s="80"/>
      <c r="K6409" s="80"/>
      <c r="L6409" s="80"/>
      <c r="M6409" s="80"/>
    </row>
    <row r="6410" spans="5:13">
      <c r="E6410" s="80"/>
      <c r="F6410" s="80"/>
      <c r="I6410" s="81"/>
      <c r="J6410" s="80"/>
      <c r="K6410" s="80"/>
      <c r="L6410" s="80"/>
      <c r="M6410" s="80"/>
    </row>
    <row r="6411" spans="5:13">
      <c r="E6411" s="80"/>
      <c r="F6411" s="80"/>
      <c r="I6411" s="81"/>
      <c r="J6411" s="80"/>
      <c r="K6411" s="80"/>
      <c r="L6411" s="80"/>
      <c r="M6411" s="80"/>
    </row>
    <row r="6412" spans="5:13">
      <c r="E6412" s="80"/>
      <c r="F6412" s="80"/>
      <c r="I6412" s="81"/>
      <c r="J6412" s="80"/>
      <c r="K6412" s="80"/>
      <c r="L6412" s="80"/>
      <c r="M6412" s="80"/>
    </row>
    <row r="6413" spans="5:13">
      <c r="E6413" s="80"/>
      <c r="F6413" s="80"/>
      <c r="I6413" s="81"/>
      <c r="J6413" s="80"/>
      <c r="K6413" s="80"/>
      <c r="L6413" s="80"/>
      <c r="M6413" s="80"/>
    </row>
    <row r="6414" spans="5:13">
      <c r="E6414" s="80"/>
      <c r="F6414" s="80"/>
      <c r="I6414" s="81"/>
      <c r="J6414" s="80"/>
      <c r="K6414" s="80"/>
      <c r="L6414" s="80"/>
      <c r="M6414" s="80"/>
    </row>
    <row r="6415" spans="5:13">
      <c r="E6415" s="80"/>
      <c r="F6415" s="80"/>
      <c r="I6415" s="81"/>
      <c r="J6415" s="80"/>
      <c r="K6415" s="80"/>
      <c r="L6415" s="80"/>
      <c r="M6415" s="80"/>
    </row>
    <row r="6416" spans="5:13">
      <c r="E6416" s="80"/>
      <c r="F6416" s="80"/>
      <c r="I6416" s="81"/>
      <c r="J6416" s="80"/>
      <c r="K6416" s="80"/>
      <c r="L6416" s="80"/>
      <c r="M6416" s="80"/>
    </row>
    <row r="6417" spans="5:13">
      <c r="E6417" s="80"/>
      <c r="F6417" s="80"/>
      <c r="I6417" s="81"/>
      <c r="J6417" s="80"/>
      <c r="K6417" s="80"/>
      <c r="L6417" s="80"/>
      <c r="M6417" s="80"/>
    </row>
    <row r="6418" spans="5:13">
      <c r="E6418" s="80"/>
      <c r="F6418" s="80"/>
      <c r="I6418" s="81"/>
      <c r="J6418" s="80"/>
      <c r="K6418" s="80"/>
      <c r="L6418" s="80"/>
      <c r="M6418" s="80"/>
    </row>
    <row r="6419" spans="5:13">
      <c r="E6419" s="80"/>
      <c r="F6419" s="80"/>
      <c r="I6419" s="81"/>
      <c r="J6419" s="80"/>
      <c r="K6419" s="80"/>
      <c r="L6419" s="80"/>
      <c r="M6419" s="80"/>
    </row>
    <row r="6420" spans="5:13">
      <c r="E6420" s="80"/>
      <c r="F6420" s="80"/>
      <c r="I6420" s="81"/>
      <c r="J6420" s="80"/>
      <c r="K6420" s="80"/>
      <c r="L6420" s="80"/>
      <c r="M6420" s="80"/>
    </row>
    <row r="6421" spans="5:13">
      <c r="E6421" s="80"/>
      <c r="F6421" s="80"/>
      <c r="I6421" s="81"/>
      <c r="J6421" s="80"/>
      <c r="K6421" s="80"/>
      <c r="L6421" s="80"/>
      <c r="M6421" s="80"/>
    </row>
    <row r="6422" spans="5:13">
      <c r="E6422" s="80"/>
      <c r="F6422" s="80"/>
      <c r="I6422" s="81"/>
      <c r="J6422" s="80"/>
      <c r="K6422" s="80"/>
      <c r="L6422" s="80"/>
      <c r="M6422" s="80"/>
    </row>
    <row r="6423" spans="5:13">
      <c r="E6423" s="80"/>
      <c r="F6423" s="80"/>
      <c r="I6423" s="81"/>
      <c r="J6423" s="80"/>
      <c r="K6423" s="80"/>
      <c r="L6423" s="80"/>
      <c r="M6423" s="80"/>
    </row>
    <row r="6424" spans="5:13">
      <c r="E6424" s="80"/>
      <c r="F6424" s="80"/>
      <c r="I6424" s="81"/>
      <c r="J6424" s="80"/>
      <c r="K6424" s="80"/>
      <c r="L6424" s="80"/>
      <c r="M6424" s="80"/>
    </row>
    <row r="6425" spans="5:13">
      <c r="E6425" s="80"/>
      <c r="F6425" s="80"/>
      <c r="I6425" s="81"/>
      <c r="J6425" s="80"/>
      <c r="K6425" s="80"/>
      <c r="L6425" s="80"/>
      <c r="M6425" s="80"/>
    </row>
    <row r="6426" spans="5:13">
      <c r="E6426" s="80"/>
      <c r="F6426" s="80"/>
      <c r="I6426" s="81"/>
      <c r="J6426" s="80"/>
      <c r="K6426" s="80"/>
      <c r="L6426" s="80"/>
      <c r="M6426" s="80"/>
    </row>
    <row r="6427" spans="5:13">
      <c r="E6427" s="80"/>
      <c r="F6427" s="80"/>
      <c r="I6427" s="81"/>
      <c r="J6427" s="80"/>
      <c r="K6427" s="80"/>
      <c r="L6427" s="80"/>
      <c r="M6427" s="80"/>
    </row>
    <row r="6428" spans="5:13">
      <c r="E6428" s="80"/>
      <c r="F6428" s="80"/>
      <c r="I6428" s="81"/>
      <c r="J6428" s="80"/>
      <c r="K6428" s="80"/>
      <c r="L6428" s="80"/>
      <c r="M6428" s="80"/>
    </row>
    <row r="6429" spans="5:13">
      <c r="E6429" s="80"/>
      <c r="F6429" s="80"/>
      <c r="I6429" s="81"/>
      <c r="J6429" s="80"/>
      <c r="K6429" s="80"/>
      <c r="L6429" s="80"/>
      <c r="M6429" s="80"/>
    </row>
    <row r="6430" spans="5:13">
      <c r="E6430" s="80"/>
      <c r="F6430" s="80"/>
      <c r="I6430" s="81"/>
      <c r="J6430" s="80"/>
      <c r="K6430" s="80"/>
      <c r="L6430" s="80"/>
      <c r="M6430" s="80"/>
    </row>
    <row r="6431" spans="5:13">
      <c r="E6431" s="80"/>
      <c r="F6431" s="80"/>
      <c r="I6431" s="81"/>
      <c r="J6431" s="80"/>
      <c r="K6431" s="80"/>
      <c r="L6431" s="80"/>
      <c r="M6431" s="80"/>
    </row>
    <row r="6432" spans="5:13">
      <c r="E6432" s="80"/>
      <c r="F6432" s="80"/>
      <c r="I6432" s="81"/>
      <c r="J6432" s="80"/>
      <c r="K6432" s="80"/>
      <c r="L6432" s="80"/>
      <c r="M6432" s="80"/>
    </row>
    <row r="6433" spans="5:13">
      <c r="E6433" s="80"/>
      <c r="F6433" s="80"/>
      <c r="I6433" s="81"/>
      <c r="J6433" s="80"/>
      <c r="K6433" s="80"/>
      <c r="L6433" s="80"/>
      <c r="M6433" s="80"/>
    </row>
    <row r="6434" spans="5:13">
      <c r="E6434" s="80"/>
      <c r="F6434" s="80"/>
      <c r="I6434" s="81"/>
      <c r="J6434" s="80"/>
      <c r="K6434" s="80"/>
      <c r="L6434" s="80"/>
      <c r="M6434" s="80"/>
    </row>
    <row r="6435" spans="5:13">
      <c r="E6435" s="80"/>
      <c r="F6435" s="80"/>
      <c r="I6435" s="81"/>
      <c r="J6435" s="80"/>
      <c r="K6435" s="80"/>
      <c r="L6435" s="80"/>
      <c r="M6435" s="80"/>
    </row>
    <row r="6436" spans="5:13">
      <c r="E6436" s="80"/>
      <c r="F6436" s="80"/>
      <c r="I6436" s="81"/>
      <c r="J6436" s="80"/>
      <c r="K6436" s="80"/>
      <c r="L6436" s="80"/>
      <c r="M6436" s="80"/>
    </row>
    <row r="6437" spans="5:13">
      <c r="E6437" s="80"/>
      <c r="F6437" s="80"/>
      <c r="I6437" s="81"/>
      <c r="J6437" s="80"/>
      <c r="K6437" s="80"/>
      <c r="L6437" s="80"/>
      <c r="M6437" s="80"/>
    </row>
    <row r="6438" spans="5:13">
      <c r="E6438" s="80"/>
      <c r="F6438" s="80"/>
      <c r="I6438" s="81"/>
      <c r="J6438" s="80"/>
      <c r="K6438" s="80"/>
      <c r="L6438" s="80"/>
      <c r="M6438" s="80"/>
    </row>
    <row r="6439" spans="5:13">
      <c r="E6439" s="80"/>
      <c r="F6439" s="80"/>
      <c r="I6439" s="81"/>
      <c r="J6439" s="80"/>
      <c r="K6439" s="80"/>
      <c r="L6439" s="80"/>
      <c r="M6439" s="80"/>
    </row>
    <row r="6440" spans="5:13">
      <c r="E6440" s="80"/>
      <c r="F6440" s="80"/>
      <c r="I6440" s="81"/>
      <c r="J6440" s="80"/>
      <c r="K6440" s="80"/>
      <c r="L6440" s="80"/>
      <c r="M6440" s="80"/>
    </row>
    <row r="6441" spans="5:13">
      <c r="E6441" s="80"/>
      <c r="F6441" s="80"/>
      <c r="I6441" s="81"/>
      <c r="J6441" s="80"/>
      <c r="K6441" s="80"/>
      <c r="L6441" s="80"/>
      <c r="M6441" s="80"/>
    </row>
    <row r="6442" spans="5:13">
      <c r="E6442" s="80"/>
      <c r="F6442" s="80"/>
      <c r="I6442" s="81"/>
      <c r="J6442" s="80"/>
      <c r="K6442" s="80"/>
      <c r="L6442" s="80"/>
      <c r="M6442" s="80"/>
    </row>
    <row r="6443" spans="5:13">
      <c r="E6443" s="80"/>
      <c r="F6443" s="80"/>
      <c r="I6443" s="81"/>
      <c r="J6443" s="80"/>
      <c r="K6443" s="80"/>
      <c r="L6443" s="80"/>
      <c r="M6443" s="80"/>
    </row>
    <row r="6444" spans="5:13">
      <c r="E6444" s="80"/>
      <c r="F6444" s="80"/>
      <c r="I6444" s="81"/>
      <c r="J6444" s="80"/>
      <c r="K6444" s="80"/>
      <c r="L6444" s="80"/>
      <c r="M6444" s="80"/>
    </row>
    <row r="6445" spans="5:13">
      <c r="E6445" s="80"/>
      <c r="F6445" s="80"/>
      <c r="I6445" s="81"/>
      <c r="J6445" s="80"/>
      <c r="K6445" s="80"/>
      <c r="L6445" s="80"/>
      <c r="M6445" s="80"/>
    </row>
    <row r="6446" spans="5:13">
      <c r="E6446" s="80"/>
      <c r="F6446" s="80"/>
      <c r="I6446" s="81"/>
      <c r="J6446" s="80"/>
      <c r="K6446" s="80"/>
      <c r="L6446" s="80"/>
      <c r="M6446" s="80"/>
    </row>
    <row r="6447" spans="5:13">
      <c r="E6447" s="80"/>
      <c r="F6447" s="80"/>
      <c r="I6447" s="81"/>
      <c r="J6447" s="80"/>
      <c r="K6447" s="80"/>
      <c r="L6447" s="80"/>
      <c r="M6447" s="80"/>
    </row>
    <row r="6448" spans="5:13">
      <c r="E6448" s="80"/>
      <c r="F6448" s="80"/>
      <c r="I6448" s="81"/>
      <c r="J6448" s="80"/>
      <c r="K6448" s="80"/>
      <c r="L6448" s="80"/>
      <c r="M6448" s="80"/>
    </row>
    <row r="6449" spans="5:13">
      <c r="E6449" s="80"/>
      <c r="F6449" s="80"/>
      <c r="I6449" s="81"/>
      <c r="J6449" s="80"/>
      <c r="K6449" s="80"/>
      <c r="L6449" s="80"/>
      <c r="M6449" s="80"/>
    </row>
    <row r="6450" spans="5:13">
      <c r="E6450" s="80"/>
      <c r="F6450" s="80"/>
      <c r="I6450" s="81"/>
      <c r="J6450" s="80"/>
      <c r="K6450" s="80"/>
      <c r="L6450" s="80"/>
      <c r="M6450" s="80"/>
    </row>
    <row r="6451" spans="5:13">
      <c r="E6451" s="80"/>
      <c r="F6451" s="80"/>
      <c r="I6451" s="81"/>
      <c r="J6451" s="80"/>
      <c r="K6451" s="80"/>
      <c r="L6451" s="80"/>
      <c r="M6451" s="80"/>
    </row>
    <row r="6452" spans="5:13">
      <c r="E6452" s="80"/>
      <c r="F6452" s="80"/>
      <c r="I6452" s="81"/>
      <c r="J6452" s="80"/>
      <c r="K6452" s="80"/>
      <c r="L6452" s="80"/>
      <c r="M6452" s="80"/>
    </row>
    <row r="6453" spans="5:13">
      <c r="E6453" s="80"/>
      <c r="F6453" s="80"/>
      <c r="I6453" s="81"/>
      <c r="J6453" s="80"/>
      <c r="K6453" s="80"/>
      <c r="L6453" s="80"/>
      <c r="M6453" s="80"/>
    </row>
    <row r="6454" spans="5:13">
      <c r="E6454" s="80"/>
      <c r="F6454" s="80"/>
      <c r="I6454" s="81"/>
      <c r="J6454" s="80"/>
      <c r="K6454" s="80"/>
      <c r="L6454" s="80"/>
      <c r="M6454" s="80"/>
    </row>
    <row r="6455" spans="5:13">
      <c r="E6455" s="80"/>
      <c r="F6455" s="80"/>
      <c r="I6455" s="81"/>
      <c r="J6455" s="80"/>
      <c r="K6455" s="80"/>
      <c r="L6455" s="80"/>
      <c r="M6455" s="80"/>
    </row>
    <row r="6456" spans="5:13">
      <c r="E6456" s="80"/>
      <c r="F6456" s="80"/>
      <c r="I6456" s="81"/>
      <c r="J6456" s="80"/>
      <c r="K6456" s="80"/>
      <c r="L6456" s="80"/>
      <c r="M6456" s="80"/>
    </row>
    <row r="6457" spans="5:13">
      <c r="E6457" s="80"/>
      <c r="F6457" s="80"/>
      <c r="I6457" s="81"/>
      <c r="J6457" s="80"/>
      <c r="K6457" s="80"/>
      <c r="L6457" s="80"/>
      <c r="M6457" s="80"/>
    </row>
    <row r="6458" spans="5:13">
      <c r="E6458" s="80"/>
      <c r="F6458" s="80"/>
      <c r="I6458" s="81"/>
      <c r="J6458" s="80"/>
      <c r="K6458" s="80"/>
      <c r="L6458" s="80"/>
      <c r="M6458" s="80"/>
    </row>
    <row r="6459" spans="5:13">
      <c r="E6459" s="80"/>
      <c r="F6459" s="80"/>
      <c r="I6459" s="81"/>
      <c r="J6459" s="80"/>
      <c r="K6459" s="80"/>
      <c r="L6459" s="80"/>
      <c r="M6459" s="80"/>
    </row>
    <row r="6460" spans="5:13">
      <c r="E6460" s="80"/>
      <c r="F6460" s="80"/>
      <c r="I6460" s="81"/>
      <c r="J6460" s="80"/>
      <c r="K6460" s="80"/>
      <c r="L6460" s="80"/>
      <c r="M6460" s="80"/>
    </row>
    <row r="6461" spans="5:13">
      <c r="E6461" s="80"/>
      <c r="F6461" s="80"/>
      <c r="I6461" s="81"/>
      <c r="J6461" s="80"/>
      <c r="K6461" s="80"/>
      <c r="L6461" s="80"/>
      <c r="M6461" s="80"/>
    </row>
    <row r="6462" spans="5:13">
      <c r="E6462" s="80"/>
      <c r="F6462" s="80"/>
      <c r="I6462" s="81"/>
      <c r="J6462" s="80"/>
      <c r="K6462" s="80"/>
      <c r="L6462" s="80"/>
      <c r="M6462" s="80"/>
    </row>
    <row r="6463" spans="5:13">
      <c r="E6463" s="80"/>
      <c r="F6463" s="80"/>
      <c r="I6463" s="81"/>
      <c r="J6463" s="80"/>
      <c r="K6463" s="80"/>
      <c r="L6463" s="80"/>
      <c r="M6463" s="80"/>
    </row>
    <row r="6464" spans="5:13">
      <c r="E6464" s="80"/>
      <c r="F6464" s="80"/>
      <c r="I6464" s="81"/>
      <c r="J6464" s="80"/>
      <c r="K6464" s="80"/>
      <c r="L6464" s="80"/>
      <c r="M6464" s="80"/>
    </row>
    <row r="6465" spans="5:13">
      <c r="E6465" s="80"/>
      <c r="F6465" s="80"/>
      <c r="I6465" s="81"/>
      <c r="J6465" s="80"/>
      <c r="K6465" s="80"/>
      <c r="L6465" s="80"/>
      <c r="M6465" s="80"/>
    </row>
    <row r="6466" spans="5:13">
      <c r="E6466" s="80"/>
      <c r="F6466" s="80"/>
      <c r="I6466" s="81"/>
      <c r="J6466" s="80"/>
      <c r="K6466" s="80"/>
      <c r="L6466" s="80"/>
      <c r="M6466" s="80"/>
    </row>
    <row r="6467" spans="5:13">
      <c r="E6467" s="80"/>
      <c r="F6467" s="80"/>
      <c r="I6467" s="81"/>
      <c r="J6467" s="80"/>
      <c r="K6467" s="80"/>
      <c r="L6467" s="80"/>
      <c r="M6467" s="80"/>
    </row>
    <row r="6468" spans="5:13">
      <c r="E6468" s="80"/>
      <c r="F6468" s="80"/>
      <c r="I6468" s="81"/>
      <c r="J6468" s="80"/>
      <c r="K6468" s="80"/>
      <c r="L6468" s="80"/>
      <c r="M6468" s="80"/>
    </row>
    <row r="6469" spans="5:13">
      <c r="E6469" s="80"/>
      <c r="F6469" s="80"/>
      <c r="I6469" s="81"/>
      <c r="J6469" s="80"/>
      <c r="K6469" s="80"/>
      <c r="L6469" s="80"/>
      <c r="M6469" s="80"/>
    </row>
    <row r="6470" spans="5:13">
      <c r="E6470" s="80"/>
      <c r="F6470" s="80"/>
      <c r="I6470" s="81"/>
      <c r="J6470" s="80"/>
      <c r="K6470" s="80"/>
      <c r="L6470" s="80"/>
      <c r="M6470" s="80"/>
    </row>
    <row r="6471" spans="5:13">
      <c r="E6471" s="80"/>
      <c r="F6471" s="80"/>
      <c r="I6471" s="81"/>
      <c r="J6471" s="80"/>
      <c r="K6471" s="80"/>
      <c r="L6471" s="80"/>
      <c r="M6471" s="80"/>
    </row>
    <row r="6472" spans="5:13">
      <c r="E6472" s="80"/>
      <c r="F6472" s="80"/>
      <c r="I6472" s="81"/>
      <c r="J6472" s="80"/>
      <c r="K6472" s="80"/>
      <c r="L6472" s="80"/>
      <c r="M6472" s="80"/>
    </row>
    <row r="6473" spans="5:13">
      <c r="E6473" s="80"/>
      <c r="F6473" s="80"/>
      <c r="I6473" s="81"/>
      <c r="J6473" s="80"/>
      <c r="K6473" s="80"/>
      <c r="L6473" s="80"/>
      <c r="M6473" s="80"/>
    </row>
    <row r="6474" spans="5:13">
      <c r="E6474" s="80"/>
      <c r="F6474" s="80"/>
      <c r="I6474" s="81"/>
      <c r="J6474" s="80"/>
      <c r="K6474" s="80"/>
      <c r="L6474" s="80"/>
      <c r="M6474" s="80"/>
    </row>
    <row r="6475" spans="5:13">
      <c r="E6475" s="80"/>
      <c r="F6475" s="80"/>
      <c r="I6475" s="81"/>
      <c r="J6475" s="80"/>
      <c r="K6475" s="80"/>
      <c r="L6475" s="80"/>
      <c r="M6475" s="80"/>
    </row>
    <row r="6476" spans="5:13">
      <c r="E6476" s="80"/>
      <c r="F6476" s="80"/>
      <c r="I6476" s="81"/>
      <c r="J6476" s="80"/>
      <c r="K6476" s="80"/>
      <c r="L6476" s="80"/>
      <c r="M6476" s="80"/>
    </row>
    <row r="6477" spans="5:13">
      <c r="E6477" s="80"/>
      <c r="F6477" s="80"/>
      <c r="I6477" s="81"/>
      <c r="J6477" s="80"/>
      <c r="K6477" s="80"/>
      <c r="L6477" s="80"/>
      <c r="M6477" s="80"/>
    </row>
    <row r="6478" spans="5:13">
      <c r="E6478" s="80"/>
      <c r="F6478" s="80"/>
      <c r="I6478" s="81"/>
      <c r="J6478" s="80"/>
      <c r="K6478" s="80"/>
      <c r="L6478" s="80"/>
      <c r="M6478" s="80"/>
    </row>
    <row r="6479" spans="5:13">
      <c r="E6479" s="80"/>
      <c r="F6479" s="80"/>
      <c r="I6479" s="81"/>
      <c r="J6479" s="80"/>
      <c r="K6479" s="80"/>
      <c r="L6479" s="80"/>
      <c r="M6479" s="80"/>
    </row>
    <row r="6480" spans="5:13">
      <c r="E6480" s="80"/>
      <c r="F6480" s="80"/>
      <c r="I6480" s="81"/>
      <c r="J6480" s="80"/>
      <c r="K6480" s="80"/>
      <c r="L6480" s="80"/>
      <c r="M6480" s="80"/>
    </row>
    <row r="6481" spans="5:13">
      <c r="E6481" s="80"/>
      <c r="F6481" s="80"/>
      <c r="I6481" s="81"/>
      <c r="J6481" s="80"/>
      <c r="K6481" s="80"/>
      <c r="L6481" s="80"/>
      <c r="M6481" s="80"/>
    </row>
    <row r="6482" spans="5:13">
      <c r="E6482" s="80"/>
      <c r="F6482" s="80"/>
      <c r="I6482" s="81"/>
      <c r="J6482" s="80"/>
      <c r="K6482" s="80"/>
      <c r="L6482" s="80"/>
      <c r="M6482" s="80"/>
    </row>
    <row r="6483" spans="5:13">
      <c r="E6483" s="80"/>
      <c r="F6483" s="80"/>
      <c r="I6483" s="81"/>
      <c r="J6483" s="80"/>
      <c r="K6483" s="80"/>
      <c r="L6483" s="80"/>
      <c r="M6483" s="80"/>
    </row>
    <row r="6484" spans="5:13">
      <c r="E6484" s="80"/>
      <c r="F6484" s="80"/>
      <c r="I6484" s="81"/>
      <c r="J6484" s="80"/>
      <c r="K6484" s="80"/>
      <c r="L6484" s="80"/>
      <c r="M6484" s="80"/>
    </row>
    <row r="6485" spans="5:13">
      <c r="E6485" s="80"/>
      <c r="F6485" s="80"/>
      <c r="I6485" s="81"/>
      <c r="J6485" s="80"/>
      <c r="K6485" s="80"/>
      <c r="L6485" s="80"/>
      <c r="M6485" s="80"/>
    </row>
    <row r="6486" spans="5:13">
      <c r="E6486" s="80"/>
      <c r="F6486" s="80"/>
      <c r="I6486" s="81"/>
      <c r="J6486" s="80"/>
      <c r="K6486" s="80"/>
      <c r="L6486" s="80"/>
      <c r="M6486" s="80"/>
    </row>
    <row r="6487" spans="5:13">
      <c r="E6487" s="80"/>
      <c r="F6487" s="80"/>
      <c r="I6487" s="81"/>
      <c r="J6487" s="80"/>
      <c r="K6487" s="80"/>
      <c r="L6487" s="80"/>
      <c r="M6487" s="80"/>
    </row>
    <row r="6488" spans="5:13">
      <c r="E6488" s="80"/>
      <c r="F6488" s="80"/>
      <c r="I6488" s="81"/>
      <c r="J6488" s="80"/>
      <c r="K6488" s="80"/>
      <c r="L6488" s="80"/>
      <c r="M6488" s="80"/>
    </row>
    <row r="6489" spans="5:13">
      <c r="E6489" s="80"/>
      <c r="F6489" s="80"/>
      <c r="I6489" s="81"/>
      <c r="J6489" s="80"/>
      <c r="K6489" s="80"/>
      <c r="L6489" s="80"/>
      <c r="M6489" s="80"/>
    </row>
    <row r="6490" spans="5:13">
      <c r="E6490" s="80"/>
      <c r="F6490" s="80"/>
      <c r="I6490" s="81"/>
      <c r="J6490" s="80"/>
      <c r="K6490" s="80"/>
      <c r="L6490" s="80"/>
      <c r="M6490" s="80"/>
    </row>
    <row r="6491" spans="5:13">
      <c r="E6491" s="80"/>
      <c r="F6491" s="80"/>
      <c r="I6491" s="81"/>
      <c r="J6491" s="80"/>
      <c r="K6491" s="80"/>
      <c r="L6491" s="80"/>
      <c r="M6491" s="80"/>
    </row>
    <row r="6492" spans="5:13">
      <c r="E6492" s="80"/>
      <c r="F6492" s="80"/>
      <c r="I6492" s="81"/>
      <c r="J6492" s="80"/>
      <c r="K6492" s="80"/>
      <c r="L6492" s="80"/>
      <c r="M6492" s="80"/>
    </row>
    <row r="6493" spans="5:13">
      <c r="E6493" s="80"/>
      <c r="F6493" s="80"/>
      <c r="I6493" s="81"/>
      <c r="J6493" s="80"/>
      <c r="K6493" s="80"/>
      <c r="L6493" s="80"/>
      <c r="M6493" s="80"/>
    </row>
    <row r="6494" spans="5:13">
      <c r="E6494" s="80"/>
      <c r="F6494" s="80"/>
      <c r="I6494" s="81"/>
      <c r="J6494" s="80"/>
      <c r="K6494" s="80"/>
      <c r="L6494" s="80"/>
      <c r="M6494" s="80"/>
    </row>
    <row r="6495" spans="5:13">
      <c r="E6495" s="80"/>
      <c r="F6495" s="80"/>
      <c r="I6495" s="81"/>
      <c r="J6495" s="80"/>
      <c r="K6495" s="80"/>
      <c r="L6495" s="80"/>
      <c r="M6495" s="80"/>
    </row>
    <row r="6496" spans="5:13">
      <c r="E6496" s="80"/>
      <c r="F6496" s="80"/>
      <c r="I6496" s="81"/>
      <c r="J6496" s="80"/>
      <c r="K6496" s="80"/>
      <c r="L6496" s="80"/>
      <c r="M6496" s="80"/>
    </row>
    <row r="6497" spans="5:13">
      <c r="E6497" s="80"/>
      <c r="F6497" s="80"/>
      <c r="I6497" s="81"/>
      <c r="J6497" s="80"/>
      <c r="K6497" s="80"/>
      <c r="L6497" s="80"/>
      <c r="M6497" s="80"/>
    </row>
    <row r="6498" spans="5:13">
      <c r="E6498" s="80"/>
      <c r="F6498" s="80"/>
      <c r="I6498" s="81"/>
      <c r="J6498" s="80"/>
      <c r="K6498" s="80"/>
      <c r="L6498" s="80"/>
      <c r="M6498" s="80"/>
    </row>
    <row r="6499" spans="5:13">
      <c r="E6499" s="80"/>
      <c r="F6499" s="80"/>
      <c r="I6499" s="81"/>
      <c r="J6499" s="80"/>
      <c r="K6499" s="80"/>
      <c r="L6499" s="80"/>
      <c r="M6499" s="80"/>
    </row>
    <row r="6500" spans="5:13">
      <c r="E6500" s="80"/>
      <c r="F6500" s="80"/>
      <c r="I6500" s="81"/>
      <c r="J6500" s="80"/>
      <c r="K6500" s="80"/>
      <c r="L6500" s="80"/>
      <c r="M6500" s="80"/>
    </row>
    <row r="6501" spans="5:13">
      <c r="E6501" s="80"/>
      <c r="F6501" s="80"/>
      <c r="I6501" s="81"/>
      <c r="J6501" s="80"/>
      <c r="K6501" s="80"/>
      <c r="L6501" s="80"/>
      <c r="M6501" s="80"/>
    </row>
    <row r="6502" spans="5:13">
      <c r="E6502" s="80"/>
      <c r="F6502" s="80"/>
      <c r="I6502" s="81"/>
      <c r="J6502" s="80"/>
      <c r="K6502" s="80"/>
      <c r="L6502" s="80"/>
      <c r="M6502" s="80"/>
    </row>
    <row r="6503" spans="5:13">
      <c r="E6503" s="80"/>
      <c r="F6503" s="80"/>
      <c r="I6503" s="81"/>
      <c r="J6503" s="80"/>
      <c r="K6503" s="80"/>
      <c r="L6503" s="80"/>
      <c r="M6503" s="80"/>
    </row>
    <row r="6504" spans="5:13">
      <c r="E6504" s="80"/>
      <c r="F6504" s="80"/>
      <c r="I6504" s="81"/>
      <c r="J6504" s="80"/>
      <c r="K6504" s="80"/>
      <c r="L6504" s="80"/>
      <c r="M6504" s="80"/>
    </row>
    <row r="6505" spans="5:13">
      <c r="E6505" s="80"/>
      <c r="F6505" s="80"/>
      <c r="I6505" s="81"/>
      <c r="J6505" s="80"/>
      <c r="K6505" s="80"/>
      <c r="L6505" s="80"/>
      <c r="M6505" s="80"/>
    </row>
    <row r="6506" spans="5:13">
      <c r="E6506" s="80"/>
      <c r="F6506" s="80"/>
      <c r="I6506" s="81"/>
      <c r="J6506" s="80"/>
      <c r="K6506" s="80"/>
      <c r="L6506" s="80"/>
      <c r="M6506" s="80"/>
    </row>
    <row r="6507" spans="5:13">
      <c r="E6507" s="80"/>
      <c r="F6507" s="80"/>
      <c r="I6507" s="81"/>
      <c r="J6507" s="80"/>
      <c r="K6507" s="80"/>
      <c r="L6507" s="80"/>
      <c r="M6507" s="80"/>
    </row>
    <row r="6508" spans="5:13">
      <c r="E6508" s="80"/>
      <c r="F6508" s="80"/>
      <c r="I6508" s="81"/>
      <c r="J6508" s="80"/>
      <c r="K6508" s="80"/>
      <c r="L6508" s="80"/>
      <c r="M6508" s="80"/>
    </row>
    <row r="6509" spans="5:13">
      <c r="E6509" s="80"/>
      <c r="F6509" s="80"/>
      <c r="I6509" s="81"/>
      <c r="J6509" s="80"/>
      <c r="K6509" s="80"/>
      <c r="L6509" s="80"/>
      <c r="M6509" s="80"/>
    </row>
    <row r="6510" spans="5:13">
      <c r="E6510" s="80"/>
      <c r="F6510" s="80"/>
      <c r="I6510" s="81"/>
      <c r="J6510" s="80"/>
      <c r="K6510" s="80"/>
      <c r="L6510" s="80"/>
      <c r="M6510" s="80"/>
    </row>
    <row r="6511" spans="5:13">
      <c r="E6511" s="80"/>
      <c r="F6511" s="80"/>
      <c r="I6511" s="81"/>
      <c r="J6511" s="80"/>
      <c r="K6511" s="80"/>
      <c r="L6511" s="80"/>
      <c r="M6511" s="80"/>
    </row>
    <row r="6512" spans="5:13">
      <c r="E6512" s="80"/>
      <c r="F6512" s="80"/>
      <c r="I6512" s="81"/>
      <c r="J6512" s="80"/>
      <c r="K6512" s="80"/>
      <c r="L6512" s="80"/>
      <c r="M6512" s="80"/>
    </row>
    <row r="6513" spans="5:13">
      <c r="E6513" s="80"/>
      <c r="F6513" s="80"/>
      <c r="I6513" s="81"/>
      <c r="J6513" s="80"/>
      <c r="K6513" s="80"/>
      <c r="L6513" s="80"/>
      <c r="M6513" s="80"/>
    </row>
    <row r="6514" spans="5:13">
      <c r="E6514" s="80"/>
      <c r="F6514" s="80"/>
      <c r="I6514" s="81"/>
      <c r="J6514" s="80"/>
      <c r="K6514" s="80"/>
      <c r="L6514" s="80"/>
      <c r="M6514" s="80"/>
    </row>
    <row r="6515" spans="5:13">
      <c r="E6515" s="80"/>
      <c r="F6515" s="80"/>
      <c r="I6515" s="81"/>
      <c r="J6515" s="80"/>
      <c r="K6515" s="80"/>
      <c r="L6515" s="80"/>
      <c r="M6515" s="80"/>
    </row>
    <row r="6516" spans="5:13">
      <c r="E6516" s="80"/>
      <c r="F6516" s="80"/>
      <c r="I6516" s="81"/>
      <c r="J6516" s="80"/>
      <c r="K6516" s="80"/>
      <c r="L6516" s="80"/>
      <c r="M6516" s="80"/>
    </row>
    <row r="6517" spans="5:13">
      <c r="E6517" s="80"/>
      <c r="F6517" s="80"/>
      <c r="I6517" s="81"/>
      <c r="J6517" s="80"/>
      <c r="K6517" s="80"/>
      <c r="L6517" s="80"/>
      <c r="M6517" s="80"/>
    </row>
    <row r="6518" spans="5:13">
      <c r="E6518" s="80"/>
      <c r="F6518" s="80"/>
      <c r="I6518" s="81"/>
      <c r="J6518" s="80"/>
      <c r="K6518" s="80"/>
      <c r="L6518" s="80"/>
      <c r="M6518" s="80"/>
    </row>
    <row r="6519" spans="5:13">
      <c r="E6519" s="80"/>
      <c r="F6519" s="80"/>
      <c r="I6519" s="81"/>
      <c r="J6519" s="80"/>
      <c r="K6519" s="80"/>
      <c r="L6519" s="80"/>
      <c r="M6519" s="80"/>
    </row>
    <row r="6520" spans="5:13">
      <c r="E6520" s="80"/>
      <c r="F6520" s="80"/>
      <c r="I6520" s="81"/>
      <c r="J6520" s="80"/>
      <c r="K6520" s="80"/>
      <c r="L6520" s="80"/>
      <c r="M6520" s="80"/>
    </row>
    <row r="6521" spans="5:13">
      <c r="E6521" s="80"/>
      <c r="F6521" s="80"/>
      <c r="I6521" s="81"/>
      <c r="J6521" s="80"/>
      <c r="K6521" s="80"/>
      <c r="L6521" s="80"/>
      <c r="M6521" s="80"/>
    </row>
    <row r="6522" spans="5:13">
      <c r="E6522" s="80"/>
      <c r="F6522" s="80"/>
      <c r="I6522" s="81"/>
      <c r="J6522" s="80"/>
      <c r="K6522" s="80"/>
      <c r="L6522" s="80"/>
      <c r="M6522" s="80"/>
    </row>
    <row r="6523" spans="5:13">
      <c r="E6523" s="80"/>
      <c r="F6523" s="80"/>
      <c r="I6523" s="81"/>
      <c r="J6523" s="80"/>
      <c r="K6523" s="80"/>
      <c r="L6523" s="80"/>
      <c r="M6523" s="80"/>
    </row>
    <row r="6524" spans="5:13">
      <c r="E6524" s="80"/>
      <c r="F6524" s="80"/>
      <c r="I6524" s="81"/>
      <c r="J6524" s="80"/>
      <c r="K6524" s="80"/>
      <c r="L6524" s="80"/>
      <c r="M6524" s="80"/>
    </row>
    <row r="6525" spans="5:13">
      <c r="E6525" s="80"/>
      <c r="F6525" s="80"/>
      <c r="I6525" s="81"/>
      <c r="J6525" s="80"/>
      <c r="K6525" s="80"/>
      <c r="L6525" s="80"/>
      <c r="M6525" s="80"/>
    </row>
    <row r="6526" spans="5:13">
      <c r="E6526" s="80"/>
      <c r="F6526" s="80"/>
      <c r="I6526" s="81"/>
      <c r="J6526" s="80"/>
      <c r="K6526" s="80"/>
      <c r="L6526" s="80"/>
      <c r="M6526" s="80"/>
    </row>
    <row r="6527" spans="5:13">
      <c r="E6527" s="80"/>
      <c r="F6527" s="80"/>
      <c r="I6527" s="81"/>
      <c r="J6527" s="80"/>
      <c r="K6527" s="80"/>
      <c r="L6527" s="80"/>
      <c r="M6527" s="80"/>
    </row>
    <row r="6528" spans="5:13">
      <c r="E6528" s="80"/>
      <c r="F6528" s="80"/>
      <c r="I6528" s="81"/>
      <c r="J6528" s="80"/>
      <c r="K6528" s="80"/>
      <c r="L6528" s="80"/>
      <c r="M6528" s="80"/>
    </row>
    <row r="6529" spans="5:13">
      <c r="E6529" s="80"/>
      <c r="F6529" s="80"/>
      <c r="I6529" s="81"/>
      <c r="J6529" s="80"/>
      <c r="K6529" s="80"/>
      <c r="L6529" s="80"/>
      <c r="M6529" s="80"/>
    </row>
    <row r="6530" spans="5:13">
      <c r="E6530" s="80"/>
      <c r="F6530" s="80"/>
      <c r="I6530" s="81"/>
      <c r="J6530" s="80"/>
      <c r="K6530" s="80"/>
      <c r="L6530" s="80"/>
      <c r="M6530" s="80"/>
    </row>
    <row r="6531" spans="5:13">
      <c r="E6531" s="80"/>
      <c r="F6531" s="80"/>
      <c r="I6531" s="81"/>
      <c r="J6531" s="80"/>
      <c r="K6531" s="80"/>
      <c r="L6531" s="80"/>
      <c r="M6531" s="80"/>
    </row>
    <row r="6532" spans="5:13">
      <c r="E6532" s="80"/>
      <c r="F6532" s="80"/>
      <c r="I6532" s="81"/>
      <c r="J6532" s="80"/>
      <c r="K6532" s="80"/>
      <c r="L6532" s="80"/>
      <c r="M6532" s="80"/>
    </row>
    <row r="6533" spans="5:13">
      <c r="E6533" s="80"/>
      <c r="F6533" s="80"/>
      <c r="I6533" s="81"/>
      <c r="J6533" s="80"/>
      <c r="K6533" s="80"/>
      <c r="L6533" s="80"/>
      <c r="M6533" s="80"/>
    </row>
    <row r="6534" spans="5:13">
      <c r="E6534" s="80"/>
      <c r="F6534" s="80"/>
      <c r="I6534" s="81"/>
      <c r="J6534" s="80"/>
      <c r="K6534" s="80"/>
      <c r="L6534" s="80"/>
      <c r="M6534" s="80"/>
    </row>
    <row r="6535" spans="5:13">
      <c r="E6535" s="80"/>
      <c r="F6535" s="80"/>
      <c r="I6535" s="81"/>
      <c r="J6535" s="80"/>
      <c r="K6535" s="80"/>
      <c r="L6535" s="80"/>
      <c r="M6535" s="80"/>
    </row>
    <row r="6536" spans="5:13">
      <c r="E6536" s="80"/>
      <c r="F6536" s="80"/>
      <c r="I6536" s="81"/>
      <c r="J6536" s="80"/>
      <c r="K6536" s="80"/>
      <c r="L6536" s="80"/>
      <c r="M6536" s="80"/>
    </row>
    <row r="6537" spans="5:13">
      <c r="E6537" s="80"/>
      <c r="F6537" s="80"/>
      <c r="I6537" s="81"/>
      <c r="J6537" s="80"/>
      <c r="K6537" s="80"/>
      <c r="L6537" s="80"/>
      <c r="M6537" s="80"/>
    </row>
    <row r="6538" spans="5:13">
      <c r="E6538" s="80"/>
      <c r="F6538" s="80"/>
      <c r="I6538" s="81"/>
      <c r="J6538" s="80"/>
      <c r="K6538" s="80"/>
      <c r="L6538" s="80"/>
      <c r="M6538" s="80"/>
    </row>
    <row r="6539" spans="5:13">
      <c r="E6539" s="80"/>
      <c r="F6539" s="80"/>
      <c r="I6539" s="81"/>
      <c r="J6539" s="80"/>
      <c r="K6539" s="80"/>
      <c r="L6539" s="80"/>
      <c r="M6539" s="80"/>
    </row>
    <row r="6540" spans="5:13">
      <c r="E6540" s="80"/>
      <c r="F6540" s="80"/>
      <c r="I6540" s="81"/>
      <c r="J6540" s="80"/>
      <c r="K6540" s="80"/>
      <c r="L6540" s="80"/>
      <c r="M6540" s="80"/>
    </row>
    <row r="6541" spans="5:13">
      <c r="E6541" s="80"/>
      <c r="F6541" s="80"/>
      <c r="I6541" s="81"/>
      <c r="J6541" s="80"/>
      <c r="K6541" s="80"/>
      <c r="L6541" s="80"/>
      <c r="M6541" s="80"/>
    </row>
    <row r="6542" spans="5:13">
      <c r="E6542" s="80"/>
      <c r="F6542" s="80"/>
      <c r="I6542" s="81"/>
      <c r="J6542" s="80"/>
      <c r="K6542" s="80"/>
      <c r="L6542" s="80"/>
      <c r="M6542" s="80"/>
    </row>
    <row r="6543" spans="5:13">
      <c r="E6543" s="80"/>
      <c r="F6543" s="80"/>
      <c r="I6543" s="81"/>
      <c r="J6543" s="80"/>
      <c r="K6543" s="80"/>
      <c r="L6543" s="80"/>
      <c r="M6543" s="80"/>
    </row>
    <row r="6544" spans="5:13">
      <c r="E6544" s="80"/>
      <c r="F6544" s="80"/>
      <c r="I6544" s="81"/>
      <c r="J6544" s="80"/>
      <c r="K6544" s="80"/>
      <c r="L6544" s="80"/>
      <c r="M6544" s="80"/>
    </row>
    <row r="6545" spans="5:13">
      <c r="E6545" s="80"/>
      <c r="F6545" s="80"/>
      <c r="I6545" s="81"/>
      <c r="J6545" s="80"/>
      <c r="K6545" s="80"/>
      <c r="L6545" s="80"/>
      <c r="M6545" s="80"/>
    </row>
    <row r="6546" spans="5:13">
      <c r="E6546" s="80"/>
      <c r="F6546" s="80"/>
      <c r="I6546" s="81"/>
      <c r="J6546" s="80"/>
      <c r="K6546" s="80"/>
      <c r="L6546" s="80"/>
      <c r="M6546" s="80"/>
    </row>
    <row r="6547" spans="5:13">
      <c r="E6547" s="80"/>
      <c r="F6547" s="80"/>
      <c r="I6547" s="81"/>
      <c r="J6547" s="80"/>
      <c r="K6547" s="80"/>
      <c r="L6547" s="80"/>
      <c r="M6547" s="80"/>
    </row>
    <row r="6548" spans="5:13">
      <c r="E6548" s="80"/>
      <c r="F6548" s="80"/>
      <c r="I6548" s="81"/>
      <c r="J6548" s="80"/>
      <c r="K6548" s="80"/>
      <c r="L6548" s="80"/>
      <c r="M6548" s="80"/>
    </row>
    <row r="6549" spans="5:13">
      <c r="E6549" s="80"/>
      <c r="F6549" s="80"/>
      <c r="I6549" s="81"/>
      <c r="J6549" s="80"/>
      <c r="K6549" s="80"/>
      <c r="L6549" s="80"/>
      <c r="M6549" s="80"/>
    </row>
    <row r="6550" spans="5:13">
      <c r="E6550" s="80"/>
      <c r="F6550" s="80"/>
      <c r="I6550" s="81"/>
      <c r="J6550" s="80"/>
      <c r="K6550" s="80"/>
      <c r="L6550" s="80"/>
      <c r="M6550" s="80"/>
    </row>
    <row r="6551" spans="5:13">
      <c r="E6551" s="80"/>
      <c r="F6551" s="80"/>
      <c r="I6551" s="81"/>
      <c r="J6551" s="80"/>
      <c r="K6551" s="80"/>
      <c r="L6551" s="80"/>
      <c r="M6551" s="80"/>
    </row>
    <row r="6552" spans="5:13">
      <c r="E6552" s="80"/>
      <c r="F6552" s="80"/>
      <c r="I6552" s="81"/>
      <c r="J6552" s="80"/>
      <c r="K6552" s="80"/>
      <c r="L6552" s="80"/>
      <c r="M6552" s="80"/>
    </row>
    <row r="6553" spans="5:13">
      <c r="E6553" s="80"/>
      <c r="F6553" s="80"/>
      <c r="I6553" s="81"/>
      <c r="J6553" s="80"/>
      <c r="K6553" s="80"/>
      <c r="L6553" s="80"/>
      <c r="M6553" s="80"/>
    </row>
    <row r="6554" spans="5:13">
      <c r="E6554" s="80"/>
      <c r="F6554" s="80"/>
      <c r="I6554" s="81"/>
      <c r="J6554" s="80"/>
      <c r="K6554" s="80"/>
      <c r="L6554" s="80"/>
      <c r="M6554" s="80"/>
    </row>
    <row r="6555" spans="5:13">
      <c r="E6555" s="80"/>
      <c r="F6555" s="80"/>
      <c r="I6555" s="81"/>
      <c r="J6555" s="80"/>
      <c r="K6555" s="80"/>
      <c r="L6555" s="80"/>
      <c r="M6555" s="80"/>
    </row>
    <row r="6556" spans="5:13">
      <c r="E6556" s="80"/>
      <c r="F6556" s="80"/>
      <c r="I6556" s="81"/>
      <c r="J6556" s="80"/>
      <c r="K6556" s="80"/>
      <c r="L6556" s="80"/>
      <c r="M6556" s="80"/>
    </row>
    <row r="6557" spans="5:13">
      <c r="E6557" s="80"/>
      <c r="F6557" s="80"/>
      <c r="I6557" s="81"/>
      <c r="J6557" s="80"/>
      <c r="K6557" s="80"/>
      <c r="L6557" s="80"/>
      <c r="M6557" s="80"/>
    </row>
    <row r="6558" spans="5:13">
      <c r="E6558" s="80"/>
      <c r="F6558" s="80"/>
      <c r="I6558" s="81"/>
      <c r="J6558" s="80"/>
      <c r="K6558" s="80"/>
      <c r="L6558" s="80"/>
      <c r="M6558" s="80"/>
    </row>
    <row r="6559" spans="5:13">
      <c r="E6559" s="80"/>
      <c r="F6559" s="80"/>
      <c r="I6559" s="81"/>
      <c r="J6559" s="80"/>
      <c r="K6559" s="80"/>
      <c r="L6559" s="80"/>
      <c r="M6559" s="80"/>
    </row>
    <row r="6560" spans="5:13">
      <c r="E6560" s="80"/>
      <c r="F6560" s="80"/>
      <c r="I6560" s="81"/>
      <c r="J6560" s="80"/>
      <c r="K6560" s="80"/>
      <c r="L6560" s="80"/>
      <c r="M6560" s="80"/>
    </row>
    <row r="6561" spans="5:13">
      <c r="E6561" s="80"/>
      <c r="F6561" s="80"/>
      <c r="I6561" s="81"/>
      <c r="J6561" s="80"/>
      <c r="K6561" s="80"/>
      <c r="L6561" s="80"/>
      <c r="M6561" s="80"/>
    </row>
    <row r="6562" spans="5:13">
      <c r="E6562" s="80"/>
      <c r="F6562" s="80"/>
      <c r="I6562" s="81"/>
      <c r="J6562" s="80"/>
      <c r="K6562" s="80"/>
      <c r="L6562" s="80"/>
      <c r="M6562" s="80"/>
    </row>
    <row r="6563" spans="5:13">
      <c r="E6563" s="80"/>
      <c r="F6563" s="80"/>
      <c r="I6563" s="81"/>
      <c r="J6563" s="80"/>
      <c r="K6563" s="80"/>
      <c r="L6563" s="80"/>
      <c r="M6563" s="80"/>
    </row>
    <row r="6564" spans="5:13">
      <c r="E6564" s="80"/>
      <c r="F6564" s="80"/>
      <c r="I6564" s="81"/>
      <c r="J6564" s="80"/>
      <c r="K6564" s="80"/>
      <c r="L6564" s="80"/>
      <c r="M6564" s="80"/>
    </row>
    <row r="6565" spans="5:13">
      <c r="E6565" s="80"/>
      <c r="F6565" s="80"/>
      <c r="I6565" s="81"/>
      <c r="J6565" s="80"/>
      <c r="K6565" s="80"/>
      <c r="L6565" s="80"/>
      <c r="M6565" s="80"/>
    </row>
    <row r="6566" spans="5:13">
      <c r="E6566" s="80"/>
      <c r="F6566" s="80"/>
      <c r="I6566" s="81"/>
      <c r="J6566" s="80"/>
      <c r="K6566" s="80"/>
      <c r="L6566" s="80"/>
      <c r="M6566" s="80"/>
    </row>
    <row r="6567" spans="5:13">
      <c r="E6567" s="80"/>
      <c r="F6567" s="80"/>
      <c r="I6567" s="81"/>
      <c r="J6567" s="80"/>
      <c r="K6567" s="80"/>
      <c r="L6567" s="80"/>
      <c r="M6567" s="80"/>
    </row>
    <row r="6568" spans="5:13">
      <c r="E6568" s="80"/>
      <c r="F6568" s="80"/>
      <c r="I6568" s="81"/>
      <c r="J6568" s="80"/>
      <c r="K6568" s="80"/>
      <c r="L6568" s="80"/>
      <c r="M6568" s="80"/>
    </row>
    <row r="6569" spans="5:13">
      <c r="E6569" s="80"/>
      <c r="F6569" s="80"/>
      <c r="I6569" s="81"/>
      <c r="J6569" s="80"/>
      <c r="K6569" s="80"/>
      <c r="L6569" s="80"/>
      <c r="M6569" s="80"/>
    </row>
    <row r="6570" spans="5:13">
      <c r="E6570" s="80"/>
      <c r="F6570" s="80"/>
      <c r="I6570" s="81"/>
      <c r="J6570" s="80"/>
      <c r="K6570" s="80"/>
      <c r="L6570" s="80"/>
      <c r="M6570" s="80"/>
    </row>
    <row r="6571" spans="5:13">
      <c r="E6571" s="80"/>
      <c r="F6571" s="80"/>
      <c r="I6571" s="81"/>
      <c r="J6571" s="80"/>
      <c r="K6571" s="80"/>
      <c r="L6571" s="80"/>
      <c r="M6571" s="80"/>
    </row>
    <row r="6572" spans="5:13">
      <c r="E6572" s="80"/>
      <c r="F6572" s="80"/>
      <c r="I6572" s="81"/>
      <c r="J6572" s="80"/>
      <c r="K6572" s="80"/>
      <c r="L6572" s="80"/>
      <c r="M6572" s="80"/>
    </row>
    <row r="6573" spans="5:13">
      <c r="E6573" s="80"/>
      <c r="F6573" s="80"/>
      <c r="I6573" s="81"/>
      <c r="J6573" s="80"/>
      <c r="K6573" s="80"/>
      <c r="L6573" s="80"/>
      <c r="M6573" s="80"/>
    </row>
    <row r="6574" spans="5:13">
      <c r="E6574" s="80"/>
      <c r="F6574" s="80"/>
      <c r="I6574" s="81"/>
      <c r="J6574" s="80"/>
      <c r="K6574" s="80"/>
      <c r="L6574" s="80"/>
      <c r="M6574" s="80"/>
    </row>
    <row r="6575" spans="5:13">
      <c r="E6575" s="80"/>
      <c r="F6575" s="80"/>
      <c r="I6575" s="81"/>
      <c r="J6575" s="80"/>
      <c r="K6575" s="80"/>
      <c r="L6575" s="80"/>
      <c r="M6575" s="80"/>
    </row>
    <row r="6576" spans="5:13">
      <c r="E6576" s="80"/>
      <c r="F6576" s="80"/>
      <c r="I6576" s="81"/>
      <c r="J6576" s="80"/>
      <c r="K6576" s="80"/>
      <c r="L6576" s="80"/>
      <c r="M6576" s="80"/>
    </row>
    <row r="6577" spans="5:13">
      <c r="E6577" s="80"/>
      <c r="F6577" s="80"/>
      <c r="I6577" s="81"/>
      <c r="J6577" s="80"/>
      <c r="K6577" s="80"/>
      <c r="L6577" s="80"/>
      <c r="M6577" s="80"/>
    </row>
    <row r="6578" spans="5:13">
      <c r="E6578" s="80"/>
      <c r="F6578" s="80"/>
      <c r="I6578" s="81"/>
      <c r="J6578" s="80"/>
      <c r="K6578" s="80"/>
      <c r="L6578" s="80"/>
      <c r="M6578" s="80"/>
    </row>
    <row r="6579" spans="5:13">
      <c r="E6579" s="80"/>
      <c r="F6579" s="80"/>
      <c r="I6579" s="81"/>
      <c r="J6579" s="80"/>
      <c r="K6579" s="80"/>
      <c r="L6579" s="80"/>
      <c r="M6579" s="80"/>
    </row>
    <row r="6580" spans="5:13">
      <c r="E6580" s="80"/>
      <c r="F6580" s="80"/>
      <c r="I6580" s="81"/>
      <c r="J6580" s="80"/>
      <c r="K6580" s="80"/>
      <c r="L6580" s="80"/>
      <c r="M6580" s="80"/>
    </row>
    <row r="6581" spans="5:13">
      <c r="E6581" s="80"/>
      <c r="F6581" s="80"/>
      <c r="I6581" s="81"/>
      <c r="J6581" s="80"/>
      <c r="K6581" s="80"/>
      <c r="L6581" s="80"/>
      <c r="M6581" s="80"/>
    </row>
    <row r="6582" spans="5:13">
      <c r="E6582" s="80"/>
      <c r="F6582" s="80"/>
      <c r="I6582" s="81"/>
      <c r="J6582" s="80"/>
      <c r="K6582" s="80"/>
      <c r="L6582" s="80"/>
      <c r="M6582" s="80"/>
    </row>
    <row r="6583" spans="5:13">
      <c r="E6583" s="80"/>
      <c r="F6583" s="80"/>
      <c r="I6583" s="81"/>
      <c r="J6583" s="80"/>
      <c r="K6583" s="80"/>
      <c r="L6583" s="80"/>
      <c r="M6583" s="80"/>
    </row>
    <row r="6584" spans="5:13">
      <c r="E6584" s="80"/>
      <c r="F6584" s="80"/>
      <c r="I6584" s="81"/>
      <c r="J6584" s="80"/>
      <c r="K6584" s="80"/>
      <c r="L6584" s="80"/>
      <c r="M6584" s="80"/>
    </row>
    <row r="6585" spans="5:13">
      <c r="E6585" s="80"/>
      <c r="F6585" s="80"/>
      <c r="I6585" s="81"/>
      <c r="J6585" s="80"/>
      <c r="K6585" s="80"/>
      <c r="L6585" s="80"/>
      <c r="M6585" s="80"/>
    </row>
    <row r="6586" spans="5:13">
      <c r="E6586" s="80"/>
      <c r="F6586" s="80"/>
      <c r="I6586" s="81"/>
      <c r="J6586" s="80"/>
      <c r="K6586" s="80"/>
      <c r="L6586" s="80"/>
      <c r="M6586" s="80"/>
    </row>
    <row r="6587" spans="5:13">
      <c r="E6587" s="80"/>
      <c r="F6587" s="80"/>
      <c r="I6587" s="81"/>
      <c r="J6587" s="80"/>
      <c r="K6587" s="80"/>
      <c r="L6587" s="80"/>
      <c r="M6587" s="80"/>
    </row>
    <row r="6588" spans="5:13">
      <c r="E6588" s="80"/>
      <c r="F6588" s="80"/>
      <c r="I6588" s="81"/>
      <c r="J6588" s="80"/>
      <c r="K6588" s="80"/>
      <c r="L6588" s="80"/>
      <c r="M6588" s="80"/>
    </row>
    <row r="6589" spans="5:13">
      <c r="E6589" s="80"/>
      <c r="F6589" s="80"/>
      <c r="I6589" s="81"/>
      <c r="J6589" s="80"/>
      <c r="K6589" s="80"/>
      <c r="L6589" s="80"/>
      <c r="M6589" s="80"/>
    </row>
    <row r="6590" spans="5:13">
      <c r="E6590" s="80"/>
      <c r="F6590" s="80"/>
      <c r="I6590" s="81"/>
      <c r="J6590" s="80"/>
      <c r="K6590" s="80"/>
      <c r="L6590" s="80"/>
      <c r="M6590" s="80"/>
    </row>
    <row r="6591" spans="5:13">
      <c r="E6591" s="80"/>
      <c r="F6591" s="80"/>
      <c r="I6591" s="81"/>
      <c r="J6591" s="80"/>
      <c r="K6591" s="80"/>
      <c r="L6591" s="80"/>
      <c r="M6591" s="80"/>
    </row>
    <row r="6592" spans="5:13">
      <c r="E6592" s="80"/>
      <c r="F6592" s="80"/>
      <c r="I6592" s="81"/>
      <c r="J6592" s="80"/>
      <c r="K6592" s="80"/>
      <c r="L6592" s="80"/>
      <c r="M6592" s="80"/>
    </row>
    <row r="6593" spans="5:13">
      <c r="E6593" s="80"/>
      <c r="F6593" s="80"/>
      <c r="I6593" s="81"/>
      <c r="J6593" s="80"/>
      <c r="K6593" s="80"/>
      <c r="L6593" s="80"/>
      <c r="M6593" s="80"/>
    </row>
    <row r="6594" spans="5:13">
      <c r="E6594" s="80"/>
      <c r="F6594" s="80"/>
      <c r="I6594" s="81"/>
      <c r="J6594" s="80"/>
      <c r="K6594" s="80"/>
      <c r="L6594" s="80"/>
      <c r="M6594" s="80"/>
    </row>
    <row r="6595" spans="5:13">
      <c r="E6595" s="80"/>
      <c r="F6595" s="80"/>
      <c r="I6595" s="81"/>
      <c r="J6595" s="80"/>
      <c r="K6595" s="80"/>
      <c r="L6595" s="80"/>
      <c r="M6595" s="80"/>
    </row>
    <row r="6596" spans="5:13">
      <c r="E6596" s="80"/>
      <c r="F6596" s="80"/>
      <c r="I6596" s="81"/>
      <c r="J6596" s="80"/>
      <c r="K6596" s="80"/>
      <c r="L6596" s="80"/>
      <c r="M6596" s="80"/>
    </row>
    <row r="6597" spans="5:13">
      <c r="E6597" s="80"/>
      <c r="F6597" s="80"/>
      <c r="I6597" s="81"/>
      <c r="J6597" s="80"/>
      <c r="K6597" s="80"/>
      <c r="L6597" s="80"/>
      <c r="M6597" s="80"/>
    </row>
    <row r="6598" spans="5:13">
      <c r="E6598" s="80"/>
      <c r="F6598" s="80"/>
      <c r="I6598" s="81"/>
      <c r="J6598" s="80"/>
      <c r="K6598" s="80"/>
      <c r="L6598" s="80"/>
      <c r="M6598" s="80"/>
    </row>
    <row r="6599" spans="5:13">
      <c r="E6599" s="80"/>
      <c r="F6599" s="80"/>
      <c r="I6599" s="81"/>
      <c r="J6599" s="80"/>
      <c r="K6599" s="80"/>
      <c r="L6599" s="80"/>
      <c r="M6599" s="80"/>
    </row>
    <row r="6600" spans="5:13">
      <c r="E6600" s="80"/>
      <c r="F6600" s="80"/>
      <c r="I6600" s="81"/>
      <c r="J6600" s="80"/>
      <c r="K6600" s="80"/>
      <c r="L6600" s="80"/>
      <c r="M6600" s="80"/>
    </row>
    <row r="6601" spans="5:13">
      <c r="E6601" s="80"/>
      <c r="F6601" s="80"/>
      <c r="I6601" s="81"/>
      <c r="J6601" s="80"/>
      <c r="K6601" s="80"/>
      <c r="L6601" s="80"/>
      <c r="M6601" s="80"/>
    </row>
    <row r="6602" spans="5:13">
      <c r="E6602" s="80"/>
      <c r="F6602" s="80"/>
      <c r="I6602" s="81"/>
      <c r="J6602" s="80"/>
      <c r="K6602" s="80"/>
      <c r="L6602" s="80"/>
      <c r="M6602" s="80"/>
    </row>
    <row r="6603" spans="5:13">
      <c r="E6603" s="80"/>
      <c r="F6603" s="80"/>
      <c r="I6603" s="81"/>
      <c r="J6603" s="80"/>
      <c r="K6603" s="80"/>
      <c r="L6603" s="80"/>
      <c r="M6603" s="80"/>
    </row>
    <row r="6604" spans="5:13">
      <c r="E6604" s="80"/>
      <c r="F6604" s="80"/>
      <c r="I6604" s="81"/>
      <c r="J6604" s="80"/>
      <c r="K6604" s="80"/>
      <c r="L6604" s="80"/>
      <c r="M6604" s="80"/>
    </row>
    <row r="6605" spans="5:13">
      <c r="E6605" s="80"/>
      <c r="F6605" s="80"/>
      <c r="I6605" s="81"/>
      <c r="J6605" s="80"/>
      <c r="K6605" s="80"/>
      <c r="L6605" s="80"/>
      <c r="M6605" s="80"/>
    </row>
    <row r="6606" spans="5:13">
      <c r="E6606" s="80"/>
      <c r="F6606" s="80"/>
      <c r="I6606" s="81"/>
      <c r="J6606" s="80"/>
      <c r="K6606" s="80"/>
      <c r="L6606" s="80"/>
      <c r="M6606" s="80"/>
    </row>
    <row r="6607" spans="5:13">
      <c r="E6607" s="80"/>
      <c r="F6607" s="80"/>
      <c r="I6607" s="81"/>
      <c r="J6607" s="80"/>
      <c r="K6607" s="80"/>
      <c r="L6607" s="80"/>
      <c r="M6607" s="80"/>
    </row>
    <row r="6608" spans="5:13">
      <c r="E6608" s="80"/>
      <c r="F6608" s="80"/>
      <c r="I6608" s="81"/>
      <c r="J6608" s="80"/>
      <c r="K6608" s="80"/>
      <c r="L6608" s="80"/>
      <c r="M6608" s="80"/>
    </row>
    <row r="6609" spans="5:13">
      <c r="E6609" s="80"/>
      <c r="F6609" s="80"/>
      <c r="I6609" s="81"/>
      <c r="J6609" s="80"/>
      <c r="K6609" s="80"/>
      <c r="L6609" s="80"/>
      <c r="M6609" s="80"/>
    </row>
    <row r="6610" spans="5:13">
      <c r="E6610" s="80"/>
      <c r="F6610" s="80"/>
      <c r="I6610" s="81"/>
      <c r="J6610" s="80"/>
      <c r="K6610" s="80"/>
      <c r="L6610" s="80"/>
      <c r="M6610" s="80"/>
    </row>
    <row r="6611" spans="5:13">
      <c r="E6611" s="80"/>
      <c r="F6611" s="80"/>
      <c r="I6611" s="81"/>
      <c r="J6611" s="80"/>
      <c r="K6611" s="80"/>
      <c r="L6611" s="80"/>
      <c r="M6611" s="80"/>
    </row>
    <row r="6612" spans="5:13">
      <c r="E6612" s="80"/>
      <c r="F6612" s="80"/>
      <c r="I6612" s="81"/>
      <c r="J6612" s="80"/>
      <c r="K6612" s="80"/>
      <c r="L6612" s="80"/>
      <c r="M6612" s="80"/>
    </row>
    <row r="6613" spans="5:13">
      <c r="E6613" s="80"/>
      <c r="F6613" s="80"/>
      <c r="I6613" s="81"/>
      <c r="J6613" s="80"/>
      <c r="K6613" s="80"/>
      <c r="L6613" s="80"/>
      <c r="M6613" s="80"/>
    </row>
    <row r="6614" spans="5:13">
      <c r="E6614" s="80"/>
      <c r="F6614" s="80"/>
      <c r="I6614" s="81"/>
      <c r="J6614" s="80"/>
      <c r="K6614" s="80"/>
      <c r="L6614" s="80"/>
      <c r="M6614" s="80"/>
    </row>
    <row r="6615" spans="5:13">
      <c r="E6615" s="80"/>
      <c r="F6615" s="80"/>
      <c r="I6615" s="81"/>
      <c r="J6615" s="80"/>
      <c r="K6615" s="80"/>
      <c r="L6615" s="80"/>
      <c r="M6615" s="80"/>
    </row>
    <row r="6616" spans="5:13">
      <c r="E6616" s="80"/>
      <c r="F6616" s="80"/>
      <c r="I6616" s="81"/>
      <c r="J6616" s="80"/>
      <c r="K6616" s="80"/>
      <c r="L6616" s="80"/>
      <c r="M6616" s="80"/>
    </row>
    <row r="6617" spans="5:13">
      <c r="E6617" s="80"/>
      <c r="F6617" s="80"/>
      <c r="I6617" s="81"/>
      <c r="J6617" s="80"/>
      <c r="K6617" s="80"/>
      <c r="L6617" s="80"/>
      <c r="M6617" s="80"/>
    </row>
    <row r="6618" spans="5:13">
      <c r="E6618" s="80"/>
      <c r="F6618" s="80"/>
      <c r="I6618" s="81"/>
      <c r="J6618" s="80"/>
      <c r="K6618" s="80"/>
      <c r="L6618" s="80"/>
      <c r="M6618" s="80"/>
    </row>
    <row r="6619" spans="5:13">
      <c r="E6619" s="80"/>
      <c r="F6619" s="80"/>
      <c r="I6619" s="81"/>
      <c r="J6619" s="80"/>
      <c r="K6619" s="80"/>
      <c r="L6619" s="80"/>
      <c r="M6619" s="80"/>
    </row>
    <row r="6620" spans="5:13">
      <c r="E6620" s="80"/>
      <c r="F6620" s="80"/>
      <c r="I6620" s="81"/>
      <c r="J6620" s="80"/>
      <c r="K6620" s="80"/>
      <c r="L6620" s="80"/>
      <c r="M6620" s="80"/>
    </row>
    <row r="6621" spans="5:13">
      <c r="E6621" s="80"/>
      <c r="F6621" s="80"/>
      <c r="I6621" s="81"/>
      <c r="J6621" s="80"/>
      <c r="K6621" s="80"/>
      <c r="L6621" s="80"/>
      <c r="M6621" s="80"/>
    </row>
    <row r="6622" spans="5:13">
      <c r="E6622" s="80"/>
      <c r="F6622" s="80"/>
      <c r="I6622" s="81"/>
      <c r="J6622" s="80"/>
      <c r="K6622" s="80"/>
      <c r="L6622" s="80"/>
      <c r="M6622" s="80"/>
    </row>
    <row r="6623" spans="5:13">
      <c r="E6623" s="80"/>
      <c r="F6623" s="80"/>
      <c r="I6623" s="81"/>
      <c r="J6623" s="80"/>
      <c r="K6623" s="80"/>
      <c r="L6623" s="80"/>
      <c r="M6623" s="80"/>
    </row>
    <row r="6624" spans="5:13">
      <c r="E6624" s="80"/>
      <c r="F6624" s="80"/>
      <c r="I6624" s="81"/>
      <c r="J6624" s="80"/>
      <c r="K6624" s="80"/>
      <c r="L6624" s="80"/>
      <c r="M6624" s="80"/>
    </row>
    <row r="6625" spans="5:13">
      <c r="E6625" s="80"/>
      <c r="F6625" s="80"/>
      <c r="I6625" s="81"/>
      <c r="J6625" s="80"/>
      <c r="K6625" s="80"/>
      <c r="L6625" s="80"/>
      <c r="M6625" s="80"/>
    </row>
    <row r="6626" spans="5:13">
      <c r="E6626" s="80"/>
      <c r="F6626" s="80"/>
      <c r="I6626" s="81"/>
      <c r="J6626" s="80"/>
      <c r="K6626" s="80"/>
      <c r="L6626" s="80"/>
      <c r="M6626" s="80"/>
    </row>
    <row r="6627" spans="5:13">
      <c r="E6627" s="80"/>
      <c r="F6627" s="80"/>
      <c r="I6627" s="81"/>
      <c r="J6627" s="80"/>
      <c r="K6627" s="80"/>
      <c r="L6627" s="80"/>
      <c r="M6627" s="80"/>
    </row>
    <row r="6628" spans="5:13">
      <c r="E6628" s="80"/>
      <c r="F6628" s="80"/>
      <c r="I6628" s="81"/>
      <c r="J6628" s="80"/>
      <c r="K6628" s="80"/>
      <c r="L6628" s="80"/>
      <c r="M6628" s="80"/>
    </row>
    <row r="6629" spans="5:13">
      <c r="E6629" s="80"/>
      <c r="F6629" s="80"/>
      <c r="I6629" s="81"/>
      <c r="J6629" s="80"/>
      <c r="K6629" s="80"/>
      <c r="L6629" s="80"/>
      <c r="M6629" s="80"/>
    </row>
    <row r="6630" spans="5:13">
      <c r="E6630" s="80"/>
      <c r="F6630" s="80"/>
      <c r="I6630" s="81"/>
      <c r="J6630" s="80"/>
      <c r="K6630" s="80"/>
      <c r="L6630" s="80"/>
      <c r="M6630" s="80"/>
    </row>
    <row r="6631" spans="5:13">
      <c r="E6631" s="80"/>
      <c r="F6631" s="80"/>
      <c r="I6631" s="81"/>
      <c r="J6631" s="80"/>
      <c r="K6631" s="80"/>
      <c r="L6631" s="80"/>
      <c r="M6631" s="80"/>
    </row>
    <row r="6632" spans="5:13">
      <c r="E6632" s="80"/>
      <c r="F6632" s="80"/>
      <c r="I6632" s="81"/>
      <c r="J6632" s="80"/>
      <c r="K6632" s="80"/>
      <c r="L6632" s="80"/>
      <c r="M6632" s="80"/>
    </row>
    <row r="6633" spans="5:13">
      <c r="E6633" s="80"/>
      <c r="F6633" s="80"/>
      <c r="I6633" s="81"/>
      <c r="J6633" s="80"/>
      <c r="K6633" s="80"/>
      <c r="L6633" s="80"/>
      <c r="M6633" s="80"/>
    </row>
    <row r="6634" spans="5:13">
      <c r="E6634" s="80"/>
      <c r="F6634" s="80"/>
      <c r="I6634" s="81"/>
      <c r="J6634" s="80"/>
      <c r="K6634" s="80"/>
      <c r="L6634" s="80"/>
      <c r="M6634" s="80"/>
    </row>
    <row r="6635" spans="5:13">
      <c r="E6635" s="80"/>
      <c r="F6635" s="80"/>
      <c r="I6635" s="81"/>
      <c r="J6635" s="80"/>
      <c r="K6635" s="80"/>
      <c r="L6635" s="80"/>
      <c r="M6635" s="80"/>
    </row>
    <row r="6636" spans="5:13">
      <c r="E6636" s="80"/>
      <c r="F6636" s="80"/>
      <c r="I6636" s="81"/>
      <c r="J6636" s="80"/>
      <c r="K6636" s="80"/>
      <c r="L6636" s="80"/>
      <c r="M6636" s="80"/>
    </row>
    <row r="6637" spans="5:13">
      <c r="E6637" s="80"/>
      <c r="F6637" s="80"/>
      <c r="I6637" s="81"/>
      <c r="J6637" s="80"/>
      <c r="K6637" s="80"/>
      <c r="L6637" s="80"/>
      <c r="M6637" s="80"/>
    </row>
    <row r="6638" spans="5:13">
      <c r="E6638" s="80"/>
      <c r="F6638" s="80"/>
      <c r="I6638" s="81"/>
      <c r="J6638" s="80"/>
      <c r="K6638" s="80"/>
      <c r="L6638" s="80"/>
      <c r="M6638" s="80"/>
    </row>
    <row r="6639" spans="5:13">
      <c r="E6639" s="80"/>
      <c r="F6639" s="80"/>
      <c r="I6639" s="81"/>
      <c r="J6639" s="80"/>
      <c r="K6639" s="80"/>
      <c r="L6639" s="80"/>
      <c r="M6639" s="80"/>
    </row>
    <row r="6640" spans="5:13">
      <c r="E6640" s="80"/>
      <c r="F6640" s="80"/>
      <c r="I6640" s="81"/>
      <c r="J6640" s="80"/>
      <c r="K6640" s="80"/>
      <c r="L6640" s="80"/>
      <c r="M6640" s="80"/>
    </row>
    <row r="6641" spans="5:13">
      <c r="E6641" s="80"/>
      <c r="F6641" s="80"/>
      <c r="I6641" s="81"/>
      <c r="J6641" s="80"/>
      <c r="K6641" s="80"/>
      <c r="L6641" s="80"/>
      <c r="M6641" s="80"/>
    </row>
    <row r="6642" spans="5:13">
      <c r="E6642" s="80"/>
      <c r="F6642" s="80"/>
      <c r="I6642" s="81"/>
      <c r="J6642" s="80"/>
      <c r="K6642" s="80"/>
      <c r="L6642" s="80"/>
      <c r="M6642" s="80"/>
    </row>
    <row r="6643" spans="5:13">
      <c r="E6643" s="80"/>
      <c r="F6643" s="80"/>
      <c r="I6643" s="81"/>
      <c r="J6643" s="80"/>
      <c r="K6643" s="80"/>
      <c r="L6643" s="80"/>
      <c r="M6643" s="80"/>
    </row>
    <row r="6644" spans="5:13">
      <c r="E6644" s="80"/>
      <c r="F6644" s="80"/>
      <c r="I6644" s="81"/>
      <c r="J6644" s="80"/>
      <c r="K6644" s="80"/>
      <c r="L6644" s="80"/>
      <c r="M6644" s="80"/>
    </row>
    <row r="6645" spans="5:13">
      <c r="E6645" s="80"/>
      <c r="F6645" s="80"/>
      <c r="I6645" s="81"/>
      <c r="J6645" s="80"/>
      <c r="K6645" s="80"/>
      <c r="L6645" s="80"/>
      <c r="M6645" s="80"/>
    </row>
    <row r="6646" spans="5:13">
      <c r="E6646" s="80"/>
      <c r="F6646" s="80"/>
      <c r="I6646" s="81"/>
      <c r="J6646" s="80"/>
      <c r="K6646" s="80"/>
      <c r="L6646" s="80"/>
      <c r="M6646" s="80"/>
    </row>
    <row r="6647" spans="5:13">
      <c r="E6647" s="80"/>
      <c r="F6647" s="80"/>
      <c r="I6647" s="81"/>
      <c r="J6647" s="80"/>
      <c r="K6647" s="80"/>
      <c r="L6647" s="80"/>
      <c r="M6647" s="80"/>
    </row>
    <row r="6648" spans="5:13">
      <c r="E6648" s="80"/>
      <c r="F6648" s="80"/>
      <c r="I6648" s="81"/>
      <c r="J6648" s="80"/>
      <c r="K6648" s="80"/>
      <c r="L6648" s="80"/>
      <c r="M6648" s="80"/>
    </row>
    <row r="6649" spans="5:13">
      <c r="E6649" s="80"/>
      <c r="F6649" s="80"/>
      <c r="I6649" s="81"/>
      <c r="J6649" s="80"/>
      <c r="K6649" s="80"/>
      <c r="L6649" s="80"/>
      <c r="M6649" s="80"/>
    </row>
    <row r="6650" spans="5:13">
      <c r="E6650" s="80"/>
      <c r="F6650" s="80"/>
      <c r="I6650" s="81"/>
      <c r="J6650" s="80"/>
      <c r="K6650" s="80"/>
      <c r="L6650" s="80"/>
      <c r="M6650" s="80"/>
    </row>
    <row r="6651" spans="5:13">
      <c r="E6651" s="80"/>
      <c r="F6651" s="80"/>
      <c r="I6651" s="81"/>
      <c r="J6651" s="80"/>
      <c r="K6651" s="80"/>
      <c r="L6651" s="80"/>
      <c r="M6651" s="80"/>
    </row>
    <row r="6652" spans="5:13">
      <c r="E6652" s="80"/>
      <c r="F6652" s="80"/>
      <c r="I6652" s="81"/>
      <c r="J6652" s="80"/>
      <c r="K6652" s="80"/>
      <c r="L6652" s="80"/>
      <c r="M6652" s="80"/>
    </row>
    <row r="6653" spans="5:13">
      <c r="E6653" s="80"/>
      <c r="F6653" s="80"/>
      <c r="I6653" s="81"/>
      <c r="J6653" s="80"/>
      <c r="K6653" s="80"/>
      <c r="L6653" s="80"/>
      <c r="M6653" s="80"/>
    </row>
    <row r="6654" spans="5:13">
      <c r="E6654" s="80"/>
      <c r="F6654" s="80"/>
      <c r="I6654" s="81"/>
      <c r="J6654" s="80"/>
      <c r="K6654" s="80"/>
      <c r="L6654" s="80"/>
      <c r="M6654" s="80"/>
    </row>
    <row r="6655" spans="5:13">
      <c r="E6655" s="80"/>
      <c r="F6655" s="80"/>
      <c r="I6655" s="81"/>
      <c r="J6655" s="80"/>
      <c r="K6655" s="80"/>
      <c r="L6655" s="80"/>
      <c r="M6655" s="80"/>
    </row>
    <row r="6656" spans="5:13">
      <c r="E6656" s="80"/>
      <c r="F6656" s="80"/>
      <c r="I6656" s="81"/>
      <c r="J6656" s="80"/>
      <c r="K6656" s="80"/>
      <c r="L6656" s="80"/>
      <c r="M6656" s="80"/>
    </row>
    <row r="6657" spans="5:13">
      <c r="E6657" s="80"/>
      <c r="F6657" s="80"/>
      <c r="I6657" s="81"/>
      <c r="J6657" s="80"/>
      <c r="K6657" s="80"/>
      <c r="L6657" s="80"/>
      <c r="M6657" s="80"/>
    </row>
    <row r="6658" spans="5:13">
      <c r="E6658" s="80"/>
      <c r="F6658" s="80"/>
      <c r="I6658" s="81"/>
      <c r="J6658" s="80"/>
      <c r="K6658" s="80"/>
      <c r="L6658" s="80"/>
      <c r="M6658" s="80"/>
    </row>
    <row r="6659" spans="5:13">
      <c r="E6659" s="80"/>
      <c r="F6659" s="80"/>
      <c r="I6659" s="81"/>
      <c r="J6659" s="80"/>
      <c r="K6659" s="80"/>
      <c r="L6659" s="80"/>
      <c r="M6659" s="80"/>
    </row>
    <row r="6660" spans="5:13">
      <c r="E6660" s="80"/>
      <c r="F6660" s="80"/>
      <c r="I6660" s="81"/>
      <c r="J6660" s="80"/>
      <c r="K6660" s="80"/>
      <c r="L6660" s="80"/>
      <c r="M6660" s="80"/>
    </row>
    <row r="6661" spans="5:13">
      <c r="E6661" s="80"/>
      <c r="F6661" s="80"/>
      <c r="I6661" s="81"/>
      <c r="J6661" s="80"/>
      <c r="K6661" s="80"/>
      <c r="L6661" s="80"/>
      <c r="M6661" s="80"/>
    </row>
    <row r="6662" spans="5:13">
      <c r="E6662" s="80"/>
      <c r="F6662" s="80"/>
      <c r="I6662" s="81"/>
      <c r="J6662" s="80"/>
      <c r="K6662" s="80"/>
      <c r="L6662" s="80"/>
      <c r="M6662" s="80"/>
    </row>
    <row r="6663" spans="5:13">
      <c r="E6663" s="80"/>
      <c r="F6663" s="80"/>
      <c r="I6663" s="81"/>
      <c r="J6663" s="80"/>
      <c r="K6663" s="80"/>
      <c r="L6663" s="80"/>
      <c r="M6663" s="80"/>
    </row>
    <row r="6664" spans="5:13">
      <c r="E6664" s="80"/>
      <c r="F6664" s="80"/>
      <c r="I6664" s="81"/>
      <c r="J6664" s="80"/>
      <c r="K6664" s="80"/>
      <c r="L6664" s="80"/>
      <c r="M6664" s="80"/>
    </row>
    <row r="6665" spans="5:13">
      <c r="E6665" s="80"/>
      <c r="F6665" s="80"/>
      <c r="I6665" s="81"/>
      <c r="J6665" s="80"/>
      <c r="K6665" s="80"/>
      <c r="L6665" s="80"/>
      <c r="M6665" s="80"/>
    </row>
    <row r="6666" spans="5:13">
      <c r="E6666" s="80"/>
      <c r="F6666" s="80"/>
      <c r="I6666" s="81"/>
      <c r="J6666" s="80"/>
      <c r="K6666" s="80"/>
      <c r="L6666" s="80"/>
      <c r="M6666" s="80"/>
    </row>
    <row r="6667" spans="5:13">
      <c r="E6667" s="80"/>
      <c r="F6667" s="80"/>
      <c r="I6667" s="81"/>
      <c r="J6667" s="80"/>
      <c r="K6667" s="80"/>
      <c r="L6667" s="80"/>
      <c r="M6667" s="80"/>
    </row>
    <row r="6668" spans="5:13">
      <c r="E6668" s="80"/>
      <c r="F6668" s="80"/>
      <c r="I6668" s="81"/>
      <c r="J6668" s="80"/>
      <c r="K6668" s="80"/>
      <c r="L6668" s="80"/>
      <c r="M6668" s="80"/>
    </row>
    <row r="6669" spans="5:13">
      <c r="E6669" s="80"/>
      <c r="F6669" s="80"/>
      <c r="I6669" s="81"/>
      <c r="J6669" s="80"/>
      <c r="K6669" s="80"/>
      <c r="L6669" s="80"/>
      <c r="M6669" s="80"/>
    </row>
    <row r="6670" spans="5:13">
      <c r="E6670" s="80"/>
      <c r="F6670" s="80"/>
      <c r="I6670" s="81"/>
      <c r="J6670" s="80"/>
      <c r="K6670" s="80"/>
      <c r="L6670" s="80"/>
      <c r="M6670" s="80"/>
    </row>
    <row r="6671" spans="5:13">
      <c r="E6671" s="80"/>
      <c r="F6671" s="80"/>
      <c r="I6671" s="81"/>
      <c r="J6671" s="80"/>
      <c r="K6671" s="80"/>
      <c r="L6671" s="80"/>
      <c r="M6671" s="80"/>
    </row>
    <row r="6672" spans="5:13">
      <c r="E6672" s="80"/>
      <c r="F6672" s="80"/>
      <c r="I6672" s="81"/>
      <c r="J6672" s="80"/>
      <c r="K6672" s="80"/>
      <c r="L6672" s="80"/>
      <c r="M6672" s="80"/>
    </row>
    <row r="6673" spans="5:13">
      <c r="E6673" s="80"/>
      <c r="F6673" s="80"/>
      <c r="I6673" s="81"/>
      <c r="J6673" s="80"/>
      <c r="K6673" s="80"/>
      <c r="L6673" s="80"/>
      <c r="M6673" s="80"/>
    </row>
    <row r="6674" spans="5:13">
      <c r="E6674" s="80"/>
      <c r="F6674" s="80"/>
      <c r="I6674" s="81"/>
      <c r="J6674" s="80"/>
      <c r="K6674" s="80"/>
      <c r="L6674" s="80"/>
      <c r="M6674" s="80"/>
    </row>
    <row r="6675" spans="5:13">
      <c r="E6675" s="80"/>
      <c r="F6675" s="80"/>
      <c r="I6675" s="81"/>
      <c r="J6675" s="80"/>
      <c r="K6675" s="80"/>
      <c r="L6675" s="80"/>
      <c r="M6675" s="80"/>
    </row>
    <row r="6676" spans="5:13">
      <c r="E6676" s="80"/>
      <c r="F6676" s="80"/>
      <c r="I6676" s="81"/>
      <c r="J6676" s="80"/>
      <c r="K6676" s="80"/>
      <c r="L6676" s="80"/>
      <c r="M6676" s="80"/>
    </row>
    <row r="6677" spans="5:13">
      <c r="E6677" s="80"/>
      <c r="F6677" s="80"/>
      <c r="I6677" s="81"/>
      <c r="J6677" s="80"/>
      <c r="K6677" s="80"/>
      <c r="L6677" s="80"/>
      <c r="M6677" s="80"/>
    </row>
    <row r="6678" spans="5:13">
      <c r="E6678" s="80"/>
      <c r="F6678" s="80"/>
      <c r="I6678" s="81"/>
      <c r="J6678" s="80"/>
      <c r="K6678" s="80"/>
      <c r="L6678" s="80"/>
      <c r="M6678" s="80"/>
    </row>
    <row r="6679" spans="5:13">
      <c r="E6679" s="80"/>
      <c r="F6679" s="80"/>
      <c r="I6679" s="81"/>
      <c r="J6679" s="80"/>
      <c r="K6679" s="80"/>
      <c r="L6679" s="80"/>
      <c r="M6679" s="80"/>
    </row>
    <row r="6680" spans="5:13">
      <c r="E6680" s="80"/>
      <c r="F6680" s="80"/>
      <c r="I6680" s="81"/>
      <c r="J6680" s="80"/>
      <c r="K6680" s="80"/>
      <c r="L6680" s="80"/>
      <c r="M6680" s="80"/>
    </row>
    <row r="6681" spans="5:13">
      <c r="E6681" s="80"/>
      <c r="F6681" s="80"/>
      <c r="I6681" s="81"/>
      <c r="J6681" s="80"/>
      <c r="K6681" s="80"/>
      <c r="L6681" s="80"/>
      <c r="M6681" s="80"/>
    </row>
    <row r="6682" spans="5:13">
      <c r="E6682" s="80"/>
      <c r="F6682" s="80"/>
      <c r="I6682" s="81"/>
      <c r="J6682" s="80"/>
      <c r="K6682" s="80"/>
      <c r="L6682" s="80"/>
      <c r="M6682" s="80"/>
    </row>
    <row r="6683" spans="5:13">
      <c r="E6683" s="80"/>
      <c r="F6683" s="80"/>
      <c r="I6683" s="81"/>
      <c r="J6683" s="80"/>
      <c r="K6683" s="80"/>
      <c r="L6683" s="80"/>
      <c r="M6683" s="80"/>
    </row>
    <row r="6684" spans="5:13">
      <c r="E6684" s="80"/>
      <c r="F6684" s="80"/>
      <c r="I6684" s="81"/>
      <c r="J6684" s="80"/>
      <c r="K6684" s="80"/>
      <c r="L6684" s="80"/>
      <c r="M6684" s="80"/>
    </row>
    <row r="6685" spans="5:13">
      <c r="E6685" s="80"/>
      <c r="F6685" s="80"/>
      <c r="I6685" s="81"/>
      <c r="J6685" s="80"/>
      <c r="K6685" s="80"/>
      <c r="L6685" s="80"/>
      <c r="M6685" s="80"/>
    </row>
    <row r="6686" spans="5:13">
      <c r="E6686" s="80"/>
      <c r="F6686" s="80"/>
      <c r="I6686" s="81"/>
      <c r="J6686" s="80"/>
      <c r="K6686" s="80"/>
      <c r="L6686" s="80"/>
      <c r="M6686" s="80"/>
    </row>
    <row r="6687" spans="5:13">
      <c r="E6687" s="80"/>
      <c r="F6687" s="80"/>
      <c r="I6687" s="81"/>
      <c r="J6687" s="80"/>
      <c r="K6687" s="80"/>
      <c r="L6687" s="80"/>
      <c r="M6687" s="80"/>
    </row>
    <row r="6688" spans="5:13">
      <c r="E6688" s="80"/>
      <c r="F6688" s="80"/>
      <c r="I6688" s="81"/>
      <c r="J6688" s="80"/>
      <c r="K6688" s="80"/>
      <c r="L6688" s="80"/>
      <c r="M6688" s="80"/>
    </row>
    <row r="6689" spans="5:13">
      <c r="E6689" s="80"/>
      <c r="F6689" s="80"/>
      <c r="I6689" s="81"/>
      <c r="J6689" s="80"/>
      <c r="K6689" s="80"/>
      <c r="L6689" s="80"/>
      <c r="M6689" s="80"/>
    </row>
    <row r="6690" spans="5:13">
      <c r="E6690" s="80"/>
      <c r="F6690" s="80"/>
      <c r="I6690" s="81"/>
      <c r="J6690" s="80"/>
      <c r="K6690" s="80"/>
      <c r="L6690" s="80"/>
      <c r="M6690" s="80"/>
    </row>
    <row r="6691" spans="5:13">
      <c r="E6691" s="80"/>
      <c r="F6691" s="80"/>
      <c r="I6691" s="81"/>
      <c r="J6691" s="80"/>
      <c r="K6691" s="80"/>
      <c r="L6691" s="80"/>
      <c r="M6691" s="80"/>
    </row>
    <row r="6692" spans="5:13">
      <c r="E6692" s="80"/>
      <c r="F6692" s="80"/>
      <c r="I6692" s="81"/>
      <c r="J6692" s="80"/>
      <c r="K6692" s="80"/>
      <c r="L6692" s="80"/>
      <c r="M6692" s="80"/>
    </row>
    <row r="6693" spans="5:13">
      <c r="E6693" s="80"/>
      <c r="F6693" s="80"/>
      <c r="I6693" s="81"/>
      <c r="J6693" s="80"/>
      <c r="K6693" s="80"/>
      <c r="L6693" s="80"/>
      <c r="M6693" s="80"/>
    </row>
    <row r="6694" spans="5:13">
      <c r="E6694" s="80"/>
      <c r="F6694" s="80"/>
      <c r="I6694" s="81"/>
      <c r="J6694" s="80"/>
      <c r="K6694" s="80"/>
      <c r="L6694" s="80"/>
      <c r="M6694" s="80"/>
    </row>
    <row r="6695" spans="5:13">
      <c r="E6695" s="80"/>
      <c r="F6695" s="80"/>
      <c r="I6695" s="81"/>
      <c r="J6695" s="80"/>
      <c r="K6695" s="80"/>
      <c r="L6695" s="80"/>
      <c r="M6695" s="80"/>
    </row>
    <row r="6696" spans="5:13">
      <c r="E6696" s="80"/>
      <c r="F6696" s="80"/>
      <c r="I6696" s="81"/>
      <c r="J6696" s="80"/>
      <c r="K6696" s="80"/>
      <c r="L6696" s="80"/>
      <c r="M6696" s="80"/>
    </row>
    <row r="6697" spans="5:13">
      <c r="E6697" s="80"/>
      <c r="F6697" s="80"/>
      <c r="I6697" s="81"/>
      <c r="J6697" s="80"/>
      <c r="K6697" s="80"/>
      <c r="L6697" s="80"/>
      <c r="M6697" s="80"/>
    </row>
    <row r="6698" spans="5:13">
      <c r="E6698" s="80"/>
      <c r="F6698" s="80"/>
      <c r="I6698" s="81"/>
      <c r="J6698" s="80"/>
      <c r="K6698" s="80"/>
      <c r="L6698" s="80"/>
      <c r="M6698" s="80"/>
    </row>
    <row r="6699" spans="5:13">
      <c r="E6699" s="80"/>
      <c r="F6699" s="80"/>
      <c r="I6699" s="81"/>
      <c r="J6699" s="80"/>
      <c r="K6699" s="80"/>
      <c r="L6699" s="80"/>
      <c r="M6699" s="80"/>
    </row>
    <row r="6700" spans="5:13">
      <c r="E6700" s="80"/>
      <c r="F6700" s="80"/>
      <c r="I6700" s="81"/>
      <c r="J6700" s="80"/>
      <c r="K6700" s="80"/>
      <c r="L6700" s="80"/>
      <c r="M6700" s="80"/>
    </row>
    <row r="6701" spans="5:13">
      <c r="E6701" s="80"/>
      <c r="F6701" s="80"/>
      <c r="I6701" s="81"/>
      <c r="J6701" s="80"/>
      <c r="K6701" s="80"/>
      <c r="L6701" s="80"/>
      <c r="M6701" s="80"/>
    </row>
    <row r="6702" spans="5:13">
      <c r="E6702" s="80"/>
      <c r="F6702" s="80"/>
      <c r="I6702" s="81"/>
      <c r="J6702" s="80"/>
      <c r="K6702" s="80"/>
      <c r="L6702" s="80"/>
      <c r="M6702" s="80"/>
    </row>
    <row r="6703" spans="5:13">
      <c r="E6703" s="80"/>
      <c r="F6703" s="80"/>
      <c r="I6703" s="81"/>
      <c r="J6703" s="80"/>
      <c r="K6703" s="80"/>
      <c r="L6703" s="80"/>
      <c r="M6703" s="80"/>
    </row>
    <row r="6704" spans="5:13">
      <c r="E6704" s="80"/>
      <c r="F6704" s="80"/>
      <c r="I6704" s="81"/>
      <c r="J6704" s="80"/>
      <c r="K6704" s="80"/>
      <c r="L6704" s="80"/>
      <c r="M6704" s="80"/>
    </row>
    <row r="6705" spans="5:13">
      <c r="E6705" s="80"/>
      <c r="F6705" s="80"/>
      <c r="I6705" s="81"/>
      <c r="J6705" s="80"/>
      <c r="K6705" s="80"/>
      <c r="L6705" s="80"/>
      <c r="M6705" s="80"/>
    </row>
    <row r="6706" spans="5:13">
      <c r="E6706" s="80"/>
      <c r="F6706" s="80"/>
      <c r="I6706" s="81"/>
      <c r="J6706" s="80"/>
      <c r="K6706" s="80"/>
      <c r="L6706" s="80"/>
      <c r="M6706" s="80"/>
    </row>
    <row r="6707" spans="5:13">
      <c r="E6707" s="80"/>
      <c r="F6707" s="80"/>
      <c r="I6707" s="81"/>
      <c r="J6707" s="80"/>
      <c r="K6707" s="80"/>
      <c r="L6707" s="80"/>
      <c r="M6707" s="80"/>
    </row>
    <row r="6708" spans="5:13">
      <c r="E6708" s="80"/>
      <c r="F6708" s="80"/>
      <c r="I6708" s="81"/>
      <c r="J6708" s="80"/>
      <c r="K6708" s="80"/>
      <c r="L6708" s="80"/>
      <c r="M6708" s="80"/>
    </row>
    <row r="6709" spans="5:13">
      <c r="E6709" s="80"/>
      <c r="F6709" s="80"/>
      <c r="I6709" s="81"/>
      <c r="J6709" s="80"/>
      <c r="K6709" s="80"/>
      <c r="L6709" s="80"/>
      <c r="M6709" s="80"/>
    </row>
    <row r="6710" spans="5:13">
      <c r="E6710" s="80"/>
      <c r="F6710" s="80"/>
      <c r="I6710" s="81"/>
      <c r="J6710" s="80"/>
      <c r="K6710" s="80"/>
      <c r="L6710" s="80"/>
      <c r="M6710" s="80"/>
    </row>
    <row r="6711" spans="5:13">
      <c r="E6711" s="80"/>
      <c r="F6711" s="80"/>
      <c r="I6711" s="81"/>
      <c r="J6711" s="80"/>
      <c r="K6711" s="80"/>
      <c r="L6711" s="80"/>
      <c r="M6711" s="80"/>
    </row>
    <row r="6712" spans="5:13">
      <c r="E6712" s="80"/>
      <c r="F6712" s="80"/>
      <c r="I6712" s="81"/>
      <c r="J6712" s="80"/>
      <c r="K6712" s="80"/>
      <c r="L6712" s="80"/>
      <c r="M6712" s="80"/>
    </row>
    <row r="6713" spans="5:13">
      <c r="E6713" s="80"/>
      <c r="F6713" s="80"/>
      <c r="I6713" s="81"/>
      <c r="J6713" s="80"/>
      <c r="K6713" s="80"/>
      <c r="L6713" s="80"/>
      <c r="M6713" s="80"/>
    </row>
    <row r="6714" spans="5:13">
      <c r="E6714" s="80"/>
      <c r="F6714" s="80"/>
      <c r="I6714" s="81"/>
      <c r="J6714" s="80"/>
      <c r="K6714" s="80"/>
      <c r="L6714" s="80"/>
      <c r="M6714" s="80"/>
    </row>
    <row r="6715" spans="5:13">
      <c r="E6715" s="80"/>
      <c r="F6715" s="80"/>
      <c r="I6715" s="81"/>
      <c r="J6715" s="80"/>
      <c r="K6715" s="80"/>
      <c r="L6715" s="80"/>
      <c r="M6715" s="80"/>
    </row>
    <row r="6716" spans="5:13">
      <c r="E6716" s="80"/>
      <c r="F6716" s="80"/>
      <c r="I6716" s="81"/>
      <c r="J6716" s="80"/>
      <c r="K6716" s="80"/>
      <c r="L6716" s="80"/>
      <c r="M6716" s="80"/>
    </row>
    <row r="6717" spans="5:13">
      <c r="E6717" s="80"/>
      <c r="F6717" s="80"/>
      <c r="I6717" s="81"/>
      <c r="J6717" s="80"/>
      <c r="K6717" s="80"/>
      <c r="L6717" s="80"/>
      <c r="M6717" s="80"/>
    </row>
    <row r="6718" spans="5:13">
      <c r="E6718" s="80"/>
      <c r="F6718" s="80"/>
      <c r="I6718" s="81"/>
      <c r="J6718" s="80"/>
      <c r="K6718" s="80"/>
      <c r="L6718" s="80"/>
      <c r="M6718" s="80"/>
    </row>
    <row r="6719" spans="5:13">
      <c r="E6719" s="80"/>
      <c r="F6719" s="80"/>
      <c r="I6719" s="81"/>
      <c r="J6719" s="80"/>
      <c r="K6719" s="80"/>
      <c r="L6719" s="80"/>
      <c r="M6719" s="80"/>
    </row>
    <row r="6720" spans="5:13">
      <c r="E6720" s="80"/>
      <c r="F6720" s="80"/>
      <c r="I6720" s="81"/>
      <c r="J6720" s="80"/>
      <c r="K6720" s="80"/>
      <c r="L6720" s="80"/>
      <c r="M6720" s="80"/>
    </row>
    <row r="6721" spans="5:13">
      <c r="E6721" s="80"/>
      <c r="F6721" s="80"/>
      <c r="I6721" s="81"/>
      <c r="J6721" s="80"/>
      <c r="K6721" s="80"/>
      <c r="L6721" s="80"/>
      <c r="M6721" s="80"/>
    </row>
    <row r="6722" spans="5:13">
      <c r="E6722" s="80"/>
      <c r="F6722" s="80"/>
      <c r="I6722" s="81"/>
      <c r="J6722" s="80"/>
      <c r="K6722" s="80"/>
      <c r="L6722" s="80"/>
      <c r="M6722" s="80"/>
    </row>
    <row r="6723" spans="5:13">
      <c r="E6723" s="80"/>
      <c r="F6723" s="80"/>
      <c r="I6723" s="81"/>
      <c r="J6723" s="80"/>
      <c r="K6723" s="80"/>
      <c r="L6723" s="80"/>
      <c r="M6723" s="80"/>
    </row>
    <row r="6724" spans="5:13">
      <c r="E6724" s="80"/>
      <c r="F6724" s="80"/>
      <c r="I6724" s="81"/>
      <c r="J6724" s="80"/>
      <c r="K6724" s="80"/>
      <c r="L6724" s="80"/>
      <c r="M6724" s="80"/>
    </row>
    <row r="6725" spans="5:13">
      <c r="E6725" s="80"/>
      <c r="F6725" s="80"/>
      <c r="I6725" s="81"/>
      <c r="J6725" s="80"/>
      <c r="K6725" s="80"/>
      <c r="L6725" s="80"/>
      <c r="M6725" s="80"/>
    </row>
    <row r="6726" spans="5:13">
      <c r="E6726" s="80"/>
      <c r="F6726" s="80"/>
      <c r="I6726" s="81"/>
      <c r="J6726" s="80"/>
      <c r="K6726" s="80"/>
      <c r="L6726" s="80"/>
      <c r="M6726" s="80"/>
    </row>
    <row r="6727" spans="5:13">
      <c r="E6727" s="80"/>
      <c r="F6727" s="80"/>
      <c r="I6727" s="81"/>
      <c r="J6727" s="80"/>
      <c r="K6727" s="80"/>
      <c r="L6727" s="80"/>
      <c r="M6727" s="80"/>
    </row>
    <row r="6728" spans="5:13">
      <c r="E6728" s="80"/>
      <c r="F6728" s="80"/>
      <c r="I6728" s="81"/>
      <c r="J6728" s="80"/>
      <c r="K6728" s="80"/>
      <c r="L6728" s="80"/>
      <c r="M6728" s="80"/>
    </row>
    <row r="6729" spans="5:13">
      <c r="E6729" s="80"/>
      <c r="F6729" s="80"/>
      <c r="I6729" s="81"/>
      <c r="J6729" s="80"/>
      <c r="K6729" s="80"/>
      <c r="L6729" s="80"/>
      <c r="M6729" s="80"/>
    </row>
    <row r="6730" spans="5:13">
      <c r="E6730" s="80"/>
      <c r="F6730" s="80"/>
      <c r="I6730" s="81"/>
      <c r="J6730" s="80"/>
      <c r="K6730" s="80"/>
      <c r="L6730" s="80"/>
      <c r="M6730" s="80"/>
    </row>
    <row r="6731" spans="5:13">
      <c r="E6731" s="80"/>
      <c r="F6731" s="80"/>
      <c r="I6731" s="81"/>
      <c r="J6731" s="80"/>
      <c r="K6731" s="80"/>
      <c r="L6731" s="80"/>
      <c r="M6731" s="80"/>
    </row>
    <row r="6732" spans="5:13">
      <c r="E6732" s="80"/>
      <c r="F6732" s="80"/>
      <c r="I6732" s="81"/>
      <c r="J6732" s="80"/>
      <c r="K6732" s="80"/>
      <c r="L6732" s="80"/>
      <c r="M6732" s="80"/>
    </row>
    <row r="6733" spans="5:13">
      <c r="E6733" s="80"/>
      <c r="F6733" s="80"/>
      <c r="I6733" s="81"/>
      <c r="J6733" s="80"/>
      <c r="K6733" s="80"/>
      <c r="L6733" s="80"/>
      <c r="M6733" s="80"/>
    </row>
    <row r="6734" spans="5:13">
      <c r="E6734" s="80"/>
      <c r="F6734" s="80"/>
      <c r="I6734" s="81"/>
      <c r="J6734" s="80"/>
      <c r="K6734" s="80"/>
      <c r="L6734" s="80"/>
      <c r="M6734" s="80"/>
    </row>
    <row r="6735" spans="5:13">
      <c r="E6735" s="80"/>
      <c r="F6735" s="80"/>
      <c r="I6735" s="81"/>
      <c r="J6735" s="80"/>
      <c r="K6735" s="80"/>
      <c r="L6735" s="80"/>
      <c r="M6735" s="80"/>
    </row>
    <row r="6736" spans="5:13">
      <c r="E6736" s="80"/>
      <c r="F6736" s="80"/>
      <c r="I6736" s="81"/>
      <c r="J6736" s="80"/>
      <c r="K6736" s="80"/>
      <c r="L6736" s="80"/>
      <c r="M6736" s="80"/>
    </row>
    <row r="6737" spans="5:13">
      <c r="E6737" s="80"/>
      <c r="F6737" s="80"/>
      <c r="I6737" s="81"/>
      <c r="J6737" s="80"/>
      <c r="K6737" s="80"/>
      <c r="L6737" s="80"/>
      <c r="M6737" s="80"/>
    </row>
    <row r="6738" spans="5:13">
      <c r="E6738" s="80"/>
      <c r="F6738" s="80"/>
      <c r="I6738" s="81"/>
      <c r="J6738" s="80"/>
      <c r="K6738" s="80"/>
      <c r="L6738" s="80"/>
      <c r="M6738" s="80"/>
    </row>
    <row r="6739" spans="5:13">
      <c r="E6739" s="80"/>
      <c r="F6739" s="80"/>
      <c r="I6739" s="81"/>
      <c r="J6739" s="80"/>
      <c r="K6739" s="80"/>
      <c r="L6739" s="80"/>
      <c r="M6739" s="80"/>
    </row>
    <row r="6740" spans="5:13">
      <c r="E6740" s="80"/>
      <c r="F6740" s="80"/>
      <c r="I6740" s="81"/>
      <c r="J6740" s="80"/>
      <c r="K6740" s="80"/>
      <c r="L6740" s="80"/>
      <c r="M6740" s="80"/>
    </row>
    <row r="6741" spans="5:13">
      <c r="E6741" s="80"/>
      <c r="F6741" s="80"/>
      <c r="I6741" s="81"/>
      <c r="J6741" s="80"/>
      <c r="K6741" s="80"/>
      <c r="L6741" s="80"/>
      <c r="M6741" s="80"/>
    </row>
    <row r="6742" spans="5:13">
      <c r="E6742" s="80"/>
      <c r="F6742" s="80"/>
      <c r="I6742" s="81"/>
      <c r="J6742" s="80"/>
      <c r="K6742" s="80"/>
      <c r="L6742" s="80"/>
      <c r="M6742" s="80"/>
    </row>
    <row r="6743" spans="5:13">
      <c r="E6743" s="80"/>
      <c r="F6743" s="80"/>
      <c r="I6743" s="81"/>
      <c r="J6743" s="80"/>
      <c r="K6743" s="80"/>
      <c r="L6743" s="80"/>
      <c r="M6743" s="80"/>
    </row>
    <row r="6744" spans="5:13">
      <c r="E6744" s="80"/>
      <c r="F6744" s="80"/>
      <c r="I6744" s="81"/>
      <c r="J6744" s="80"/>
      <c r="K6744" s="80"/>
      <c r="L6744" s="80"/>
      <c r="M6744" s="80"/>
    </row>
    <row r="6745" spans="5:13">
      <c r="E6745" s="80"/>
      <c r="F6745" s="80"/>
      <c r="I6745" s="81"/>
      <c r="J6745" s="80"/>
      <c r="K6745" s="80"/>
      <c r="L6745" s="80"/>
      <c r="M6745" s="80"/>
    </row>
    <row r="6746" spans="5:13">
      <c r="E6746" s="80"/>
      <c r="F6746" s="80"/>
      <c r="I6746" s="81"/>
      <c r="J6746" s="80"/>
      <c r="K6746" s="80"/>
      <c r="L6746" s="80"/>
      <c r="M6746" s="80"/>
    </row>
    <row r="6747" spans="5:13">
      <c r="E6747" s="80"/>
      <c r="F6747" s="80"/>
      <c r="I6747" s="81"/>
      <c r="J6747" s="80"/>
      <c r="K6747" s="80"/>
      <c r="L6747" s="80"/>
      <c r="M6747" s="80"/>
    </row>
    <row r="6748" spans="5:13">
      <c r="E6748" s="80"/>
      <c r="F6748" s="80"/>
      <c r="I6748" s="81"/>
      <c r="J6748" s="80"/>
      <c r="K6748" s="80"/>
      <c r="L6748" s="80"/>
      <c r="M6748" s="80"/>
    </row>
    <row r="6749" spans="5:13">
      <c r="E6749" s="80"/>
      <c r="F6749" s="80"/>
      <c r="I6749" s="81"/>
      <c r="J6749" s="80"/>
      <c r="K6749" s="80"/>
      <c r="L6749" s="80"/>
      <c r="M6749" s="80"/>
    </row>
    <row r="6750" spans="5:13">
      <c r="E6750" s="80"/>
      <c r="F6750" s="80"/>
      <c r="I6750" s="81"/>
      <c r="J6750" s="80"/>
      <c r="K6750" s="80"/>
      <c r="L6750" s="80"/>
      <c r="M6750" s="80"/>
    </row>
    <row r="6751" spans="5:13">
      <c r="E6751" s="80"/>
      <c r="F6751" s="80"/>
      <c r="I6751" s="81"/>
      <c r="J6751" s="80"/>
      <c r="K6751" s="80"/>
      <c r="L6751" s="80"/>
      <c r="M6751" s="80"/>
    </row>
    <row r="6752" spans="5:13">
      <c r="E6752" s="80"/>
      <c r="F6752" s="80"/>
      <c r="I6752" s="81"/>
      <c r="J6752" s="80"/>
      <c r="K6752" s="80"/>
      <c r="L6752" s="80"/>
      <c r="M6752" s="80"/>
    </row>
    <row r="6753" spans="5:13">
      <c r="E6753" s="80"/>
      <c r="F6753" s="80"/>
      <c r="I6753" s="81"/>
      <c r="J6753" s="80"/>
      <c r="K6753" s="80"/>
      <c r="L6753" s="80"/>
      <c r="M6753" s="80"/>
    </row>
    <row r="6754" spans="5:13">
      <c r="E6754" s="80"/>
      <c r="F6754" s="80"/>
      <c r="I6754" s="81"/>
      <c r="J6754" s="80"/>
      <c r="K6754" s="80"/>
      <c r="L6754" s="80"/>
      <c r="M6754" s="80"/>
    </row>
    <row r="6755" spans="5:13">
      <c r="E6755" s="80"/>
      <c r="F6755" s="80"/>
      <c r="I6755" s="81"/>
      <c r="J6755" s="80"/>
      <c r="K6755" s="80"/>
      <c r="L6755" s="80"/>
      <c r="M6755" s="80"/>
    </row>
    <row r="6756" spans="5:13">
      <c r="E6756" s="80"/>
      <c r="F6756" s="80"/>
      <c r="I6756" s="81"/>
      <c r="J6756" s="80"/>
      <c r="K6756" s="80"/>
      <c r="L6756" s="80"/>
      <c r="M6756" s="80"/>
    </row>
    <row r="6757" spans="5:13">
      <c r="E6757" s="80"/>
      <c r="F6757" s="80"/>
      <c r="I6757" s="81"/>
      <c r="J6757" s="80"/>
      <c r="K6757" s="80"/>
      <c r="L6757" s="80"/>
      <c r="M6757" s="80"/>
    </row>
    <row r="6758" spans="5:13">
      <c r="E6758" s="80"/>
      <c r="F6758" s="80"/>
      <c r="I6758" s="81"/>
      <c r="J6758" s="80"/>
      <c r="K6758" s="80"/>
      <c r="L6758" s="80"/>
      <c r="M6758" s="80"/>
    </row>
    <row r="6759" spans="5:13">
      <c r="E6759" s="80"/>
      <c r="F6759" s="80"/>
      <c r="I6759" s="81"/>
      <c r="J6759" s="80"/>
      <c r="K6759" s="80"/>
      <c r="L6759" s="80"/>
      <c r="M6759" s="80"/>
    </row>
    <row r="6760" spans="5:13">
      <c r="E6760" s="80"/>
      <c r="F6760" s="80"/>
      <c r="I6760" s="81"/>
      <c r="J6760" s="80"/>
      <c r="K6760" s="80"/>
      <c r="L6760" s="80"/>
      <c r="M6760" s="80"/>
    </row>
    <row r="6761" spans="5:13">
      <c r="E6761" s="80"/>
      <c r="F6761" s="80"/>
      <c r="I6761" s="81"/>
      <c r="J6761" s="80"/>
      <c r="K6761" s="80"/>
      <c r="L6761" s="80"/>
      <c r="M6761" s="80"/>
    </row>
    <row r="6762" spans="5:13">
      <c r="E6762" s="80"/>
      <c r="F6762" s="80"/>
      <c r="I6762" s="81"/>
      <c r="J6762" s="80"/>
      <c r="K6762" s="80"/>
      <c r="L6762" s="80"/>
      <c r="M6762" s="80"/>
    </row>
    <row r="6763" spans="5:13">
      <c r="E6763" s="80"/>
      <c r="F6763" s="80"/>
      <c r="I6763" s="81"/>
      <c r="J6763" s="80"/>
      <c r="K6763" s="80"/>
      <c r="L6763" s="80"/>
      <c r="M6763" s="80"/>
    </row>
    <row r="6764" spans="5:13">
      <c r="E6764" s="80"/>
      <c r="F6764" s="80"/>
      <c r="I6764" s="81"/>
      <c r="J6764" s="80"/>
      <c r="K6764" s="80"/>
      <c r="L6764" s="80"/>
      <c r="M6764" s="80"/>
    </row>
    <row r="6765" spans="5:13">
      <c r="E6765" s="80"/>
      <c r="F6765" s="80"/>
      <c r="I6765" s="81"/>
      <c r="J6765" s="80"/>
      <c r="K6765" s="80"/>
      <c r="L6765" s="80"/>
      <c r="M6765" s="80"/>
    </row>
    <row r="6766" spans="5:13">
      <c r="E6766" s="80"/>
      <c r="F6766" s="80"/>
      <c r="I6766" s="81"/>
      <c r="J6766" s="80"/>
      <c r="K6766" s="80"/>
      <c r="L6766" s="80"/>
      <c r="M6766" s="80"/>
    </row>
    <row r="6767" spans="5:13">
      <c r="E6767" s="80"/>
      <c r="F6767" s="80"/>
      <c r="I6767" s="81"/>
      <c r="J6767" s="80"/>
      <c r="K6767" s="80"/>
      <c r="L6767" s="80"/>
      <c r="M6767" s="80"/>
    </row>
    <row r="6768" spans="5:13">
      <c r="E6768" s="80"/>
      <c r="F6768" s="80"/>
      <c r="I6768" s="81"/>
      <c r="J6768" s="80"/>
      <c r="K6768" s="80"/>
      <c r="L6768" s="80"/>
      <c r="M6768" s="80"/>
    </row>
    <row r="6769" spans="5:13">
      <c r="E6769" s="80"/>
      <c r="F6769" s="80"/>
      <c r="I6769" s="81"/>
      <c r="J6769" s="80"/>
      <c r="K6769" s="80"/>
      <c r="L6769" s="80"/>
      <c r="M6769" s="80"/>
    </row>
    <row r="6770" spans="5:13">
      <c r="E6770" s="80"/>
      <c r="F6770" s="80"/>
      <c r="I6770" s="81"/>
      <c r="J6770" s="80"/>
      <c r="K6770" s="80"/>
      <c r="L6770" s="80"/>
      <c r="M6770" s="80"/>
    </row>
    <row r="6771" spans="5:13">
      <c r="E6771" s="80"/>
      <c r="F6771" s="80"/>
      <c r="I6771" s="81"/>
      <c r="J6771" s="80"/>
      <c r="K6771" s="80"/>
      <c r="L6771" s="80"/>
      <c r="M6771" s="80"/>
    </row>
    <row r="6772" spans="5:13">
      <c r="E6772" s="80"/>
      <c r="F6772" s="80"/>
      <c r="I6772" s="81"/>
      <c r="J6772" s="80"/>
      <c r="K6772" s="80"/>
      <c r="L6772" s="80"/>
      <c r="M6772" s="80"/>
    </row>
    <row r="6773" spans="5:13">
      <c r="E6773" s="80"/>
      <c r="F6773" s="80"/>
      <c r="I6773" s="81"/>
      <c r="J6773" s="80"/>
      <c r="K6773" s="80"/>
      <c r="L6773" s="80"/>
      <c r="M6773" s="80"/>
    </row>
    <row r="6774" spans="5:13">
      <c r="E6774" s="80"/>
      <c r="F6774" s="80"/>
      <c r="I6774" s="81"/>
      <c r="J6774" s="80"/>
      <c r="K6774" s="80"/>
      <c r="L6774" s="80"/>
      <c r="M6774" s="80"/>
    </row>
    <row r="6775" spans="5:13">
      <c r="E6775" s="80"/>
      <c r="F6775" s="80"/>
      <c r="I6775" s="81"/>
      <c r="J6775" s="80"/>
      <c r="K6775" s="80"/>
      <c r="L6775" s="80"/>
      <c r="M6775" s="80"/>
    </row>
    <row r="6776" spans="5:13">
      <c r="E6776" s="80"/>
      <c r="F6776" s="80"/>
      <c r="I6776" s="81"/>
      <c r="J6776" s="80"/>
      <c r="K6776" s="80"/>
      <c r="L6776" s="80"/>
      <c r="M6776" s="80"/>
    </row>
    <row r="6777" spans="5:13">
      <c r="E6777" s="80"/>
      <c r="F6777" s="80"/>
      <c r="I6777" s="81"/>
      <c r="J6777" s="80"/>
      <c r="K6777" s="80"/>
      <c r="L6777" s="80"/>
      <c r="M6777" s="80"/>
    </row>
    <row r="6778" spans="5:13">
      <c r="E6778" s="80"/>
      <c r="F6778" s="80"/>
      <c r="I6778" s="81"/>
      <c r="J6778" s="80"/>
      <c r="K6778" s="80"/>
      <c r="L6778" s="80"/>
      <c r="M6778" s="80"/>
    </row>
    <row r="6779" spans="5:13">
      <c r="E6779" s="80"/>
      <c r="F6779" s="80"/>
      <c r="I6779" s="81"/>
      <c r="J6779" s="80"/>
      <c r="K6779" s="80"/>
      <c r="L6779" s="80"/>
      <c r="M6779" s="80"/>
    </row>
    <row r="6780" spans="5:13">
      <c r="E6780" s="80"/>
      <c r="F6780" s="80"/>
      <c r="I6780" s="81"/>
      <c r="J6780" s="80"/>
      <c r="K6780" s="80"/>
      <c r="L6780" s="80"/>
      <c r="M6780" s="80"/>
    </row>
    <row r="6781" spans="5:13">
      <c r="E6781" s="80"/>
      <c r="F6781" s="80"/>
      <c r="I6781" s="81"/>
      <c r="J6781" s="80"/>
      <c r="K6781" s="80"/>
      <c r="L6781" s="80"/>
      <c r="M6781" s="80"/>
    </row>
    <row r="6782" spans="5:13">
      <c r="E6782" s="80"/>
      <c r="F6782" s="80"/>
      <c r="I6782" s="81"/>
      <c r="J6782" s="80"/>
      <c r="K6782" s="80"/>
      <c r="L6782" s="80"/>
      <c r="M6782" s="80"/>
    </row>
    <row r="6783" spans="5:13">
      <c r="E6783" s="80"/>
      <c r="F6783" s="80"/>
      <c r="I6783" s="81"/>
      <c r="J6783" s="80"/>
      <c r="K6783" s="80"/>
      <c r="L6783" s="80"/>
      <c r="M6783" s="80"/>
    </row>
    <row r="6784" spans="5:13">
      <c r="E6784" s="80"/>
      <c r="F6784" s="80"/>
      <c r="I6784" s="81"/>
      <c r="J6784" s="80"/>
      <c r="K6784" s="80"/>
      <c r="L6784" s="80"/>
      <c r="M6784" s="80"/>
    </row>
    <row r="6785" spans="5:13">
      <c r="E6785" s="80"/>
      <c r="F6785" s="80"/>
      <c r="I6785" s="81"/>
      <c r="J6785" s="80"/>
      <c r="K6785" s="80"/>
      <c r="L6785" s="80"/>
      <c r="M6785" s="80"/>
    </row>
    <row r="6786" spans="5:13">
      <c r="E6786" s="80"/>
      <c r="F6786" s="80"/>
      <c r="I6786" s="81"/>
      <c r="J6786" s="80"/>
      <c r="K6786" s="80"/>
      <c r="L6786" s="80"/>
      <c r="M6786" s="80"/>
    </row>
    <row r="6787" spans="5:13">
      <c r="E6787" s="80"/>
      <c r="F6787" s="80"/>
      <c r="I6787" s="81"/>
      <c r="J6787" s="80"/>
      <c r="K6787" s="80"/>
      <c r="L6787" s="80"/>
      <c r="M6787" s="80"/>
    </row>
    <row r="6788" spans="5:13">
      <c r="E6788" s="80"/>
      <c r="F6788" s="80"/>
      <c r="I6788" s="81"/>
      <c r="J6788" s="80"/>
      <c r="K6788" s="80"/>
      <c r="L6788" s="80"/>
      <c r="M6788" s="80"/>
    </row>
    <row r="6789" spans="5:13">
      <c r="E6789" s="80"/>
      <c r="F6789" s="80"/>
      <c r="I6789" s="81"/>
      <c r="J6789" s="80"/>
      <c r="K6789" s="80"/>
      <c r="L6789" s="80"/>
      <c r="M6789" s="80"/>
    </row>
    <row r="6790" spans="5:13">
      <c r="E6790" s="80"/>
      <c r="F6790" s="80"/>
      <c r="I6790" s="81"/>
      <c r="J6790" s="80"/>
      <c r="K6790" s="80"/>
      <c r="L6790" s="80"/>
      <c r="M6790" s="80"/>
    </row>
    <row r="6791" spans="5:13">
      <c r="E6791" s="80"/>
      <c r="F6791" s="80"/>
      <c r="I6791" s="81"/>
      <c r="J6791" s="80"/>
      <c r="K6791" s="80"/>
      <c r="L6791" s="80"/>
      <c r="M6791" s="80"/>
    </row>
    <row r="6792" spans="5:13">
      <c r="E6792" s="80"/>
      <c r="F6792" s="80"/>
      <c r="I6792" s="81"/>
      <c r="J6792" s="80"/>
      <c r="K6792" s="80"/>
      <c r="L6792" s="80"/>
      <c r="M6792" s="80"/>
    </row>
    <row r="6793" spans="5:13">
      <c r="E6793" s="80"/>
      <c r="F6793" s="80"/>
      <c r="I6793" s="81"/>
      <c r="J6793" s="80"/>
      <c r="K6793" s="80"/>
      <c r="L6793" s="80"/>
      <c r="M6793" s="80"/>
    </row>
    <row r="6794" spans="5:13">
      <c r="E6794" s="80"/>
      <c r="F6794" s="80"/>
      <c r="I6794" s="81"/>
      <c r="J6794" s="80"/>
      <c r="K6794" s="80"/>
      <c r="L6794" s="80"/>
      <c r="M6794" s="80"/>
    </row>
    <row r="6795" spans="5:13">
      <c r="E6795" s="80"/>
      <c r="F6795" s="80"/>
      <c r="I6795" s="81"/>
      <c r="J6795" s="80"/>
      <c r="K6795" s="80"/>
      <c r="L6795" s="80"/>
      <c r="M6795" s="80"/>
    </row>
    <row r="6796" spans="5:13">
      <c r="E6796" s="80"/>
      <c r="F6796" s="80"/>
      <c r="I6796" s="81"/>
      <c r="J6796" s="80"/>
      <c r="K6796" s="80"/>
      <c r="L6796" s="80"/>
      <c r="M6796" s="80"/>
    </row>
    <row r="6797" spans="5:13">
      <c r="E6797" s="80"/>
      <c r="F6797" s="80"/>
      <c r="I6797" s="81"/>
      <c r="J6797" s="80"/>
      <c r="K6797" s="80"/>
      <c r="L6797" s="80"/>
      <c r="M6797" s="80"/>
    </row>
    <row r="6798" spans="5:13">
      <c r="E6798" s="80"/>
      <c r="F6798" s="80"/>
      <c r="I6798" s="81"/>
      <c r="J6798" s="80"/>
      <c r="K6798" s="80"/>
      <c r="L6798" s="80"/>
      <c r="M6798" s="80"/>
    </row>
    <row r="6799" spans="5:13">
      <c r="E6799" s="80"/>
      <c r="F6799" s="80"/>
      <c r="I6799" s="81"/>
      <c r="J6799" s="80"/>
      <c r="K6799" s="80"/>
      <c r="L6799" s="80"/>
      <c r="M6799" s="80"/>
    </row>
    <row r="6800" spans="5:13">
      <c r="E6800" s="80"/>
      <c r="F6800" s="80"/>
      <c r="I6800" s="81"/>
      <c r="J6800" s="80"/>
      <c r="K6800" s="80"/>
      <c r="L6800" s="80"/>
      <c r="M6800" s="80"/>
    </row>
    <row r="6801" spans="5:13">
      <c r="E6801" s="80"/>
      <c r="F6801" s="80"/>
      <c r="I6801" s="81"/>
      <c r="J6801" s="80"/>
      <c r="K6801" s="80"/>
      <c r="L6801" s="80"/>
      <c r="M6801" s="80"/>
    </row>
    <row r="6802" spans="5:13">
      <c r="E6802" s="80"/>
      <c r="F6802" s="80"/>
      <c r="I6802" s="81"/>
      <c r="J6802" s="80"/>
      <c r="K6802" s="80"/>
      <c r="L6802" s="80"/>
      <c r="M6802" s="80"/>
    </row>
    <row r="6803" spans="5:13">
      <c r="E6803" s="80"/>
      <c r="F6803" s="80"/>
      <c r="I6803" s="81"/>
      <c r="J6803" s="80"/>
      <c r="K6803" s="80"/>
      <c r="L6803" s="80"/>
      <c r="M6803" s="80"/>
    </row>
    <row r="6804" spans="5:13">
      <c r="E6804" s="80"/>
      <c r="F6804" s="80"/>
      <c r="I6804" s="81"/>
      <c r="J6804" s="80"/>
      <c r="K6804" s="80"/>
      <c r="L6804" s="80"/>
      <c r="M6804" s="80"/>
    </row>
    <row r="6805" spans="5:13">
      <c r="E6805" s="80"/>
      <c r="F6805" s="80"/>
      <c r="I6805" s="81"/>
      <c r="J6805" s="80"/>
      <c r="K6805" s="80"/>
      <c r="L6805" s="80"/>
      <c r="M6805" s="80"/>
    </row>
    <row r="6806" spans="5:13">
      <c r="E6806" s="80"/>
      <c r="F6806" s="80"/>
      <c r="I6806" s="81"/>
      <c r="J6806" s="80"/>
      <c r="K6806" s="80"/>
      <c r="L6806" s="80"/>
      <c r="M6806" s="80"/>
    </row>
    <row r="6807" spans="5:13">
      <c r="E6807" s="80"/>
      <c r="F6807" s="80"/>
      <c r="I6807" s="81"/>
      <c r="J6807" s="80"/>
      <c r="K6807" s="80"/>
      <c r="L6807" s="80"/>
      <c r="M6807" s="80"/>
    </row>
    <row r="6808" spans="5:13">
      <c r="E6808" s="80"/>
      <c r="F6808" s="80"/>
      <c r="I6808" s="81"/>
      <c r="J6808" s="80"/>
      <c r="K6808" s="80"/>
      <c r="L6808" s="80"/>
      <c r="M6808" s="80"/>
    </row>
    <row r="6809" spans="5:13">
      <c r="E6809" s="80"/>
      <c r="F6809" s="80"/>
      <c r="I6809" s="81"/>
      <c r="J6809" s="80"/>
      <c r="K6809" s="80"/>
      <c r="L6809" s="80"/>
      <c r="M6809" s="80"/>
    </row>
    <row r="6810" spans="5:13">
      <c r="E6810" s="80"/>
      <c r="F6810" s="80"/>
      <c r="I6810" s="81"/>
      <c r="J6810" s="80"/>
      <c r="K6810" s="80"/>
      <c r="L6810" s="80"/>
      <c r="M6810" s="80"/>
    </row>
    <row r="6811" spans="5:13">
      <c r="E6811" s="80"/>
      <c r="F6811" s="80"/>
      <c r="I6811" s="81"/>
      <c r="J6811" s="80"/>
      <c r="K6811" s="80"/>
      <c r="L6811" s="80"/>
      <c r="M6811" s="80"/>
    </row>
    <row r="6812" spans="5:13">
      <c r="E6812" s="80"/>
      <c r="F6812" s="80"/>
      <c r="I6812" s="81"/>
      <c r="J6812" s="80"/>
      <c r="K6812" s="80"/>
      <c r="L6812" s="80"/>
      <c r="M6812" s="80"/>
    </row>
    <row r="6813" spans="5:13">
      <c r="E6813" s="80"/>
      <c r="F6813" s="80"/>
      <c r="I6813" s="81"/>
      <c r="J6813" s="80"/>
      <c r="K6813" s="80"/>
      <c r="L6813" s="80"/>
      <c r="M6813" s="80"/>
    </row>
    <row r="6814" spans="5:13">
      <c r="E6814" s="80"/>
      <c r="F6814" s="80"/>
      <c r="I6814" s="81"/>
      <c r="J6814" s="80"/>
      <c r="K6814" s="80"/>
      <c r="L6814" s="80"/>
      <c r="M6814" s="80"/>
    </row>
    <row r="6815" spans="5:13">
      <c r="E6815" s="80"/>
      <c r="F6815" s="80"/>
      <c r="I6815" s="81"/>
      <c r="J6815" s="80"/>
      <c r="K6815" s="80"/>
      <c r="L6815" s="80"/>
      <c r="M6815" s="80"/>
    </row>
    <row r="6816" spans="5:13">
      <c r="E6816" s="80"/>
      <c r="F6816" s="80"/>
      <c r="I6816" s="81"/>
      <c r="J6816" s="80"/>
      <c r="K6816" s="80"/>
      <c r="L6816" s="80"/>
      <c r="M6816" s="80"/>
    </row>
    <row r="6817" spans="5:13">
      <c r="E6817" s="80"/>
      <c r="F6817" s="80"/>
      <c r="I6817" s="81"/>
      <c r="J6817" s="80"/>
      <c r="K6817" s="80"/>
      <c r="L6817" s="80"/>
      <c r="M6817" s="80"/>
    </row>
    <row r="6818" spans="5:13">
      <c r="E6818" s="80"/>
      <c r="F6818" s="80"/>
      <c r="I6818" s="81"/>
      <c r="J6818" s="80"/>
      <c r="K6818" s="80"/>
      <c r="L6818" s="80"/>
      <c r="M6818" s="80"/>
    </row>
    <row r="6819" spans="5:13">
      <c r="E6819" s="80"/>
      <c r="F6819" s="80"/>
      <c r="I6819" s="81"/>
      <c r="J6819" s="80"/>
      <c r="K6819" s="80"/>
      <c r="L6819" s="80"/>
      <c r="M6819" s="80"/>
    </row>
    <row r="6820" spans="5:13">
      <c r="E6820" s="80"/>
      <c r="F6820" s="80"/>
      <c r="I6820" s="81"/>
      <c r="J6820" s="80"/>
      <c r="K6820" s="80"/>
      <c r="L6820" s="80"/>
      <c r="M6820" s="80"/>
    </row>
    <row r="6821" spans="5:13">
      <c r="E6821" s="80"/>
      <c r="F6821" s="80"/>
      <c r="I6821" s="81"/>
      <c r="J6821" s="80"/>
      <c r="K6821" s="80"/>
      <c r="L6821" s="80"/>
      <c r="M6821" s="80"/>
    </row>
    <row r="6822" spans="5:13">
      <c r="E6822" s="80"/>
      <c r="F6822" s="80"/>
      <c r="I6822" s="81"/>
      <c r="J6822" s="80"/>
      <c r="K6822" s="80"/>
      <c r="L6822" s="80"/>
      <c r="M6822" s="80"/>
    </row>
    <row r="6823" spans="5:13">
      <c r="E6823" s="80"/>
      <c r="F6823" s="80"/>
      <c r="I6823" s="81"/>
      <c r="J6823" s="80"/>
      <c r="K6823" s="80"/>
      <c r="L6823" s="80"/>
      <c r="M6823" s="80"/>
    </row>
    <row r="6824" spans="5:13">
      <c r="E6824" s="80"/>
      <c r="F6824" s="80"/>
      <c r="I6824" s="81"/>
      <c r="J6824" s="80"/>
      <c r="K6824" s="80"/>
      <c r="L6824" s="80"/>
      <c r="M6824" s="80"/>
    </row>
    <row r="6825" spans="5:13">
      <c r="E6825" s="80"/>
      <c r="F6825" s="80"/>
      <c r="I6825" s="81"/>
      <c r="J6825" s="80"/>
      <c r="K6825" s="80"/>
      <c r="L6825" s="80"/>
      <c r="M6825" s="80"/>
    </row>
    <row r="6826" spans="5:13">
      <c r="E6826" s="80"/>
      <c r="F6826" s="80"/>
      <c r="I6826" s="81"/>
      <c r="J6826" s="80"/>
      <c r="K6826" s="80"/>
      <c r="L6826" s="80"/>
      <c r="M6826" s="80"/>
    </row>
    <row r="6827" spans="5:13">
      <c r="E6827" s="80"/>
      <c r="F6827" s="80"/>
      <c r="I6827" s="81"/>
      <c r="J6827" s="80"/>
      <c r="K6827" s="80"/>
      <c r="L6827" s="80"/>
      <c r="M6827" s="80"/>
    </row>
    <row r="6828" spans="5:13">
      <c r="E6828" s="80"/>
      <c r="F6828" s="80"/>
      <c r="I6828" s="81"/>
      <c r="J6828" s="80"/>
      <c r="K6828" s="80"/>
      <c r="L6828" s="80"/>
      <c r="M6828" s="80"/>
    </row>
    <row r="6829" spans="5:13">
      <c r="E6829" s="80"/>
      <c r="F6829" s="80"/>
      <c r="I6829" s="81"/>
      <c r="J6829" s="80"/>
      <c r="K6829" s="80"/>
      <c r="L6829" s="80"/>
      <c r="M6829" s="80"/>
    </row>
    <row r="6830" spans="5:13">
      <c r="E6830" s="80"/>
      <c r="F6830" s="80"/>
      <c r="I6830" s="81"/>
      <c r="J6830" s="80"/>
      <c r="K6830" s="80"/>
      <c r="L6830" s="80"/>
      <c r="M6830" s="80"/>
    </row>
    <row r="6831" spans="5:13">
      <c r="E6831" s="80"/>
      <c r="F6831" s="80"/>
      <c r="I6831" s="81"/>
      <c r="J6831" s="80"/>
      <c r="K6831" s="80"/>
      <c r="L6831" s="80"/>
      <c r="M6831" s="80"/>
    </row>
    <row r="6832" spans="5:13">
      <c r="E6832" s="80"/>
      <c r="F6832" s="80"/>
      <c r="I6832" s="81"/>
      <c r="J6832" s="80"/>
      <c r="K6832" s="80"/>
      <c r="L6832" s="80"/>
      <c r="M6832" s="80"/>
    </row>
    <row r="6833" spans="5:13">
      <c r="E6833" s="80"/>
      <c r="F6833" s="80"/>
      <c r="I6833" s="81"/>
      <c r="J6833" s="80"/>
      <c r="K6833" s="80"/>
      <c r="L6833" s="80"/>
      <c r="M6833" s="80"/>
    </row>
    <row r="6834" spans="5:13">
      <c r="E6834" s="80"/>
      <c r="F6834" s="80"/>
      <c r="I6834" s="81"/>
      <c r="J6834" s="80"/>
      <c r="K6834" s="80"/>
      <c r="L6834" s="80"/>
      <c r="M6834" s="80"/>
    </row>
    <row r="6835" spans="5:13">
      <c r="E6835" s="80"/>
      <c r="F6835" s="80"/>
      <c r="I6835" s="81"/>
      <c r="J6835" s="80"/>
      <c r="K6835" s="80"/>
      <c r="L6835" s="80"/>
      <c r="M6835" s="80"/>
    </row>
    <row r="6836" spans="5:13">
      <c r="E6836" s="80"/>
      <c r="F6836" s="80"/>
      <c r="I6836" s="81"/>
      <c r="J6836" s="80"/>
      <c r="K6836" s="80"/>
      <c r="L6836" s="80"/>
      <c r="M6836" s="80"/>
    </row>
    <row r="6837" spans="5:13">
      <c r="E6837" s="80"/>
      <c r="F6837" s="80"/>
      <c r="I6837" s="81"/>
      <c r="J6837" s="80"/>
      <c r="K6837" s="80"/>
      <c r="L6837" s="80"/>
      <c r="M6837" s="80"/>
    </row>
    <row r="6838" spans="5:13">
      <c r="E6838" s="80"/>
      <c r="F6838" s="80"/>
      <c r="I6838" s="81"/>
      <c r="J6838" s="80"/>
      <c r="K6838" s="80"/>
      <c r="L6838" s="80"/>
      <c r="M6838" s="80"/>
    </row>
    <row r="6839" spans="5:13">
      <c r="E6839" s="80"/>
      <c r="F6839" s="80"/>
      <c r="I6839" s="81"/>
      <c r="J6839" s="80"/>
      <c r="K6839" s="80"/>
      <c r="L6839" s="80"/>
      <c r="M6839" s="80"/>
    </row>
    <row r="6840" spans="5:13">
      <c r="E6840" s="80"/>
      <c r="F6840" s="80"/>
      <c r="I6840" s="81"/>
      <c r="J6840" s="80"/>
      <c r="K6840" s="80"/>
      <c r="L6840" s="80"/>
      <c r="M6840" s="80"/>
    </row>
    <row r="6841" spans="5:13">
      <c r="E6841" s="80"/>
      <c r="F6841" s="80"/>
      <c r="I6841" s="81"/>
      <c r="J6841" s="80"/>
      <c r="K6841" s="80"/>
      <c r="L6841" s="80"/>
      <c r="M6841" s="80"/>
    </row>
    <row r="6842" spans="5:13">
      <c r="E6842" s="80"/>
      <c r="F6842" s="80"/>
      <c r="I6842" s="81"/>
      <c r="J6842" s="80"/>
      <c r="K6842" s="80"/>
      <c r="L6842" s="80"/>
      <c r="M6842" s="80"/>
    </row>
    <row r="6843" spans="5:13">
      <c r="E6843" s="80"/>
      <c r="F6843" s="80"/>
      <c r="I6843" s="81"/>
      <c r="J6843" s="80"/>
      <c r="K6843" s="80"/>
      <c r="L6843" s="80"/>
      <c r="M6843" s="80"/>
    </row>
    <row r="6844" spans="5:13">
      <c r="E6844" s="80"/>
      <c r="F6844" s="80"/>
      <c r="I6844" s="81"/>
      <c r="J6844" s="80"/>
      <c r="K6844" s="80"/>
      <c r="L6844" s="80"/>
      <c r="M6844" s="80"/>
    </row>
    <row r="6845" spans="5:13">
      <c r="E6845" s="80"/>
      <c r="F6845" s="80"/>
      <c r="I6845" s="81"/>
      <c r="J6845" s="80"/>
      <c r="K6845" s="80"/>
      <c r="L6845" s="80"/>
      <c r="M6845" s="80"/>
    </row>
    <row r="6846" spans="5:13">
      <c r="E6846" s="80"/>
      <c r="F6846" s="80"/>
      <c r="I6846" s="81"/>
      <c r="J6846" s="80"/>
      <c r="K6846" s="80"/>
      <c r="L6846" s="80"/>
      <c r="M6846" s="80"/>
    </row>
    <row r="6847" spans="5:13">
      <c r="E6847" s="80"/>
      <c r="F6847" s="80"/>
      <c r="I6847" s="81"/>
      <c r="J6847" s="80"/>
      <c r="K6847" s="80"/>
      <c r="L6847" s="80"/>
      <c r="M6847" s="80"/>
    </row>
    <row r="6848" spans="5:13">
      <c r="E6848" s="80"/>
      <c r="F6848" s="80"/>
      <c r="I6848" s="81"/>
      <c r="J6848" s="80"/>
      <c r="K6848" s="80"/>
      <c r="L6848" s="80"/>
      <c r="M6848" s="80"/>
    </row>
    <row r="6849" spans="5:13">
      <c r="E6849" s="80"/>
      <c r="F6849" s="80"/>
      <c r="I6849" s="81"/>
      <c r="J6849" s="80"/>
      <c r="K6849" s="80"/>
      <c r="L6849" s="80"/>
      <c r="M6849" s="80"/>
    </row>
    <row r="6850" spans="5:13">
      <c r="E6850" s="80"/>
      <c r="F6850" s="80"/>
      <c r="I6850" s="81"/>
      <c r="J6850" s="80"/>
      <c r="K6850" s="80"/>
      <c r="L6850" s="80"/>
      <c r="M6850" s="80"/>
    </row>
    <row r="6851" spans="5:13">
      <c r="E6851" s="80"/>
      <c r="F6851" s="80"/>
      <c r="I6851" s="81"/>
      <c r="J6851" s="80"/>
      <c r="K6851" s="80"/>
      <c r="L6851" s="80"/>
      <c r="M6851" s="80"/>
    </row>
    <row r="6852" spans="5:13">
      <c r="E6852" s="80"/>
      <c r="F6852" s="80"/>
      <c r="I6852" s="81"/>
      <c r="J6852" s="80"/>
      <c r="K6852" s="80"/>
      <c r="L6852" s="80"/>
      <c r="M6852" s="80"/>
    </row>
    <row r="6853" spans="5:13">
      <c r="E6853" s="80"/>
      <c r="F6853" s="80"/>
      <c r="I6853" s="81"/>
      <c r="J6853" s="80"/>
      <c r="K6853" s="80"/>
      <c r="L6853" s="80"/>
      <c r="M6853" s="80"/>
    </row>
    <row r="6854" spans="5:13">
      <c r="E6854" s="80"/>
      <c r="F6854" s="80"/>
      <c r="I6854" s="81"/>
      <c r="J6854" s="80"/>
      <c r="K6854" s="80"/>
      <c r="L6854" s="80"/>
      <c r="M6854" s="80"/>
    </row>
    <row r="6855" spans="5:13">
      <c r="E6855" s="80"/>
      <c r="F6855" s="80"/>
      <c r="I6855" s="81"/>
      <c r="J6855" s="80"/>
      <c r="K6855" s="80"/>
      <c r="L6855" s="80"/>
      <c r="M6855" s="80"/>
    </row>
    <row r="6856" spans="5:13">
      <c r="E6856" s="80"/>
      <c r="F6856" s="80"/>
      <c r="I6856" s="81"/>
      <c r="J6856" s="80"/>
      <c r="K6856" s="80"/>
      <c r="L6856" s="80"/>
      <c r="M6856" s="80"/>
    </row>
    <row r="6857" spans="5:13">
      <c r="E6857" s="80"/>
      <c r="F6857" s="80"/>
      <c r="I6857" s="81"/>
      <c r="J6857" s="80"/>
      <c r="K6857" s="80"/>
      <c r="L6857" s="80"/>
      <c r="M6857" s="80"/>
    </row>
    <row r="6858" spans="5:13">
      <c r="E6858" s="80"/>
      <c r="F6858" s="80"/>
      <c r="I6858" s="81"/>
      <c r="J6858" s="80"/>
      <c r="K6858" s="80"/>
      <c r="L6858" s="80"/>
      <c r="M6858" s="80"/>
    </row>
    <row r="6859" spans="5:13">
      <c r="E6859" s="80"/>
      <c r="F6859" s="80"/>
      <c r="I6859" s="81"/>
      <c r="J6859" s="80"/>
      <c r="K6859" s="80"/>
      <c r="L6859" s="80"/>
      <c r="M6859" s="80"/>
    </row>
    <row r="6860" spans="5:13">
      <c r="E6860" s="80"/>
      <c r="F6860" s="80"/>
      <c r="I6860" s="81"/>
      <c r="J6860" s="80"/>
      <c r="K6860" s="80"/>
      <c r="L6860" s="80"/>
      <c r="M6860" s="80"/>
    </row>
    <row r="6861" spans="5:13">
      <c r="E6861" s="80"/>
      <c r="F6861" s="80"/>
      <c r="I6861" s="81"/>
      <c r="J6861" s="80"/>
      <c r="K6861" s="80"/>
      <c r="L6861" s="80"/>
      <c r="M6861" s="80"/>
    </row>
    <row r="6862" spans="5:13">
      <c r="E6862" s="80"/>
      <c r="F6862" s="80"/>
      <c r="I6862" s="81"/>
      <c r="J6862" s="80"/>
      <c r="K6862" s="80"/>
      <c r="L6862" s="80"/>
      <c r="M6862" s="80"/>
    </row>
    <row r="6863" spans="5:13">
      <c r="E6863" s="80"/>
      <c r="F6863" s="80"/>
      <c r="I6863" s="81"/>
      <c r="J6863" s="80"/>
      <c r="K6863" s="80"/>
      <c r="L6863" s="80"/>
      <c r="M6863" s="80"/>
    </row>
    <row r="6864" spans="5:13">
      <c r="E6864" s="80"/>
      <c r="F6864" s="80"/>
      <c r="I6864" s="81"/>
      <c r="J6864" s="80"/>
      <c r="K6864" s="80"/>
      <c r="L6864" s="80"/>
      <c r="M6864" s="80"/>
    </row>
    <row r="6865" spans="5:13">
      <c r="E6865" s="80"/>
      <c r="F6865" s="80"/>
      <c r="I6865" s="81"/>
      <c r="J6865" s="80"/>
      <c r="K6865" s="80"/>
      <c r="L6865" s="80"/>
      <c r="M6865" s="80"/>
    </row>
    <row r="6866" spans="5:13">
      <c r="E6866" s="80"/>
      <c r="F6866" s="80"/>
      <c r="I6866" s="81"/>
      <c r="J6866" s="80"/>
      <c r="K6866" s="80"/>
      <c r="L6866" s="80"/>
      <c r="M6866" s="80"/>
    </row>
    <row r="6867" spans="5:13">
      <c r="E6867" s="80"/>
      <c r="F6867" s="80"/>
      <c r="I6867" s="81"/>
      <c r="J6867" s="80"/>
      <c r="K6867" s="80"/>
      <c r="L6867" s="80"/>
      <c r="M6867" s="80"/>
    </row>
    <row r="6868" spans="5:13">
      <c r="E6868" s="80"/>
      <c r="F6868" s="80"/>
      <c r="I6868" s="81"/>
      <c r="J6868" s="80"/>
      <c r="K6868" s="80"/>
      <c r="L6868" s="80"/>
      <c r="M6868" s="80"/>
    </row>
    <row r="6869" spans="5:13">
      <c r="E6869" s="80"/>
      <c r="F6869" s="80"/>
      <c r="I6869" s="81"/>
      <c r="J6869" s="80"/>
      <c r="K6869" s="80"/>
      <c r="L6869" s="80"/>
      <c r="M6869" s="80"/>
    </row>
    <row r="6870" spans="5:13">
      <c r="E6870" s="80"/>
      <c r="F6870" s="80"/>
      <c r="I6870" s="81"/>
      <c r="J6870" s="80"/>
      <c r="K6870" s="80"/>
      <c r="L6870" s="80"/>
      <c r="M6870" s="80"/>
    </row>
    <row r="6871" spans="5:13">
      <c r="E6871" s="80"/>
      <c r="F6871" s="80"/>
      <c r="I6871" s="81"/>
      <c r="J6871" s="80"/>
      <c r="K6871" s="80"/>
      <c r="L6871" s="80"/>
      <c r="M6871" s="80"/>
    </row>
    <row r="6872" spans="5:13">
      <c r="E6872" s="80"/>
      <c r="F6872" s="80"/>
      <c r="I6872" s="81"/>
      <c r="J6872" s="80"/>
      <c r="K6872" s="80"/>
      <c r="L6872" s="80"/>
      <c r="M6872" s="80"/>
    </row>
    <row r="6873" spans="5:13">
      <c r="E6873" s="80"/>
      <c r="F6873" s="80"/>
      <c r="I6873" s="81"/>
      <c r="J6873" s="80"/>
      <c r="K6873" s="80"/>
      <c r="L6873" s="80"/>
      <c r="M6873" s="80"/>
    </row>
    <row r="6874" spans="5:13">
      <c r="E6874" s="80"/>
      <c r="F6874" s="80"/>
      <c r="I6874" s="81"/>
      <c r="J6874" s="80"/>
      <c r="K6874" s="80"/>
      <c r="L6874" s="80"/>
      <c r="M6874" s="80"/>
    </row>
    <row r="6875" spans="5:13">
      <c r="E6875" s="80"/>
      <c r="F6875" s="80"/>
      <c r="I6875" s="81"/>
      <c r="J6875" s="80"/>
      <c r="K6875" s="80"/>
      <c r="L6875" s="80"/>
      <c r="M6875" s="80"/>
    </row>
    <row r="6876" spans="5:13">
      <c r="E6876" s="80"/>
      <c r="F6876" s="80"/>
      <c r="I6876" s="81"/>
      <c r="J6876" s="80"/>
      <c r="K6876" s="80"/>
      <c r="L6876" s="80"/>
      <c r="M6876" s="80"/>
    </row>
    <row r="6877" spans="5:13">
      <c r="E6877" s="80"/>
      <c r="F6877" s="80"/>
      <c r="I6877" s="81"/>
      <c r="J6877" s="80"/>
      <c r="K6877" s="80"/>
      <c r="L6877" s="80"/>
      <c r="M6877" s="80"/>
    </row>
    <row r="6878" spans="5:13">
      <c r="E6878" s="80"/>
      <c r="F6878" s="80"/>
      <c r="I6878" s="81"/>
      <c r="J6878" s="80"/>
      <c r="K6878" s="80"/>
      <c r="L6878" s="80"/>
      <c r="M6878" s="80"/>
    </row>
    <row r="6879" spans="5:13">
      <c r="E6879" s="80"/>
      <c r="F6879" s="80"/>
      <c r="I6879" s="81"/>
      <c r="J6879" s="80"/>
      <c r="K6879" s="80"/>
      <c r="L6879" s="80"/>
      <c r="M6879" s="80"/>
    </row>
    <row r="6880" spans="5:13">
      <c r="E6880" s="80"/>
      <c r="F6880" s="80"/>
      <c r="I6880" s="81"/>
      <c r="J6880" s="80"/>
      <c r="K6880" s="80"/>
      <c r="L6880" s="80"/>
      <c r="M6880" s="80"/>
    </row>
    <row r="6881" spans="5:13">
      <c r="E6881" s="80"/>
      <c r="F6881" s="80"/>
      <c r="I6881" s="81"/>
      <c r="J6881" s="80"/>
      <c r="K6881" s="80"/>
      <c r="L6881" s="80"/>
      <c r="M6881" s="80"/>
    </row>
    <row r="6882" spans="5:13">
      <c r="E6882" s="80"/>
      <c r="F6882" s="80"/>
      <c r="I6882" s="81"/>
      <c r="J6882" s="80"/>
      <c r="K6882" s="80"/>
      <c r="L6882" s="80"/>
      <c r="M6882" s="80"/>
    </row>
    <row r="6883" spans="5:13">
      <c r="E6883" s="80"/>
      <c r="F6883" s="80"/>
      <c r="I6883" s="81"/>
      <c r="J6883" s="80"/>
      <c r="K6883" s="80"/>
      <c r="L6883" s="80"/>
      <c r="M6883" s="80"/>
    </row>
    <row r="6884" spans="5:13">
      <c r="E6884" s="80"/>
      <c r="F6884" s="80"/>
      <c r="I6884" s="81"/>
      <c r="J6884" s="80"/>
      <c r="K6884" s="80"/>
      <c r="L6884" s="80"/>
      <c r="M6884" s="80"/>
    </row>
    <row r="6885" spans="5:13">
      <c r="E6885" s="80"/>
      <c r="F6885" s="80"/>
      <c r="I6885" s="81"/>
      <c r="J6885" s="80"/>
      <c r="K6885" s="80"/>
      <c r="L6885" s="80"/>
      <c r="M6885" s="80"/>
    </row>
    <row r="6886" spans="5:13">
      <c r="E6886" s="80"/>
      <c r="F6886" s="80"/>
      <c r="I6886" s="81"/>
      <c r="J6886" s="80"/>
      <c r="K6886" s="80"/>
      <c r="L6886" s="80"/>
      <c r="M6886" s="80"/>
    </row>
    <row r="6887" spans="5:13">
      <c r="E6887" s="80"/>
      <c r="F6887" s="80"/>
      <c r="I6887" s="81"/>
      <c r="J6887" s="80"/>
      <c r="K6887" s="80"/>
      <c r="L6887" s="80"/>
      <c r="M6887" s="80"/>
    </row>
    <row r="6888" spans="5:13">
      <c r="E6888" s="80"/>
      <c r="F6888" s="80"/>
      <c r="I6888" s="81"/>
      <c r="J6888" s="80"/>
      <c r="K6888" s="80"/>
      <c r="L6888" s="80"/>
      <c r="M6888" s="80"/>
    </row>
    <row r="6889" spans="5:13">
      <c r="E6889" s="80"/>
      <c r="F6889" s="80"/>
      <c r="I6889" s="81"/>
      <c r="J6889" s="80"/>
      <c r="K6889" s="80"/>
      <c r="L6889" s="80"/>
      <c r="M6889" s="80"/>
    </row>
    <row r="6890" spans="5:13">
      <c r="E6890" s="80"/>
      <c r="F6890" s="80"/>
      <c r="I6890" s="81"/>
      <c r="J6890" s="80"/>
      <c r="K6890" s="80"/>
      <c r="L6890" s="80"/>
      <c r="M6890" s="80"/>
    </row>
    <row r="6891" spans="5:13">
      <c r="E6891" s="80"/>
      <c r="F6891" s="80"/>
      <c r="I6891" s="81"/>
      <c r="J6891" s="80"/>
      <c r="K6891" s="80"/>
      <c r="L6891" s="80"/>
      <c r="M6891" s="80"/>
    </row>
    <row r="6892" spans="5:13">
      <c r="E6892" s="80"/>
      <c r="F6892" s="80"/>
      <c r="I6892" s="81"/>
      <c r="J6892" s="80"/>
      <c r="K6892" s="80"/>
      <c r="L6892" s="80"/>
      <c r="M6892" s="80"/>
    </row>
    <row r="6893" spans="5:13">
      <c r="E6893" s="80"/>
      <c r="F6893" s="80"/>
      <c r="I6893" s="81"/>
      <c r="J6893" s="80"/>
      <c r="K6893" s="80"/>
      <c r="L6893" s="80"/>
      <c r="M6893" s="80"/>
    </row>
    <row r="6894" spans="5:13">
      <c r="E6894" s="80"/>
      <c r="F6894" s="80"/>
      <c r="I6894" s="81"/>
      <c r="J6894" s="80"/>
      <c r="K6894" s="80"/>
      <c r="L6894" s="80"/>
      <c r="M6894" s="80"/>
    </row>
    <row r="6895" spans="5:13">
      <c r="E6895" s="80"/>
      <c r="F6895" s="80"/>
      <c r="I6895" s="81"/>
      <c r="J6895" s="80"/>
      <c r="K6895" s="80"/>
      <c r="L6895" s="80"/>
      <c r="M6895" s="80"/>
    </row>
    <row r="6896" spans="5:13">
      <c r="E6896" s="80"/>
      <c r="F6896" s="80"/>
      <c r="I6896" s="81"/>
      <c r="J6896" s="80"/>
      <c r="K6896" s="80"/>
      <c r="L6896" s="80"/>
      <c r="M6896" s="80"/>
    </row>
    <row r="6897" spans="5:13">
      <c r="E6897" s="80"/>
      <c r="F6897" s="80"/>
      <c r="I6897" s="81"/>
      <c r="J6897" s="80"/>
      <c r="K6897" s="80"/>
      <c r="L6897" s="80"/>
      <c r="M6897" s="80"/>
    </row>
    <row r="6898" spans="5:13">
      <c r="E6898" s="80"/>
      <c r="F6898" s="80"/>
      <c r="I6898" s="81"/>
      <c r="J6898" s="80"/>
      <c r="K6898" s="80"/>
      <c r="L6898" s="80"/>
      <c r="M6898" s="80"/>
    </row>
    <row r="6899" spans="5:13">
      <c r="E6899" s="80"/>
      <c r="F6899" s="80"/>
      <c r="I6899" s="81"/>
      <c r="J6899" s="80"/>
      <c r="K6899" s="80"/>
      <c r="L6899" s="80"/>
      <c r="M6899" s="80"/>
    </row>
    <row r="6900" spans="5:13">
      <c r="E6900" s="80"/>
      <c r="F6900" s="80"/>
      <c r="I6900" s="81"/>
      <c r="J6900" s="80"/>
      <c r="K6900" s="80"/>
      <c r="L6900" s="80"/>
      <c r="M6900" s="80"/>
    </row>
    <row r="6901" spans="5:13">
      <c r="E6901" s="80"/>
      <c r="F6901" s="80"/>
      <c r="I6901" s="81"/>
      <c r="J6901" s="80"/>
      <c r="K6901" s="80"/>
      <c r="L6901" s="80"/>
      <c r="M6901" s="80"/>
    </row>
    <row r="6902" spans="5:13">
      <c r="E6902" s="80"/>
      <c r="F6902" s="80"/>
      <c r="I6902" s="81"/>
      <c r="J6902" s="80"/>
      <c r="K6902" s="80"/>
      <c r="L6902" s="80"/>
      <c r="M6902" s="80"/>
    </row>
    <row r="6903" spans="5:13">
      <c r="E6903" s="80"/>
      <c r="F6903" s="80"/>
      <c r="I6903" s="81"/>
      <c r="J6903" s="80"/>
      <c r="K6903" s="80"/>
      <c r="L6903" s="80"/>
      <c r="M6903" s="80"/>
    </row>
    <row r="6904" spans="5:13">
      <c r="E6904" s="80"/>
      <c r="F6904" s="80"/>
      <c r="I6904" s="81"/>
      <c r="J6904" s="80"/>
      <c r="K6904" s="80"/>
      <c r="L6904" s="80"/>
      <c r="M6904" s="80"/>
    </row>
    <row r="6905" spans="5:13">
      <c r="E6905" s="80"/>
      <c r="F6905" s="80"/>
      <c r="I6905" s="81"/>
      <c r="J6905" s="80"/>
      <c r="K6905" s="80"/>
      <c r="L6905" s="80"/>
      <c r="M6905" s="80"/>
    </row>
    <row r="6906" spans="5:13">
      <c r="E6906" s="80"/>
      <c r="F6906" s="80"/>
      <c r="I6906" s="81"/>
      <c r="J6906" s="80"/>
      <c r="K6906" s="80"/>
      <c r="L6906" s="80"/>
      <c r="M6906" s="80"/>
    </row>
    <row r="6907" spans="5:13">
      <c r="E6907" s="80"/>
      <c r="F6907" s="80"/>
      <c r="I6907" s="81"/>
      <c r="J6907" s="80"/>
      <c r="K6907" s="80"/>
      <c r="L6907" s="80"/>
      <c r="M6907" s="80"/>
    </row>
    <row r="6908" spans="5:13">
      <c r="E6908" s="80"/>
      <c r="F6908" s="80"/>
      <c r="I6908" s="81"/>
      <c r="J6908" s="80"/>
      <c r="K6908" s="80"/>
      <c r="L6908" s="80"/>
      <c r="M6908" s="80"/>
    </row>
    <row r="6909" spans="5:13">
      <c r="E6909" s="80"/>
      <c r="F6909" s="80"/>
      <c r="I6909" s="81"/>
      <c r="J6909" s="80"/>
      <c r="K6909" s="80"/>
      <c r="L6909" s="80"/>
      <c r="M6909" s="80"/>
    </row>
    <row r="6910" spans="5:13">
      <c r="E6910" s="80"/>
      <c r="F6910" s="80"/>
      <c r="I6910" s="81"/>
      <c r="J6910" s="80"/>
      <c r="K6910" s="80"/>
      <c r="L6910" s="80"/>
      <c r="M6910" s="80"/>
    </row>
    <row r="6911" spans="5:13">
      <c r="E6911" s="80"/>
      <c r="F6911" s="80"/>
      <c r="I6911" s="81"/>
      <c r="J6911" s="80"/>
      <c r="K6911" s="80"/>
      <c r="L6911" s="80"/>
      <c r="M6911" s="80"/>
    </row>
    <row r="6912" spans="5:13">
      <c r="E6912" s="80"/>
      <c r="F6912" s="80"/>
      <c r="I6912" s="81"/>
      <c r="J6912" s="80"/>
      <c r="K6912" s="80"/>
      <c r="L6912" s="80"/>
      <c r="M6912" s="80"/>
    </row>
    <row r="6913" spans="5:13">
      <c r="E6913" s="80"/>
      <c r="F6913" s="80"/>
      <c r="I6913" s="81"/>
      <c r="J6913" s="80"/>
      <c r="K6913" s="80"/>
      <c r="L6913" s="80"/>
      <c r="M6913" s="80"/>
    </row>
    <row r="6914" spans="5:13">
      <c r="E6914" s="80"/>
      <c r="F6914" s="80"/>
      <c r="I6914" s="81"/>
      <c r="J6914" s="80"/>
      <c r="K6914" s="80"/>
      <c r="L6914" s="80"/>
      <c r="M6914" s="80"/>
    </row>
    <row r="6915" spans="5:13">
      <c r="E6915" s="80"/>
      <c r="F6915" s="80"/>
      <c r="I6915" s="81"/>
      <c r="J6915" s="80"/>
      <c r="K6915" s="80"/>
      <c r="L6915" s="80"/>
      <c r="M6915" s="80"/>
    </row>
    <row r="6916" spans="5:13">
      <c r="E6916" s="80"/>
      <c r="F6916" s="80"/>
      <c r="I6916" s="81"/>
      <c r="J6916" s="80"/>
      <c r="K6916" s="80"/>
      <c r="L6916" s="80"/>
      <c r="M6916" s="80"/>
    </row>
    <row r="6917" spans="5:13">
      <c r="E6917" s="80"/>
      <c r="F6917" s="80"/>
      <c r="I6917" s="81"/>
      <c r="J6917" s="80"/>
      <c r="K6917" s="80"/>
      <c r="L6917" s="80"/>
      <c r="M6917" s="80"/>
    </row>
    <row r="6918" spans="5:13">
      <c r="E6918" s="80"/>
      <c r="F6918" s="80"/>
      <c r="I6918" s="81"/>
      <c r="J6918" s="80"/>
      <c r="K6918" s="80"/>
      <c r="L6918" s="80"/>
      <c r="M6918" s="80"/>
    </row>
    <row r="6919" spans="5:13">
      <c r="E6919" s="80"/>
      <c r="F6919" s="80"/>
      <c r="I6919" s="81"/>
      <c r="J6919" s="80"/>
      <c r="K6919" s="80"/>
      <c r="L6919" s="80"/>
      <c r="M6919" s="80"/>
    </row>
    <row r="6920" spans="5:13">
      <c r="E6920" s="80"/>
      <c r="F6920" s="80"/>
      <c r="I6920" s="81"/>
      <c r="J6920" s="80"/>
      <c r="K6920" s="80"/>
      <c r="L6920" s="80"/>
      <c r="M6920" s="80"/>
    </row>
    <row r="6921" spans="5:13">
      <c r="E6921" s="80"/>
      <c r="F6921" s="80"/>
      <c r="I6921" s="81"/>
      <c r="J6921" s="80"/>
      <c r="K6921" s="80"/>
      <c r="L6921" s="80"/>
      <c r="M6921" s="80"/>
    </row>
    <row r="6922" spans="5:13">
      <c r="E6922" s="80"/>
      <c r="F6922" s="80"/>
      <c r="I6922" s="81"/>
      <c r="J6922" s="80"/>
      <c r="K6922" s="80"/>
      <c r="L6922" s="80"/>
      <c r="M6922" s="80"/>
    </row>
    <row r="6923" spans="5:13">
      <c r="E6923" s="80"/>
      <c r="F6923" s="80"/>
      <c r="I6923" s="81"/>
      <c r="J6923" s="80"/>
      <c r="K6923" s="80"/>
      <c r="L6923" s="80"/>
      <c r="M6923" s="80"/>
    </row>
    <row r="6924" spans="5:13">
      <c r="E6924" s="80"/>
      <c r="F6924" s="80"/>
      <c r="I6924" s="81"/>
      <c r="J6924" s="80"/>
      <c r="K6924" s="80"/>
      <c r="L6924" s="80"/>
      <c r="M6924" s="80"/>
    </row>
    <row r="6925" spans="5:13">
      <c r="E6925" s="80"/>
      <c r="F6925" s="80"/>
      <c r="I6925" s="81"/>
      <c r="J6925" s="80"/>
      <c r="K6925" s="80"/>
      <c r="L6925" s="80"/>
      <c r="M6925" s="80"/>
    </row>
    <row r="6926" spans="5:13">
      <c r="E6926" s="80"/>
      <c r="F6926" s="80"/>
      <c r="I6926" s="81"/>
      <c r="J6926" s="80"/>
      <c r="K6926" s="80"/>
      <c r="L6926" s="80"/>
      <c r="M6926" s="80"/>
    </row>
    <row r="6927" spans="5:13">
      <c r="E6927" s="80"/>
      <c r="F6927" s="80"/>
      <c r="I6927" s="81"/>
      <c r="J6927" s="80"/>
      <c r="K6927" s="80"/>
      <c r="L6927" s="80"/>
      <c r="M6927" s="80"/>
    </row>
    <row r="6928" spans="5:13">
      <c r="E6928" s="80"/>
      <c r="F6928" s="80"/>
      <c r="I6928" s="81"/>
      <c r="J6928" s="80"/>
      <c r="K6928" s="80"/>
      <c r="L6928" s="80"/>
      <c r="M6928" s="80"/>
    </row>
    <row r="6929" spans="5:13">
      <c r="E6929" s="80"/>
      <c r="F6929" s="80"/>
      <c r="I6929" s="81"/>
      <c r="J6929" s="80"/>
      <c r="K6929" s="80"/>
      <c r="L6929" s="80"/>
      <c r="M6929" s="80"/>
    </row>
    <row r="6930" spans="5:13">
      <c r="E6930" s="80"/>
      <c r="F6930" s="80"/>
      <c r="I6930" s="81"/>
      <c r="J6930" s="80"/>
      <c r="K6930" s="80"/>
      <c r="L6930" s="80"/>
      <c r="M6930" s="80"/>
    </row>
    <row r="6931" spans="5:13">
      <c r="E6931" s="80"/>
      <c r="F6931" s="80"/>
      <c r="I6931" s="81"/>
      <c r="J6931" s="80"/>
      <c r="K6931" s="80"/>
      <c r="L6931" s="80"/>
      <c r="M6931" s="80"/>
    </row>
    <row r="6932" spans="5:13">
      <c r="E6932" s="80"/>
      <c r="F6932" s="80"/>
      <c r="I6932" s="81"/>
      <c r="J6932" s="80"/>
      <c r="K6932" s="80"/>
      <c r="L6932" s="80"/>
      <c r="M6932" s="80"/>
    </row>
    <row r="6933" spans="5:13">
      <c r="E6933" s="80"/>
      <c r="F6933" s="80"/>
      <c r="I6933" s="81"/>
      <c r="J6933" s="80"/>
      <c r="K6933" s="80"/>
      <c r="L6933" s="80"/>
      <c r="M6933" s="80"/>
    </row>
    <row r="6934" spans="5:13">
      <c r="E6934" s="80"/>
      <c r="F6934" s="80"/>
      <c r="I6934" s="81"/>
      <c r="J6934" s="80"/>
      <c r="K6934" s="80"/>
      <c r="L6934" s="80"/>
      <c r="M6934" s="80"/>
    </row>
    <row r="6935" spans="5:13">
      <c r="E6935" s="80"/>
      <c r="F6935" s="80"/>
      <c r="I6935" s="81"/>
      <c r="J6935" s="80"/>
      <c r="K6935" s="80"/>
      <c r="L6935" s="80"/>
      <c r="M6935" s="80"/>
    </row>
    <row r="6936" spans="5:13">
      <c r="E6936" s="80"/>
      <c r="F6936" s="80"/>
      <c r="I6936" s="81"/>
      <c r="J6936" s="80"/>
      <c r="K6936" s="80"/>
      <c r="L6936" s="80"/>
      <c r="M6936" s="80"/>
    </row>
    <row r="6937" spans="5:13">
      <c r="E6937" s="80"/>
      <c r="F6937" s="80"/>
      <c r="I6937" s="81"/>
      <c r="J6937" s="80"/>
      <c r="K6937" s="80"/>
      <c r="L6937" s="80"/>
      <c r="M6937" s="80"/>
    </row>
    <row r="6938" spans="5:13">
      <c r="E6938" s="80"/>
      <c r="F6938" s="80"/>
      <c r="I6938" s="81"/>
      <c r="J6938" s="80"/>
      <c r="K6938" s="80"/>
      <c r="L6938" s="80"/>
      <c r="M6938" s="80"/>
    </row>
    <row r="6939" spans="5:13">
      <c r="E6939" s="80"/>
      <c r="F6939" s="80"/>
      <c r="I6939" s="81"/>
      <c r="J6939" s="80"/>
      <c r="K6939" s="80"/>
      <c r="L6939" s="80"/>
      <c r="M6939" s="80"/>
    </row>
    <row r="6940" spans="5:13">
      <c r="E6940" s="80"/>
      <c r="F6940" s="80"/>
      <c r="I6940" s="81"/>
      <c r="J6940" s="80"/>
      <c r="K6940" s="80"/>
      <c r="L6940" s="80"/>
      <c r="M6940" s="80"/>
    </row>
    <row r="6941" spans="5:13">
      <c r="E6941" s="80"/>
      <c r="F6941" s="80"/>
      <c r="I6941" s="81"/>
      <c r="J6941" s="80"/>
      <c r="K6941" s="80"/>
      <c r="L6941" s="80"/>
      <c r="M6941" s="80"/>
    </row>
    <row r="6942" spans="5:13">
      <c r="E6942" s="80"/>
      <c r="F6942" s="80"/>
      <c r="I6942" s="81"/>
      <c r="J6942" s="80"/>
      <c r="K6942" s="80"/>
      <c r="L6942" s="80"/>
      <c r="M6942" s="80"/>
    </row>
    <row r="6943" spans="5:13">
      <c r="E6943" s="80"/>
      <c r="F6943" s="80"/>
      <c r="I6943" s="81"/>
      <c r="J6943" s="80"/>
      <c r="K6943" s="80"/>
      <c r="L6943" s="80"/>
      <c r="M6943" s="80"/>
    </row>
    <row r="6944" spans="5:13">
      <c r="E6944" s="80"/>
      <c r="F6944" s="80"/>
      <c r="I6944" s="81"/>
      <c r="J6944" s="80"/>
      <c r="K6944" s="80"/>
      <c r="L6944" s="80"/>
      <c r="M6944" s="80"/>
    </row>
    <row r="6945" spans="5:13">
      <c r="E6945" s="80"/>
      <c r="F6945" s="80"/>
      <c r="I6945" s="81"/>
      <c r="J6945" s="80"/>
      <c r="K6945" s="80"/>
      <c r="L6945" s="80"/>
      <c r="M6945" s="80"/>
    </row>
    <row r="6946" spans="5:13">
      <c r="E6946" s="80"/>
      <c r="F6946" s="80"/>
      <c r="I6946" s="81"/>
      <c r="J6946" s="80"/>
      <c r="K6946" s="80"/>
      <c r="L6946" s="80"/>
      <c r="M6946" s="80"/>
    </row>
    <row r="6947" spans="5:13">
      <c r="E6947" s="80"/>
      <c r="F6947" s="80"/>
      <c r="I6947" s="81"/>
      <c r="J6947" s="80"/>
      <c r="K6947" s="80"/>
      <c r="L6947" s="80"/>
      <c r="M6947" s="80"/>
    </row>
    <row r="6948" spans="5:13">
      <c r="E6948" s="80"/>
      <c r="F6948" s="80"/>
      <c r="I6948" s="81"/>
      <c r="J6948" s="80"/>
      <c r="K6948" s="80"/>
      <c r="L6948" s="80"/>
      <c r="M6948" s="80"/>
    </row>
    <row r="6949" spans="5:13">
      <c r="E6949" s="80"/>
      <c r="F6949" s="80"/>
      <c r="I6949" s="81"/>
      <c r="J6949" s="80"/>
      <c r="K6949" s="80"/>
      <c r="L6949" s="80"/>
      <c r="M6949" s="80"/>
    </row>
    <row r="6950" spans="5:13">
      <c r="E6950" s="80"/>
      <c r="F6950" s="80"/>
      <c r="I6950" s="81"/>
      <c r="J6950" s="80"/>
      <c r="K6950" s="80"/>
      <c r="L6950" s="80"/>
      <c r="M6950" s="80"/>
    </row>
    <row r="6951" spans="5:13">
      <c r="E6951" s="80"/>
      <c r="F6951" s="80"/>
      <c r="I6951" s="81"/>
      <c r="J6951" s="80"/>
      <c r="K6951" s="80"/>
      <c r="L6951" s="80"/>
      <c r="M6951" s="80"/>
    </row>
    <row r="6952" spans="5:13">
      <c r="E6952" s="80"/>
      <c r="F6952" s="80"/>
      <c r="I6952" s="81"/>
      <c r="J6952" s="80"/>
      <c r="K6952" s="80"/>
      <c r="L6952" s="80"/>
      <c r="M6952" s="80"/>
    </row>
    <row r="6953" spans="5:13">
      <c r="E6953" s="80"/>
      <c r="F6953" s="80"/>
      <c r="I6953" s="81"/>
      <c r="J6953" s="80"/>
      <c r="K6953" s="80"/>
      <c r="L6953" s="80"/>
      <c r="M6953" s="80"/>
    </row>
    <row r="6954" spans="5:13">
      <c r="E6954" s="80"/>
      <c r="F6954" s="80"/>
      <c r="I6954" s="81"/>
      <c r="J6954" s="80"/>
      <c r="K6954" s="80"/>
      <c r="L6954" s="80"/>
      <c r="M6954" s="80"/>
    </row>
    <row r="6955" spans="5:13">
      <c r="E6955" s="80"/>
      <c r="F6955" s="80"/>
      <c r="I6955" s="81"/>
      <c r="J6955" s="80"/>
      <c r="K6955" s="80"/>
      <c r="L6955" s="80"/>
      <c r="M6955" s="80"/>
    </row>
    <row r="6956" spans="5:13">
      <c r="E6956" s="80"/>
      <c r="F6956" s="80"/>
      <c r="I6956" s="81"/>
      <c r="J6956" s="80"/>
      <c r="K6956" s="80"/>
      <c r="L6956" s="80"/>
      <c r="M6956" s="80"/>
    </row>
    <row r="6957" spans="5:13">
      <c r="E6957" s="80"/>
      <c r="F6957" s="80"/>
      <c r="I6957" s="81"/>
      <c r="J6957" s="80"/>
      <c r="K6957" s="80"/>
      <c r="L6957" s="80"/>
      <c r="M6957" s="80"/>
    </row>
    <row r="6958" spans="5:13">
      <c r="E6958" s="80"/>
      <c r="F6958" s="80"/>
      <c r="I6958" s="81"/>
      <c r="J6958" s="80"/>
      <c r="K6958" s="80"/>
      <c r="L6958" s="80"/>
      <c r="M6958" s="80"/>
    </row>
    <row r="6959" spans="5:13">
      <c r="E6959" s="80"/>
      <c r="F6959" s="80"/>
      <c r="I6959" s="81"/>
      <c r="J6959" s="80"/>
      <c r="K6959" s="80"/>
      <c r="L6959" s="80"/>
      <c r="M6959" s="80"/>
    </row>
    <row r="6960" spans="5:13">
      <c r="E6960" s="80"/>
      <c r="F6960" s="80"/>
      <c r="I6960" s="81"/>
      <c r="J6960" s="80"/>
      <c r="K6960" s="80"/>
      <c r="L6960" s="80"/>
      <c r="M6960" s="80"/>
    </row>
    <row r="6961" spans="5:13">
      <c r="E6961" s="80"/>
      <c r="F6961" s="80"/>
      <c r="I6961" s="81"/>
      <c r="J6961" s="80"/>
      <c r="K6961" s="80"/>
      <c r="L6961" s="80"/>
      <c r="M6961" s="80"/>
    </row>
    <row r="6962" spans="5:13">
      <c r="E6962" s="80"/>
      <c r="F6962" s="80"/>
      <c r="I6962" s="81"/>
      <c r="J6962" s="80"/>
      <c r="K6962" s="80"/>
      <c r="L6962" s="80"/>
      <c r="M6962" s="80"/>
    </row>
    <row r="6963" spans="5:13">
      <c r="E6963" s="80"/>
      <c r="F6963" s="80"/>
      <c r="I6963" s="81"/>
      <c r="J6963" s="80"/>
      <c r="K6963" s="80"/>
      <c r="L6963" s="80"/>
      <c r="M6963" s="80"/>
    </row>
    <row r="6964" spans="5:13">
      <c r="E6964" s="80"/>
      <c r="F6964" s="80"/>
      <c r="I6964" s="81"/>
      <c r="J6964" s="80"/>
      <c r="K6964" s="80"/>
      <c r="L6964" s="80"/>
      <c r="M6964" s="80"/>
    </row>
    <row r="6965" spans="5:13">
      <c r="E6965" s="80"/>
      <c r="F6965" s="80"/>
      <c r="I6965" s="81"/>
      <c r="J6965" s="80"/>
      <c r="K6965" s="80"/>
      <c r="L6965" s="80"/>
      <c r="M6965" s="80"/>
    </row>
    <row r="6966" spans="5:13">
      <c r="E6966" s="80"/>
      <c r="F6966" s="80"/>
      <c r="I6966" s="81"/>
      <c r="J6966" s="80"/>
      <c r="K6966" s="80"/>
      <c r="L6966" s="80"/>
      <c r="M6966" s="80"/>
    </row>
    <row r="6967" spans="5:13">
      <c r="E6967" s="80"/>
      <c r="F6967" s="80"/>
      <c r="I6967" s="81"/>
      <c r="J6967" s="80"/>
      <c r="K6967" s="80"/>
      <c r="L6967" s="80"/>
      <c r="M6967" s="80"/>
    </row>
    <row r="6968" spans="5:13">
      <c r="E6968" s="80"/>
      <c r="F6968" s="80"/>
      <c r="I6968" s="81"/>
      <c r="J6968" s="80"/>
      <c r="K6968" s="80"/>
      <c r="L6968" s="80"/>
      <c r="M6968" s="80"/>
    </row>
    <row r="6969" spans="5:13">
      <c r="E6969" s="80"/>
      <c r="F6969" s="80"/>
      <c r="I6969" s="81"/>
      <c r="J6969" s="80"/>
      <c r="K6969" s="80"/>
      <c r="L6969" s="80"/>
      <c r="M6969" s="80"/>
    </row>
    <row r="6970" spans="5:13">
      <c r="E6970" s="80"/>
      <c r="F6970" s="80"/>
      <c r="I6970" s="81"/>
      <c r="J6970" s="80"/>
      <c r="K6970" s="80"/>
      <c r="L6970" s="80"/>
      <c r="M6970" s="80"/>
    </row>
    <row r="6971" spans="5:13">
      <c r="E6971" s="80"/>
      <c r="F6971" s="80"/>
      <c r="I6971" s="81"/>
      <c r="J6971" s="80"/>
      <c r="K6971" s="80"/>
      <c r="L6971" s="80"/>
      <c r="M6971" s="80"/>
    </row>
    <row r="6972" spans="5:13">
      <c r="E6972" s="80"/>
      <c r="F6972" s="80"/>
      <c r="I6972" s="81"/>
      <c r="J6972" s="80"/>
      <c r="K6972" s="80"/>
      <c r="L6972" s="80"/>
      <c r="M6972" s="80"/>
    </row>
    <row r="6973" spans="5:13">
      <c r="E6973" s="80"/>
      <c r="F6973" s="80"/>
      <c r="I6973" s="81"/>
      <c r="J6973" s="80"/>
      <c r="K6973" s="80"/>
      <c r="L6973" s="80"/>
      <c r="M6973" s="80"/>
    </row>
    <row r="6974" spans="5:13">
      <c r="E6974" s="80"/>
      <c r="F6974" s="80"/>
      <c r="I6974" s="81"/>
      <c r="J6974" s="80"/>
      <c r="K6974" s="80"/>
      <c r="L6974" s="80"/>
      <c r="M6974" s="80"/>
    </row>
    <row r="6975" spans="5:13">
      <c r="E6975" s="80"/>
      <c r="F6975" s="80"/>
      <c r="I6975" s="81"/>
      <c r="J6975" s="80"/>
      <c r="K6975" s="80"/>
      <c r="L6975" s="80"/>
      <c r="M6975" s="80"/>
    </row>
    <row r="6976" spans="5:13">
      <c r="E6976" s="80"/>
      <c r="F6976" s="80"/>
      <c r="I6976" s="81"/>
      <c r="J6976" s="80"/>
      <c r="K6976" s="80"/>
      <c r="L6976" s="80"/>
      <c r="M6976" s="80"/>
    </row>
    <row r="6977" spans="5:13">
      <c r="E6977" s="80"/>
      <c r="F6977" s="80"/>
      <c r="I6977" s="81"/>
      <c r="J6977" s="80"/>
      <c r="K6977" s="80"/>
      <c r="L6977" s="80"/>
      <c r="M6977" s="80"/>
    </row>
    <row r="6978" spans="5:13">
      <c r="E6978" s="80"/>
      <c r="F6978" s="80"/>
      <c r="I6978" s="81"/>
      <c r="J6978" s="80"/>
      <c r="K6978" s="80"/>
      <c r="L6978" s="80"/>
      <c r="M6978" s="80"/>
    </row>
    <row r="6979" spans="5:13">
      <c r="E6979" s="80"/>
      <c r="F6979" s="80"/>
      <c r="I6979" s="81"/>
      <c r="J6979" s="80"/>
      <c r="K6979" s="80"/>
      <c r="L6979" s="80"/>
      <c r="M6979" s="80"/>
    </row>
    <row r="6980" spans="5:13">
      <c r="E6980" s="80"/>
      <c r="F6980" s="80"/>
      <c r="I6980" s="81"/>
      <c r="J6980" s="80"/>
      <c r="K6980" s="80"/>
      <c r="L6980" s="80"/>
      <c r="M6980" s="80"/>
    </row>
    <row r="6981" spans="5:13">
      <c r="E6981" s="80"/>
      <c r="F6981" s="80"/>
      <c r="I6981" s="81"/>
      <c r="J6981" s="80"/>
      <c r="K6981" s="80"/>
      <c r="L6981" s="80"/>
      <c r="M6981" s="80"/>
    </row>
    <row r="6982" spans="5:13">
      <c r="E6982" s="80"/>
      <c r="F6982" s="80"/>
      <c r="I6982" s="81"/>
      <c r="J6982" s="80"/>
      <c r="K6982" s="80"/>
      <c r="L6982" s="80"/>
      <c r="M6982" s="80"/>
    </row>
    <row r="6983" spans="5:13">
      <c r="E6983" s="80"/>
      <c r="F6983" s="80"/>
      <c r="I6983" s="81"/>
      <c r="J6983" s="80"/>
      <c r="K6983" s="80"/>
      <c r="L6983" s="80"/>
      <c r="M6983" s="80"/>
    </row>
    <row r="6984" spans="5:13">
      <c r="E6984" s="80"/>
      <c r="F6984" s="80"/>
      <c r="I6984" s="81"/>
      <c r="J6984" s="80"/>
      <c r="K6984" s="80"/>
      <c r="L6984" s="80"/>
      <c r="M6984" s="80"/>
    </row>
    <row r="6985" spans="5:13">
      <c r="E6985" s="80"/>
      <c r="F6985" s="80"/>
      <c r="I6985" s="81"/>
      <c r="J6985" s="80"/>
      <c r="K6985" s="80"/>
      <c r="L6985" s="80"/>
      <c r="M6985" s="80"/>
    </row>
    <row r="6986" spans="5:13">
      <c r="E6986" s="80"/>
      <c r="F6986" s="80"/>
      <c r="I6986" s="81"/>
      <c r="J6986" s="80"/>
      <c r="K6986" s="80"/>
      <c r="L6986" s="80"/>
      <c r="M6986" s="80"/>
    </row>
    <row r="6987" spans="5:13">
      <c r="E6987" s="80"/>
      <c r="F6987" s="80"/>
      <c r="I6987" s="81"/>
      <c r="J6987" s="80"/>
      <c r="K6987" s="80"/>
      <c r="L6987" s="80"/>
      <c r="M6987" s="80"/>
    </row>
    <row r="6988" spans="5:13">
      <c r="E6988" s="80"/>
      <c r="F6988" s="80"/>
      <c r="I6988" s="81"/>
      <c r="J6988" s="80"/>
      <c r="K6988" s="80"/>
      <c r="L6988" s="80"/>
      <c r="M6988" s="80"/>
    </row>
    <row r="6989" spans="5:13">
      <c r="E6989" s="80"/>
      <c r="F6989" s="80"/>
      <c r="I6989" s="81"/>
      <c r="J6989" s="80"/>
      <c r="K6989" s="80"/>
      <c r="L6989" s="80"/>
      <c r="M6989" s="80"/>
    </row>
    <row r="6990" spans="5:13">
      <c r="E6990" s="80"/>
      <c r="F6990" s="80"/>
      <c r="I6990" s="81"/>
      <c r="J6990" s="80"/>
      <c r="K6990" s="80"/>
      <c r="L6990" s="80"/>
      <c r="M6990" s="80"/>
    </row>
    <row r="6991" spans="5:13">
      <c r="E6991" s="80"/>
      <c r="F6991" s="80"/>
      <c r="I6991" s="81"/>
      <c r="J6991" s="80"/>
      <c r="K6991" s="80"/>
      <c r="L6991" s="80"/>
      <c r="M6991" s="80"/>
    </row>
    <row r="6992" spans="5:13">
      <c r="E6992" s="80"/>
      <c r="F6992" s="80"/>
      <c r="I6992" s="81"/>
      <c r="J6992" s="80"/>
      <c r="K6992" s="80"/>
      <c r="L6992" s="80"/>
      <c r="M6992" s="80"/>
    </row>
    <row r="6993" spans="5:13">
      <c r="E6993" s="80"/>
      <c r="F6993" s="80"/>
      <c r="I6993" s="81"/>
      <c r="J6993" s="80"/>
      <c r="K6993" s="80"/>
      <c r="L6993" s="80"/>
      <c r="M6993" s="80"/>
    </row>
    <row r="6994" spans="5:13">
      <c r="E6994" s="80"/>
      <c r="F6994" s="80"/>
      <c r="I6994" s="81"/>
      <c r="J6994" s="80"/>
      <c r="K6994" s="80"/>
      <c r="L6994" s="80"/>
      <c r="M6994" s="80"/>
    </row>
    <row r="6995" spans="5:13">
      <c r="E6995" s="80"/>
      <c r="F6995" s="80"/>
      <c r="I6995" s="81"/>
      <c r="J6995" s="80"/>
      <c r="K6995" s="80"/>
      <c r="L6995" s="80"/>
      <c r="M6995" s="80"/>
    </row>
    <row r="6996" spans="5:13">
      <c r="E6996" s="80"/>
      <c r="F6996" s="80"/>
      <c r="I6996" s="81"/>
      <c r="J6996" s="80"/>
      <c r="K6996" s="80"/>
      <c r="L6996" s="80"/>
      <c r="M6996" s="80"/>
    </row>
    <row r="6997" spans="5:13">
      <c r="E6997" s="80"/>
      <c r="F6997" s="80"/>
      <c r="I6997" s="81"/>
      <c r="J6997" s="80"/>
      <c r="K6997" s="80"/>
      <c r="L6997" s="80"/>
      <c r="M6997" s="80"/>
    </row>
    <row r="6998" spans="5:13">
      <c r="E6998" s="80"/>
      <c r="F6998" s="80"/>
      <c r="I6998" s="81"/>
      <c r="J6998" s="80"/>
      <c r="K6998" s="80"/>
      <c r="L6998" s="80"/>
      <c r="M6998" s="80"/>
    </row>
    <row r="6999" spans="5:13">
      <c r="E6999" s="80"/>
      <c r="F6999" s="80"/>
      <c r="I6999" s="81"/>
      <c r="J6999" s="80"/>
      <c r="K6999" s="80"/>
      <c r="L6999" s="80"/>
      <c r="M6999" s="80"/>
    </row>
    <row r="7000" spans="5:13">
      <c r="E7000" s="80"/>
      <c r="F7000" s="80"/>
      <c r="I7000" s="81"/>
      <c r="J7000" s="80"/>
      <c r="K7000" s="80"/>
      <c r="L7000" s="80"/>
      <c r="M7000" s="80"/>
    </row>
    <row r="7001" spans="5:13">
      <c r="E7001" s="80"/>
      <c r="F7001" s="80"/>
      <c r="I7001" s="81"/>
      <c r="J7001" s="80"/>
      <c r="K7001" s="80"/>
      <c r="L7001" s="80"/>
      <c r="M7001" s="80"/>
    </row>
    <row r="7002" spans="5:13">
      <c r="E7002" s="80"/>
      <c r="F7002" s="80"/>
      <c r="I7002" s="81"/>
      <c r="J7002" s="80"/>
      <c r="K7002" s="80"/>
      <c r="L7002" s="80"/>
      <c r="M7002" s="80"/>
    </row>
    <row r="7003" spans="5:13">
      <c r="E7003" s="80"/>
      <c r="F7003" s="80"/>
      <c r="I7003" s="81"/>
      <c r="J7003" s="80"/>
      <c r="K7003" s="80"/>
      <c r="L7003" s="80"/>
      <c r="M7003" s="80"/>
    </row>
    <row r="7004" spans="5:13">
      <c r="E7004" s="80"/>
      <c r="F7004" s="80"/>
      <c r="I7004" s="81"/>
      <c r="J7004" s="80"/>
      <c r="K7004" s="80"/>
      <c r="L7004" s="80"/>
      <c r="M7004" s="80"/>
    </row>
    <row r="7005" spans="5:13">
      <c r="E7005" s="80"/>
      <c r="F7005" s="80"/>
      <c r="I7005" s="81"/>
      <c r="J7005" s="80"/>
      <c r="K7005" s="80"/>
      <c r="L7005" s="80"/>
      <c r="M7005" s="80"/>
    </row>
    <row r="7006" spans="5:13">
      <c r="E7006" s="80"/>
      <c r="F7006" s="80"/>
      <c r="I7006" s="81"/>
      <c r="J7006" s="80"/>
      <c r="K7006" s="80"/>
      <c r="L7006" s="80"/>
      <c r="M7006" s="80"/>
    </row>
    <row r="7007" spans="5:13">
      <c r="E7007" s="80"/>
      <c r="F7007" s="80"/>
      <c r="I7007" s="81"/>
      <c r="J7007" s="80"/>
      <c r="K7007" s="80"/>
      <c r="L7007" s="80"/>
      <c r="M7007" s="80"/>
    </row>
    <row r="7008" spans="5:13">
      <c r="E7008" s="80"/>
      <c r="F7008" s="80"/>
      <c r="I7008" s="81"/>
      <c r="J7008" s="80"/>
      <c r="K7008" s="80"/>
      <c r="L7008" s="80"/>
      <c r="M7008" s="80"/>
    </row>
    <row r="7009" spans="5:13">
      <c r="E7009" s="80"/>
      <c r="F7009" s="80"/>
      <c r="I7009" s="81"/>
      <c r="J7009" s="80"/>
      <c r="K7009" s="80"/>
      <c r="L7009" s="80"/>
      <c r="M7009" s="80"/>
    </row>
    <row r="7010" spans="5:13">
      <c r="E7010" s="80"/>
      <c r="F7010" s="80"/>
      <c r="I7010" s="81"/>
      <c r="J7010" s="80"/>
      <c r="K7010" s="80"/>
      <c r="L7010" s="80"/>
      <c r="M7010" s="80"/>
    </row>
    <row r="7011" spans="5:13">
      <c r="E7011" s="80"/>
      <c r="F7011" s="80"/>
      <c r="I7011" s="81"/>
      <c r="J7011" s="80"/>
      <c r="K7011" s="80"/>
      <c r="L7011" s="80"/>
      <c r="M7011" s="80"/>
    </row>
    <row r="7012" spans="5:13">
      <c r="E7012" s="80"/>
      <c r="F7012" s="80"/>
      <c r="I7012" s="81"/>
      <c r="J7012" s="80"/>
      <c r="K7012" s="80"/>
      <c r="L7012" s="80"/>
      <c r="M7012" s="80"/>
    </row>
    <row r="7013" spans="5:13">
      <c r="E7013" s="80"/>
      <c r="F7013" s="80"/>
      <c r="I7013" s="81"/>
      <c r="J7013" s="80"/>
      <c r="K7013" s="80"/>
      <c r="L7013" s="80"/>
      <c r="M7013" s="80"/>
    </row>
    <row r="7014" spans="5:13">
      <c r="E7014" s="80"/>
      <c r="F7014" s="80"/>
      <c r="I7014" s="81"/>
      <c r="J7014" s="80"/>
      <c r="K7014" s="80"/>
      <c r="L7014" s="80"/>
      <c r="M7014" s="80"/>
    </row>
    <row r="7015" spans="5:13">
      <c r="E7015" s="80"/>
      <c r="F7015" s="80"/>
      <c r="I7015" s="81"/>
      <c r="J7015" s="80"/>
      <c r="K7015" s="80"/>
      <c r="L7015" s="80"/>
      <c r="M7015" s="80"/>
    </row>
    <row r="7016" spans="5:13">
      <c r="E7016" s="80"/>
      <c r="F7016" s="80"/>
      <c r="I7016" s="81"/>
      <c r="J7016" s="80"/>
      <c r="K7016" s="80"/>
      <c r="L7016" s="80"/>
      <c r="M7016" s="80"/>
    </row>
    <row r="7017" spans="5:13">
      <c r="E7017" s="80"/>
      <c r="F7017" s="80"/>
      <c r="I7017" s="81"/>
      <c r="J7017" s="80"/>
      <c r="K7017" s="80"/>
      <c r="L7017" s="80"/>
      <c r="M7017" s="80"/>
    </row>
    <row r="7018" spans="5:13">
      <c r="E7018" s="80"/>
      <c r="F7018" s="80"/>
      <c r="I7018" s="81"/>
      <c r="J7018" s="80"/>
      <c r="K7018" s="80"/>
      <c r="L7018" s="80"/>
      <c r="M7018" s="80"/>
    </row>
    <row r="7019" spans="5:13">
      <c r="E7019" s="80"/>
      <c r="F7019" s="80"/>
      <c r="I7019" s="81"/>
      <c r="J7019" s="80"/>
      <c r="K7019" s="80"/>
      <c r="L7019" s="80"/>
      <c r="M7019" s="80"/>
    </row>
    <row r="7020" spans="5:13">
      <c r="E7020" s="80"/>
      <c r="F7020" s="80"/>
      <c r="I7020" s="81"/>
      <c r="J7020" s="80"/>
      <c r="K7020" s="80"/>
      <c r="L7020" s="80"/>
      <c r="M7020" s="80"/>
    </row>
    <row r="7021" spans="5:13">
      <c r="E7021" s="80"/>
      <c r="F7021" s="80"/>
      <c r="I7021" s="81"/>
      <c r="J7021" s="80"/>
      <c r="K7021" s="80"/>
      <c r="L7021" s="80"/>
      <c r="M7021" s="80"/>
    </row>
    <row r="7022" spans="5:13">
      <c r="E7022" s="80"/>
      <c r="F7022" s="80"/>
      <c r="I7022" s="81"/>
      <c r="J7022" s="80"/>
      <c r="K7022" s="80"/>
      <c r="L7022" s="80"/>
      <c r="M7022" s="80"/>
    </row>
    <row r="7023" spans="5:13">
      <c r="E7023" s="80"/>
      <c r="F7023" s="80"/>
      <c r="I7023" s="81"/>
      <c r="J7023" s="80"/>
      <c r="K7023" s="80"/>
      <c r="L7023" s="80"/>
      <c r="M7023" s="80"/>
    </row>
    <row r="7024" spans="5:13">
      <c r="E7024" s="80"/>
      <c r="F7024" s="80"/>
      <c r="I7024" s="81"/>
      <c r="J7024" s="80"/>
      <c r="K7024" s="80"/>
      <c r="L7024" s="80"/>
      <c r="M7024" s="80"/>
    </row>
    <row r="7025" spans="5:13">
      <c r="E7025" s="80"/>
      <c r="F7025" s="80"/>
      <c r="I7025" s="81"/>
      <c r="J7025" s="80"/>
      <c r="K7025" s="80"/>
      <c r="L7025" s="80"/>
      <c r="M7025" s="80"/>
    </row>
    <row r="7026" spans="5:13">
      <c r="E7026" s="80"/>
      <c r="F7026" s="80"/>
      <c r="I7026" s="81"/>
      <c r="J7026" s="80"/>
      <c r="K7026" s="80"/>
      <c r="L7026" s="80"/>
      <c r="M7026" s="80"/>
    </row>
    <row r="7027" spans="5:13">
      <c r="E7027" s="80"/>
      <c r="F7027" s="80"/>
      <c r="I7027" s="81"/>
      <c r="J7027" s="80"/>
      <c r="K7027" s="80"/>
      <c r="L7027" s="80"/>
      <c r="M7027" s="80"/>
    </row>
    <row r="7028" spans="5:13">
      <c r="E7028" s="80"/>
      <c r="F7028" s="80"/>
      <c r="I7028" s="81"/>
      <c r="J7028" s="80"/>
      <c r="K7028" s="80"/>
      <c r="L7028" s="80"/>
      <c r="M7028" s="80"/>
    </row>
    <row r="7029" spans="5:13">
      <c r="E7029" s="80"/>
      <c r="F7029" s="80"/>
      <c r="I7029" s="81"/>
      <c r="J7029" s="80"/>
      <c r="K7029" s="80"/>
      <c r="L7029" s="80"/>
      <c r="M7029" s="80"/>
    </row>
    <row r="7030" spans="5:13">
      <c r="E7030" s="80"/>
      <c r="F7030" s="80"/>
      <c r="I7030" s="81"/>
      <c r="J7030" s="80"/>
      <c r="K7030" s="80"/>
      <c r="L7030" s="80"/>
      <c r="M7030" s="80"/>
    </row>
    <row r="7031" spans="5:13">
      <c r="E7031" s="80"/>
      <c r="F7031" s="80"/>
      <c r="I7031" s="81"/>
      <c r="J7031" s="80"/>
      <c r="K7031" s="80"/>
      <c r="L7031" s="80"/>
      <c r="M7031" s="80"/>
    </row>
    <row r="7032" spans="5:13">
      <c r="E7032" s="80"/>
      <c r="F7032" s="80"/>
      <c r="I7032" s="81"/>
      <c r="J7032" s="80"/>
      <c r="K7032" s="80"/>
      <c r="L7032" s="80"/>
      <c r="M7032" s="80"/>
    </row>
    <row r="7033" spans="5:13">
      <c r="E7033" s="80"/>
      <c r="F7033" s="80"/>
      <c r="I7033" s="81"/>
      <c r="J7033" s="80"/>
      <c r="K7033" s="80"/>
      <c r="L7033" s="80"/>
      <c r="M7033" s="80"/>
    </row>
    <row r="7034" spans="5:13">
      <c r="E7034" s="80"/>
      <c r="F7034" s="80"/>
      <c r="I7034" s="81"/>
      <c r="J7034" s="80"/>
      <c r="K7034" s="80"/>
      <c r="L7034" s="80"/>
      <c r="M7034" s="80"/>
    </row>
    <row r="7035" spans="5:13">
      <c r="E7035" s="80"/>
      <c r="F7035" s="80"/>
      <c r="I7035" s="81"/>
      <c r="J7035" s="80"/>
      <c r="K7035" s="80"/>
      <c r="L7035" s="80"/>
      <c r="M7035" s="80"/>
    </row>
    <row r="7036" spans="5:13">
      <c r="E7036" s="80"/>
      <c r="F7036" s="80"/>
      <c r="I7036" s="81"/>
      <c r="J7036" s="80"/>
      <c r="K7036" s="80"/>
      <c r="L7036" s="80"/>
      <c r="M7036" s="80"/>
    </row>
    <row r="7037" spans="5:13">
      <c r="E7037" s="80"/>
      <c r="F7037" s="80"/>
      <c r="I7037" s="81"/>
      <c r="J7037" s="80"/>
      <c r="K7037" s="80"/>
      <c r="L7037" s="80"/>
      <c r="M7037" s="80"/>
    </row>
    <row r="7038" spans="5:13">
      <c r="E7038" s="80"/>
      <c r="F7038" s="80"/>
      <c r="I7038" s="81"/>
      <c r="J7038" s="80"/>
      <c r="K7038" s="80"/>
      <c r="L7038" s="80"/>
      <c r="M7038" s="80"/>
    </row>
    <row r="7039" spans="5:13">
      <c r="E7039" s="80"/>
      <c r="F7039" s="80"/>
      <c r="I7039" s="81"/>
      <c r="J7039" s="80"/>
      <c r="K7039" s="80"/>
      <c r="L7039" s="80"/>
      <c r="M7039" s="80"/>
    </row>
    <row r="7040" spans="5:13">
      <c r="E7040" s="80"/>
      <c r="F7040" s="80"/>
      <c r="I7040" s="81"/>
      <c r="J7040" s="80"/>
      <c r="K7040" s="80"/>
      <c r="L7040" s="80"/>
      <c r="M7040" s="80"/>
    </row>
    <row r="7041" spans="5:13">
      <c r="E7041" s="80"/>
      <c r="F7041" s="80"/>
      <c r="I7041" s="81"/>
      <c r="J7041" s="80"/>
      <c r="K7041" s="80"/>
      <c r="L7041" s="80"/>
      <c r="M7041" s="80"/>
    </row>
    <row r="7042" spans="5:13">
      <c r="E7042" s="80"/>
      <c r="F7042" s="80"/>
      <c r="I7042" s="81"/>
      <c r="J7042" s="80"/>
      <c r="K7042" s="80"/>
      <c r="L7042" s="80"/>
      <c r="M7042" s="80"/>
    </row>
    <row r="7043" spans="5:13">
      <c r="E7043" s="80"/>
      <c r="F7043" s="80"/>
      <c r="I7043" s="81"/>
      <c r="J7043" s="80"/>
      <c r="K7043" s="80"/>
      <c r="L7043" s="80"/>
      <c r="M7043" s="80"/>
    </row>
    <row r="7044" spans="5:13">
      <c r="E7044" s="80"/>
      <c r="F7044" s="80"/>
      <c r="I7044" s="81"/>
      <c r="J7044" s="80"/>
      <c r="K7044" s="80"/>
      <c r="L7044" s="80"/>
      <c r="M7044" s="80"/>
    </row>
    <row r="7045" spans="5:13">
      <c r="E7045" s="80"/>
      <c r="F7045" s="80"/>
      <c r="I7045" s="81"/>
      <c r="J7045" s="80"/>
      <c r="K7045" s="80"/>
      <c r="L7045" s="80"/>
      <c r="M7045" s="80"/>
    </row>
    <row r="7046" spans="5:13">
      <c r="E7046" s="80"/>
      <c r="F7046" s="80"/>
      <c r="I7046" s="81"/>
      <c r="J7046" s="80"/>
      <c r="K7046" s="80"/>
      <c r="L7046" s="80"/>
      <c r="M7046" s="80"/>
    </row>
    <row r="7047" spans="5:13">
      <c r="E7047" s="80"/>
      <c r="F7047" s="80"/>
      <c r="I7047" s="81"/>
      <c r="J7047" s="80"/>
      <c r="K7047" s="80"/>
      <c r="L7047" s="80"/>
      <c r="M7047" s="80"/>
    </row>
    <row r="7048" spans="5:13">
      <c r="E7048" s="80"/>
      <c r="F7048" s="80"/>
      <c r="I7048" s="81"/>
      <c r="J7048" s="80"/>
      <c r="K7048" s="80"/>
      <c r="L7048" s="80"/>
      <c r="M7048" s="80"/>
    </row>
    <row r="7049" spans="5:13">
      <c r="E7049" s="80"/>
      <c r="F7049" s="80"/>
      <c r="I7049" s="81"/>
      <c r="J7049" s="80"/>
      <c r="K7049" s="80"/>
      <c r="L7049" s="80"/>
      <c r="M7049" s="80"/>
    </row>
    <row r="7050" spans="5:13">
      <c r="E7050" s="80"/>
      <c r="F7050" s="80"/>
      <c r="I7050" s="81"/>
      <c r="J7050" s="80"/>
      <c r="K7050" s="80"/>
      <c r="L7050" s="80"/>
      <c r="M7050" s="80"/>
    </row>
    <row r="7051" spans="5:13">
      <c r="E7051" s="80"/>
      <c r="F7051" s="80"/>
      <c r="I7051" s="81"/>
      <c r="J7051" s="80"/>
      <c r="K7051" s="80"/>
      <c r="L7051" s="80"/>
      <c r="M7051" s="80"/>
    </row>
    <row r="7052" spans="5:13">
      <c r="E7052" s="80"/>
      <c r="F7052" s="80"/>
      <c r="I7052" s="81"/>
      <c r="J7052" s="80"/>
      <c r="K7052" s="80"/>
      <c r="L7052" s="80"/>
      <c r="M7052" s="80"/>
    </row>
    <row r="7053" spans="5:13">
      <c r="E7053" s="80"/>
      <c r="F7053" s="80"/>
      <c r="I7053" s="81"/>
      <c r="J7053" s="80"/>
      <c r="K7053" s="80"/>
      <c r="L7053" s="80"/>
      <c r="M7053" s="80"/>
    </row>
    <row r="7054" spans="5:13">
      <c r="E7054" s="80"/>
      <c r="F7054" s="80"/>
      <c r="I7054" s="81"/>
      <c r="J7054" s="80"/>
      <c r="K7054" s="80"/>
      <c r="L7054" s="80"/>
      <c r="M7054" s="80"/>
    </row>
    <row r="7055" spans="5:13">
      <c r="E7055" s="80"/>
      <c r="F7055" s="80"/>
      <c r="I7055" s="81"/>
      <c r="J7055" s="80"/>
      <c r="K7055" s="80"/>
      <c r="L7055" s="80"/>
      <c r="M7055" s="80"/>
    </row>
    <row r="7056" spans="5:13">
      <c r="E7056" s="80"/>
      <c r="F7056" s="80"/>
      <c r="I7056" s="81"/>
      <c r="J7056" s="80"/>
      <c r="K7056" s="80"/>
      <c r="L7056" s="80"/>
      <c r="M7056" s="80"/>
    </row>
    <row r="7057" spans="5:13">
      <c r="E7057" s="80"/>
      <c r="F7057" s="80"/>
      <c r="I7057" s="81"/>
      <c r="J7057" s="80"/>
      <c r="K7057" s="80"/>
      <c r="L7057" s="80"/>
      <c r="M7057" s="80"/>
    </row>
    <row r="7058" spans="5:13">
      <c r="E7058" s="80"/>
      <c r="F7058" s="80"/>
      <c r="I7058" s="81"/>
      <c r="J7058" s="80"/>
      <c r="K7058" s="80"/>
      <c r="L7058" s="80"/>
      <c r="M7058" s="80"/>
    </row>
    <row r="7059" spans="5:13">
      <c r="E7059" s="80"/>
      <c r="F7059" s="80"/>
      <c r="I7059" s="81"/>
      <c r="J7059" s="80"/>
      <c r="K7059" s="80"/>
      <c r="L7059" s="80"/>
      <c r="M7059" s="80"/>
    </row>
    <row r="7060" spans="5:13">
      <c r="E7060" s="80"/>
      <c r="F7060" s="80"/>
      <c r="I7060" s="81"/>
      <c r="J7060" s="80"/>
      <c r="K7060" s="80"/>
      <c r="L7060" s="80"/>
      <c r="M7060" s="80"/>
    </row>
    <row r="7061" spans="5:13">
      <c r="E7061" s="80"/>
      <c r="F7061" s="80"/>
      <c r="I7061" s="81"/>
      <c r="J7061" s="80"/>
      <c r="K7061" s="80"/>
      <c r="L7061" s="80"/>
      <c r="M7061" s="80"/>
    </row>
    <row r="7062" spans="5:13">
      <c r="E7062" s="80"/>
      <c r="F7062" s="80"/>
      <c r="I7062" s="81"/>
      <c r="J7062" s="80"/>
      <c r="K7062" s="80"/>
      <c r="L7062" s="80"/>
      <c r="M7062" s="80"/>
    </row>
    <row r="7063" spans="5:13">
      <c r="E7063" s="80"/>
      <c r="F7063" s="80"/>
      <c r="I7063" s="81"/>
      <c r="J7063" s="80"/>
      <c r="K7063" s="80"/>
      <c r="L7063" s="80"/>
      <c r="M7063" s="80"/>
    </row>
    <row r="7064" spans="5:13">
      <c r="E7064" s="80"/>
      <c r="F7064" s="80"/>
      <c r="I7064" s="81"/>
      <c r="J7064" s="80"/>
      <c r="K7064" s="80"/>
      <c r="L7064" s="80"/>
      <c r="M7064" s="80"/>
    </row>
    <row r="7065" spans="5:13">
      <c r="E7065" s="80"/>
      <c r="F7065" s="80"/>
      <c r="I7065" s="81"/>
      <c r="J7065" s="80"/>
      <c r="K7065" s="80"/>
      <c r="L7065" s="80"/>
      <c r="M7065" s="80"/>
    </row>
    <row r="7066" spans="5:13">
      <c r="E7066" s="80"/>
      <c r="F7066" s="80"/>
      <c r="I7066" s="81"/>
      <c r="J7066" s="80"/>
      <c r="K7066" s="80"/>
      <c r="L7066" s="80"/>
      <c r="M7066" s="80"/>
    </row>
    <row r="7067" spans="5:13">
      <c r="E7067" s="80"/>
      <c r="F7067" s="80"/>
      <c r="I7067" s="81"/>
      <c r="J7067" s="80"/>
      <c r="K7067" s="80"/>
      <c r="L7067" s="80"/>
      <c r="M7067" s="80"/>
    </row>
    <row r="7068" spans="5:13">
      <c r="E7068" s="80"/>
      <c r="F7068" s="80"/>
      <c r="I7068" s="81"/>
      <c r="J7068" s="80"/>
      <c r="K7068" s="80"/>
      <c r="L7068" s="80"/>
      <c r="M7068" s="80"/>
    </row>
    <row r="7069" spans="5:13">
      <c r="E7069" s="80"/>
      <c r="F7069" s="80"/>
      <c r="I7069" s="81"/>
      <c r="J7069" s="80"/>
      <c r="K7069" s="80"/>
      <c r="L7069" s="80"/>
      <c r="M7069" s="80"/>
    </row>
    <row r="7070" spans="5:13">
      <c r="E7070" s="80"/>
      <c r="F7070" s="80"/>
      <c r="I7070" s="81"/>
      <c r="J7070" s="80"/>
      <c r="K7070" s="80"/>
      <c r="L7070" s="80"/>
      <c r="M7070" s="80"/>
    </row>
    <row r="7071" spans="5:13">
      <c r="E7071" s="80"/>
      <c r="F7071" s="80"/>
      <c r="I7071" s="81"/>
      <c r="J7071" s="80"/>
      <c r="K7071" s="80"/>
      <c r="L7071" s="80"/>
      <c r="M7071" s="80"/>
    </row>
    <row r="7072" spans="5:13">
      <c r="E7072" s="80"/>
      <c r="F7072" s="80"/>
      <c r="I7072" s="81"/>
      <c r="J7072" s="80"/>
      <c r="K7072" s="80"/>
      <c r="L7072" s="80"/>
      <c r="M7072" s="80"/>
    </row>
    <row r="7073" spans="5:13">
      <c r="E7073" s="80"/>
      <c r="F7073" s="80"/>
      <c r="I7073" s="81"/>
      <c r="J7073" s="80"/>
      <c r="K7073" s="80"/>
      <c r="L7073" s="80"/>
      <c r="M7073" s="80"/>
    </row>
    <row r="7074" spans="5:13">
      <c r="E7074" s="80"/>
      <c r="F7074" s="80"/>
      <c r="I7074" s="81"/>
      <c r="J7074" s="80"/>
      <c r="K7074" s="80"/>
      <c r="L7074" s="80"/>
      <c r="M7074" s="80"/>
    </row>
    <row r="7075" spans="5:13">
      <c r="E7075" s="80"/>
      <c r="F7075" s="80"/>
      <c r="I7075" s="81"/>
      <c r="J7075" s="80"/>
      <c r="K7075" s="80"/>
      <c r="L7075" s="80"/>
      <c r="M7075" s="80"/>
    </row>
    <row r="7076" spans="5:13">
      <c r="E7076" s="80"/>
      <c r="F7076" s="80"/>
      <c r="I7076" s="81"/>
      <c r="J7076" s="80"/>
      <c r="K7076" s="80"/>
      <c r="L7076" s="80"/>
      <c r="M7076" s="80"/>
    </row>
    <row r="7077" spans="5:13">
      <c r="E7077" s="80"/>
      <c r="F7077" s="80"/>
      <c r="I7077" s="81"/>
      <c r="J7077" s="80"/>
      <c r="K7077" s="80"/>
      <c r="L7077" s="80"/>
      <c r="M7077" s="80"/>
    </row>
    <row r="7078" spans="5:13">
      <c r="E7078" s="80"/>
      <c r="F7078" s="80"/>
      <c r="I7078" s="81"/>
      <c r="J7078" s="80"/>
      <c r="K7078" s="80"/>
      <c r="L7078" s="80"/>
      <c r="M7078" s="80"/>
    </row>
    <row r="7079" spans="5:13">
      <c r="E7079" s="80"/>
      <c r="F7079" s="80"/>
      <c r="I7079" s="81"/>
      <c r="J7079" s="80"/>
      <c r="K7079" s="80"/>
      <c r="L7079" s="80"/>
      <c r="M7079" s="80"/>
    </row>
    <row r="7080" spans="5:13">
      <c r="E7080" s="80"/>
      <c r="F7080" s="80"/>
      <c r="I7080" s="81"/>
      <c r="J7080" s="80"/>
      <c r="K7080" s="80"/>
      <c r="L7080" s="80"/>
      <c r="M7080" s="80"/>
    </row>
    <row r="7081" spans="5:13">
      <c r="E7081" s="80"/>
      <c r="F7081" s="80"/>
      <c r="I7081" s="81"/>
      <c r="J7081" s="80"/>
      <c r="K7081" s="80"/>
      <c r="L7081" s="80"/>
      <c r="M7081" s="80"/>
    </row>
    <row r="7082" spans="5:13">
      <c r="E7082" s="80"/>
      <c r="F7082" s="80"/>
      <c r="I7082" s="81"/>
      <c r="J7082" s="80"/>
      <c r="K7082" s="80"/>
      <c r="L7082" s="80"/>
      <c r="M7082" s="80"/>
    </row>
    <row r="7083" spans="5:13">
      <c r="E7083" s="80"/>
      <c r="F7083" s="80"/>
      <c r="I7083" s="81"/>
      <c r="J7083" s="80"/>
      <c r="K7083" s="80"/>
      <c r="L7083" s="80"/>
      <c r="M7083" s="80"/>
    </row>
    <row r="7084" spans="5:13">
      <c r="E7084" s="80"/>
      <c r="F7084" s="80"/>
      <c r="I7084" s="81"/>
      <c r="J7084" s="80"/>
      <c r="K7084" s="80"/>
      <c r="L7084" s="80"/>
      <c r="M7084" s="80"/>
    </row>
    <row r="7085" spans="5:13">
      <c r="E7085" s="80"/>
      <c r="F7085" s="80"/>
      <c r="I7085" s="81"/>
      <c r="J7085" s="80"/>
      <c r="K7085" s="80"/>
      <c r="L7085" s="80"/>
      <c r="M7085" s="80"/>
    </row>
    <row r="7086" spans="5:13">
      <c r="E7086" s="80"/>
      <c r="F7086" s="80"/>
      <c r="I7086" s="81"/>
      <c r="J7086" s="80"/>
      <c r="K7086" s="80"/>
      <c r="L7086" s="80"/>
      <c r="M7086" s="80"/>
    </row>
    <row r="7087" spans="5:13">
      <c r="E7087" s="80"/>
      <c r="F7087" s="80"/>
      <c r="I7087" s="81"/>
      <c r="J7087" s="80"/>
      <c r="K7087" s="80"/>
      <c r="L7087" s="80"/>
      <c r="M7087" s="80"/>
    </row>
    <row r="7088" spans="5:13">
      <c r="E7088" s="80"/>
      <c r="F7088" s="80"/>
      <c r="I7088" s="81"/>
      <c r="J7088" s="80"/>
      <c r="K7088" s="80"/>
      <c r="L7088" s="80"/>
      <c r="M7088" s="80"/>
    </row>
    <row r="7089" spans="5:13">
      <c r="E7089" s="80"/>
      <c r="F7089" s="80"/>
      <c r="I7089" s="81"/>
      <c r="J7089" s="80"/>
      <c r="K7089" s="80"/>
      <c r="L7089" s="80"/>
      <c r="M7089" s="80"/>
    </row>
    <row r="7090" spans="5:13">
      <c r="E7090" s="80"/>
      <c r="F7090" s="80"/>
      <c r="I7090" s="81"/>
      <c r="J7090" s="80"/>
      <c r="K7090" s="80"/>
      <c r="L7090" s="80"/>
      <c r="M7090" s="80"/>
    </row>
    <row r="7091" spans="5:13">
      <c r="E7091" s="80"/>
      <c r="F7091" s="80"/>
      <c r="I7091" s="81"/>
      <c r="J7091" s="80"/>
      <c r="K7091" s="80"/>
      <c r="L7091" s="80"/>
      <c r="M7091" s="80"/>
    </row>
    <row r="7092" spans="5:13">
      <c r="E7092" s="80"/>
      <c r="F7092" s="80"/>
      <c r="I7092" s="81"/>
      <c r="J7092" s="80"/>
      <c r="K7092" s="80"/>
      <c r="L7092" s="80"/>
      <c r="M7092" s="80"/>
    </row>
    <row r="7093" spans="5:13">
      <c r="E7093" s="80"/>
      <c r="F7093" s="80"/>
      <c r="I7093" s="81"/>
      <c r="J7093" s="80"/>
      <c r="K7093" s="80"/>
      <c r="L7093" s="80"/>
      <c r="M7093" s="80"/>
    </row>
    <row r="7094" spans="5:13">
      <c r="E7094" s="80"/>
      <c r="F7094" s="80"/>
      <c r="I7094" s="81"/>
      <c r="J7094" s="80"/>
      <c r="K7094" s="80"/>
      <c r="L7094" s="80"/>
      <c r="M7094" s="80"/>
    </row>
    <row r="7095" spans="5:13">
      <c r="E7095" s="80"/>
      <c r="F7095" s="80"/>
      <c r="I7095" s="81"/>
      <c r="J7095" s="80"/>
      <c r="K7095" s="80"/>
      <c r="L7095" s="80"/>
      <c r="M7095" s="80"/>
    </row>
    <row r="7096" spans="5:13">
      <c r="E7096" s="80"/>
      <c r="F7096" s="80"/>
      <c r="I7096" s="81"/>
      <c r="J7096" s="80"/>
      <c r="K7096" s="80"/>
      <c r="L7096" s="80"/>
      <c r="M7096" s="80"/>
    </row>
    <row r="7097" spans="5:13">
      <c r="E7097" s="80"/>
      <c r="F7097" s="80"/>
      <c r="I7097" s="81"/>
      <c r="J7097" s="80"/>
      <c r="K7097" s="80"/>
      <c r="L7097" s="80"/>
      <c r="M7097" s="80"/>
    </row>
    <row r="7098" spans="5:13">
      <c r="E7098" s="80"/>
      <c r="F7098" s="80"/>
      <c r="I7098" s="81"/>
      <c r="J7098" s="80"/>
      <c r="K7098" s="80"/>
      <c r="L7098" s="80"/>
      <c r="M7098" s="80"/>
    </row>
    <row r="7099" spans="5:13">
      <c r="E7099" s="80"/>
      <c r="F7099" s="80"/>
      <c r="I7099" s="81"/>
      <c r="J7099" s="80"/>
      <c r="K7099" s="80"/>
      <c r="L7099" s="80"/>
      <c r="M7099" s="80"/>
    </row>
    <row r="7100" spans="5:13">
      <c r="E7100" s="80"/>
      <c r="F7100" s="80"/>
      <c r="I7100" s="81"/>
      <c r="J7100" s="80"/>
      <c r="K7100" s="80"/>
      <c r="L7100" s="80"/>
      <c r="M7100" s="80"/>
    </row>
    <row r="7101" spans="5:13">
      <c r="E7101" s="80"/>
      <c r="F7101" s="80"/>
      <c r="I7101" s="81"/>
      <c r="J7101" s="80"/>
      <c r="K7101" s="80"/>
      <c r="L7101" s="80"/>
      <c r="M7101" s="80"/>
    </row>
    <row r="7102" spans="5:13">
      <c r="E7102" s="80"/>
      <c r="F7102" s="80"/>
      <c r="I7102" s="81"/>
      <c r="J7102" s="80"/>
      <c r="K7102" s="80"/>
      <c r="L7102" s="80"/>
      <c r="M7102" s="80"/>
    </row>
    <row r="7103" spans="5:13">
      <c r="E7103" s="80"/>
      <c r="F7103" s="80"/>
      <c r="I7103" s="81"/>
      <c r="J7103" s="80"/>
      <c r="K7103" s="80"/>
      <c r="L7103" s="80"/>
      <c r="M7103" s="80"/>
    </row>
    <row r="7104" spans="5:13">
      <c r="E7104" s="80"/>
      <c r="F7104" s="80"/>
      <c r="I7104" s="81"/>
      <c r="J7104" s="80"/>
      <c r="K7104" s="80"/>
      <c r="L7104" s="80"/>
      <c r="M7104" s="80"/>
    </row>
    <row r="7105" spans="5:13">
      <c r="E7105" s="80"/>
      <c r="F7105" s="80"/>
      <c r="I7105" s="81"/>
      <c r="J7105" s="80"/>
      <c r="K7105" s="80"/>
      <c r="L7105" s="80"/>
      <c r="M7105" s="80"/>
    </row>
    <row r="7106" spans="5:13">
      <c r="E7106" s="80"/>
      <c r="F7106" s="80"/>
      <c r="I7106" s="81"/>
      <c r="J7106" s="80"/>
      <c r="K7106" s="80"/>
      <c r="L7106" s="80"/>
      <c r="M7106" s="80"/>
    </row>
    <row r="7107" spans="5:13">
      <c r="E7107" s="80"/>
      <c r="F7107" s="80"/>
      <c r="I7107" s="81"/>
      <c r="J7107" s="80"/>
      <c r="K7107" s="80"/>
      <c r="L7107" s="80"/>
      <c r="M7107" s="80"/>
    </row>
    <row r="7108" spans="5:13">
      <c r="E7108" s="80"/>
      <c r="F7108" s="80"/>
      <c r="I7108" s="81"/>
      <c r="J7108" s="80"/>
      <c r="K7108" s="80"/>
      <c r="L7108" s="80"/>
      <c r="M7108" s="80"/>
    </row>
    <row r="7109" spans="5:13">
      <c r="E7109" s="80"/>
      <c r="F7109" s="80"/>
      <c r="I7109" s="81"/>
      <c r="J7109" s="80"/>
      <c r="K7109" s="80"/>
      <c r="L7109" s="80"/>
      <c r="M7109" s="80"/>
    </row>
    <row r="7110" spans="5:13">
      <c r="E7110" s="80"/>
      <c r="F7110" s="80"/>
      <c r="I7110" s="81"/>
      <c r="J7110" s="80"/>
      <c r="K7110" s="80"/>
      <c r="L7110" s="80"/>
      <c r="M7110" s="80"/>
    </row>
    <row r="7111" spans="5:13">
      <c r="E7111" s="80"/>
      <c r="F7111" s="80"/>
      <c r="I7111" s="81"/>
      <c r="J7111" s="80"/>
      <c r="K7111" s="80"/>
      <c r="L7111" s="80"/>
      <c r="M7111" s="80"/>
    </row>
    <row r="7112" spans="5:13">
      <c r="E7112" s="80"/>
      <c r="F7112" s="80"/>
      <c r="I7112" s="81"/>
      <c r="J7112" s="80"/>
      <c r="K7112" s="80"/>
      <c r="L7112" s="80"/>
      <c r="M7112" s="80"/>
    </row>
    <row r="7113" spans="5:13">
      <c r="E7113" s="80"/>
      <c r="F7113" s="80"/>
      <c r="I7113" s="81"/>
      <c r="J7113" s="80"/>
      <c r="K7113" s="80"/>
      <c r="L7113" s="80"/>
      <c r="M7113" s="80"/>
    </row>
    <row r="7114" spans="5:13">
      <c r="E7114" s="80"/>
      <c r="F7114" s="80"/>
      <c r="I7114" s="81"/>
      <c r="J7114" s="80"/>
      <c r="K7114" s="80"/>
      <c r="L7114" s="80"/>
      <c r="M7114" s="80"/>
    </row>
    <row r="7115" spans="5:13">
      <c r="E7115" s="80"/>
      <c r="F7115" s="80"/>
      <c r="I7115" s="81"/>
      <c r="J7115" s="80"/>
      <c r="K7115" s="80"/>
      <c r="L7115" s="80"/>
      <c r="M7115" s="80"/>
    </row>
    <row r="7116" spans="5:13">
      <c r="E7116" s="80"/>
      <c r="F7116" s="80"/>
      <c r="I7116" s="81"/>
      <c r="J7116" s="80"/>
      <c r="K7116" s="80"/>
      <c r="L7116" s="80"/>
      <c r="M7116" s="80"/>
    </row>
    <row r="7117" spans="5:13">
      <c r="E7117" s="80"/>
      <c r="F7117" s="80"/>
      <c r="I7117" s="81"/>
      <c r="J7117" s="80"/>
      <c r="K7117" s="80"/>
      <c r="L7117" s="80"/>
      <c r="M7117" s="80"/>
    </row>
    <row r="7118" spans="5:13">
      <c r="E7118" s="80"/>
      <c r="F7118" s="80"/>
      <c r="I7118" s="81"/>
      <c r="J7118" s="80"/>
      <c r="K7118" s="80"/>
      <c r="L7118" s="80"/>
      <c r="M7118" s="80"/>
    </row>
    <row r="7119" spans="5:13">
      <c r="E7119" s="80"/>
      <c r="F7119" s="80"/>
      <c r="I7119" s="81"/>
      <c r="J7119" s="80"/>
      <c r="K7119" s="80"/>
      <c r="L7119" s="80"/>
      <c r="M7119" s="80"/>
    </row>
    <row r="7120" spans="5:13">
      <c r="E7120" s="80"/>
      <c r="F7120" s="80"/>
      <c r="I7120" s="81"/>
      <c r="J7120" s="80"/>
      <c r="K7120" s="80"/>
      <c r="L7120" s="80"/>
      <c r="M7120" s="80"/>
    </row>
    <row r="7121" spans="5:13">
      <c r="E7121" s="80"/>
      <c r="F7121" s="80"/>
      <c r="I7121" s="81"/>
      <c r="J7121" s="80"/>
      <c r="K7121" s="80"/>
      <c r="L7121" s="80"/>
      <c r="M7121" s="80"/>
    </row>
    <row r="7122" spans="5:13">
      <c r="E7122" s="80"/>
      <c r="F7122" s="80"/>
      <c r="I7122" s="81"/>
      <c r="J7122" s="80"/>
      <c r="K7122" s="80"/>
      <c r="L7122" s="80"/>
      <c r="M7122" s="80"/>
    </row>
    <row r="7123" spans="5:13">
      <c r="E7123" s="80"/>
      <c r="F7123" s="80"/>
      <c r="I7123" s="81"/>
      <c r="J7123" s="80"/>
      <c r="K7123" s="80"/>
      <c r="L7123" s="80"/>
      <c r="M7123" s="80"/>
    </row>
    <row r="7124" spans="5:13">
      <c r="E7124" s="80"/>
      <c r="F7124" s="80"/>
      <c r="I7124" s="81"/>
      <c r="J7124" s="80"/>
      <c r="K7124" s="80"/>
      <c r="L7124" s="80"/>
      <c r="M7124" s="80"/>
    </row>
    <row r="7125" spans="5:13">
      <c r="E7125" s="80"/>
      <c r="F7125" s="80"/>
      <c r="I7125" s="81"/>
      <c r="J7125" s="80"/>
      <c r="K7125" s="80"/>
      <c r="L7125" s="80"/>
      <c r="M7125" s="80"/>
    </row>
    <row r="7126" spans="5:13">
      <c r="E7126" s="80"/>
      <c r="F7126" s="80"/>
      <c r="I7126" s="81"/>
      <c r="J7126" s="80"/>
      <c r="K7126" s="80"/>
      <c r="L7126" s="80"/>
      <c r="M7126" s="80"/>
    </row>
    <row r="7127" spans="5:13">
      <c r="E7127" s="80"/>
      <c r="F7127" s="80"/>
      <c r="I7127" s="81"/>
      <c r="J7127" s="80"/>
      <c r="K7127" s="80"/>
      <c r="L7127" s="80"/>
      <c r="M7127" s="80"/>
    </row>
    <row r="7128" spans="5:13">
      <c r="E7128" s="80"/>
      <c r="F7128" s="80"/>
      <c r="I7128" s="81"/>
      <c r="J7128" s="80"/>
      <c r="K7128" s="80"/>
      <c r="L7128" s="80"/>
      <c r="M7128" s="80"/>
    </row>
    <row r="7129" spans="5:13">
      <c r="E7129" s="80"/>
      <c r="F7129" s="80"/>
      <c r="I7129" s="81"/>
      <c r="J7129" s="80"/>
      <c r="K7129" s="80"/>
      <c r="L7129" s="80"/>
      <c r="M7129" s="80"/>
    </row>
    <row r="7130" spans="5:13">
      <c r="E7130" s="80"/>
      <c r="F7130" s="80"/>
      <c r="I7130" s="81"/>
      <c r="J7130" s="80"/>
      <c r="K7130" s="80"/>
      <c r="L7130" s="80"/>
      <c r="M7130" s="80"/>
    </row>
    <row r="7131" spans="5:13">
      <c r="E7131" s="80"/>
      <c r="F7131" s="80"/>
      <c r="I7131" s="81"/>
      <c r="J7131" s="80"/>
      <c r="K7131" s="80"/>
      <c r="L7131" s="80"/>
      <c r="M7131" s="80"/>
    </row>
    <row r="7132" spans="5:13">
      <c r="E7132" s="80"/>
      <c r="F7132" s="80"/>
      <c r="I7132" s="81"/>
      <c r="J7132" s="80"/>
      <c r="K7132" s="80"/>
      <c r="L7132" s="80"/>
      <c r="M7132" s="80"/>
    </row>
    <row r="7133" spans="5:13">
      <c r="E7133" s="80"/>
      <c r="F7133" s="80"/>
      <c r="I7133" s="81"/>
      <c r="J7133" s="80"/>
      <c r="K7133" s="80"/>
      <c r="L7133" s="80"/>
      <c r="M7133" s="80"/>
    </row>
    <row r="7134" spans="5:13">
      <c r="E7134" s="80"/>
      <c r="F7134" s="80"/>
      <c r="I7134" s="81"/>
      <c r="J7134" s="80"/>
      <c r="K7134" s="80"/>
      <c r="L7134" s="80"/>
      <c r="M7134" s="80"/>
    </row>
    <row r="7135" spans="5:13">
      <c r="E7135" s="80"/>
      <c r="F7135" s="80"/>
      <c r="I7135" s="81"/>
      <c r="J7135" s="80"/>
      <c r="K7135" s="80"/>
      <c r="L7135" s="80"/>
      <c r="M7135" s="80"/>
    </row>
    <row r="7136" spans="5:13">
      <c r="E7136" s="80"/>
      <c r="F7136" s="80"/>
      <c r="I7136" s="81"/>
      <c r="J7136" s="80"/>
      <c r="K7136" s="80"/>
      <c r="L7136" s="80"/>
      <c r="M7136" s="80"/>
    </row>
    <row r="7137" spans="5:13">
      <c r="E7137" s="80"/>
      <c r="F7137" s="80"/>
      <c r="I7137" s="81"/>
      <c r="J7137" s="80"/>
      <c r="K7137" s="80"/>
      <c r="L7137" s="80"/>
      <c r="M7137" s="80"/>
    </row>
    <row r="7138" spans="5:13">
      <c r="E7138" s="80"/>
      <c r="F7138" s="80"/>
      <c r="I7138" s="81"/>
      <c r="J7138" s="80"/>
      <c r="K7138" s="80"/>
      <c r="L7138" s="80"/>
      <c r="M7138" s="80"/>
    </row>
    <row r="7139" spans="5:13">
      <c r="E7139" s="80"/>
      <c r="F7139" s="80"/>
      <c r="I7139" s="81"/>
      <c r="J7139" s="80"/>
      <c r="K7139" s="80"/>
      <c r="L7139" s="80"/>
      <c r="M7139" s="80"/>
    </row>
    <row r="7140" spans="5:13">
      <c r="E7140" s="80"/>
      <c r="F7140" s="80"/>
      <c r="I7140" s="81"/>
      <c r="J7140" s="80"/>
      <c r="K7140" s="80"/>
      <c r="L7140" s="80"/>
      <c r="M7140" s="80"/>
    </row>
    <row r="7141" spans="5:13">
      <c r="E7141" s="80"/>
      <c r="F7141" s="80"/>
      <c r="I7141" s="81"/>
      <c r="J7141" s="80"/>
      <c r="K7141" s="80"/>
      <c r="L7141" s="80"/>
      <c r="M7141" s="80"/>
    </row>
    <row r="7142" spans="5:13">
      <c r="E7142" s="80"/>
      <c r="F7142" s="80"/>
      <c r="I7142" s="81"/>
      <c r="J7142" s="80"/>
      <c r="K7142" s="80"/>
      <c r="L7142" s="80"/>
      <c r="M7142" s="80"/>
    </row>
    <row r="7143" spans="5:13">
      <c r="E7143" s="80"/>
      <c r="F7143" s="80"/>
      <c r="I7143" s="81"/>
      <c r="J7143" s="80"/>
      <c r="K7143" s="80"/>
      <c r="L7143" s="80"/>
      <c r="M7143" s="80"/>
    </row>
    <row r="7144" spans="5:13">
      <c r="E7144" s="80"/>
      <c r="F7144" s="80"/>
      <c r="I7144" s="81"/>
      <c r="J7144" s="80"/>
      <c r="K7144" s="80"/>
      <c r="L7144" s="80"/>
      <c r="M7144" s="80"/>
    </row>
    <row r="7145" spans="5:13">
      <c r="E7145" s="80"/>
      <c r="F7145" s="80"/>
      <c r="I7145" s="81"/>
      <c r="J7145" s="80"/>
      <c r="K7145" s="80"/>
      <c r="L7145" s="80"/>
      <c r="M7145" s="80"/>
    </row>
    <row r="7146" spans="5:13">
      <c r="E7146" s="80"/>
      <c r="F7146" s="80"/>
      <c r="I7146" s="81"/>
      <c r="J7146" s="80"/>
      <c r="K7146" s="80"/>
      <c r="L7146" s="80"/>
      <c r="M7146" s="80"/>
    </row>
    <row r="7147" spans="5:13">
      <c r="E7147" s="80"/>
      <c r="F7147" s="80"/>
      <c r="I7147" s="81"/>
      <c r="J7147" s="80"/>
      <c r="K7147" s="80"/>
      <c r="L7147" s="80"/>
      <c r="M7147" s="80"/>
    </row>
    <row r="7148" spans="5:13">
      <c r="E7148" s="80"/>
      <c r="F7148" s="80"/>
      <c r="I7148" s="81"/>
      <c r="J7148" s="80"/>
      <c r="K7148" s="80"/>
      <c r="L7148" s="80"/>
      <c r="M7148" s="80"/>
    </row>
    <row r="7149" spans="5:13">
      <c r="E7149" s="80"/>
      <c r="F7149" s="80"/>
      <c r="I7149" s="81"/>
      <c r="J7149" s="80"/>
      <c r="K7149" s="80"/>
      <c r="L7149" s="80"/>
      <c r="M7149" s="80"/>
    </row>
    <row r="7150" spans="5:13">
      <c r="E7150" s="80"/>
      <c r="F7150" s="80"/>
      <c r="I7150" s="81"/>
      <c r="J7150" s="80"/>
      <c r="K7150" s="80"/>
      <c r="L7150" s="80"/>
      <c r="M7150" s="80"/>
    </row>
    <row r="7151" spans="5:13">
      <c r="E7151" s="80"/>
      <c r="F7151" s="80"/>
      <c r="I7151" s="81"/>
      <c r="J7151" s="80"/>
      <c r="K7151" s="80"/>
      <c r="L7151" s="80"/>
      <c r="M7151" s="80"/>
    </row>
    <row r="7152" spans="5:13">
      <c r="E7152" s="80"/>
      <c r="F7152" s="80"/>
      <c r="I7152" s="81"/>
      <c r="J7152" s="80"/>
      <c r="K7152" s="80"/>
      <c r="L7152" s="80"/>
      <c r="M7152" s="80"/>
    </row>
    <row r="7153" spans="5:13">
      <c r="E7153" s="80"/>
      <c r="F7153" s="80"/>
      <c r="I7153" s="81"/>
      <c r="J7153" s="80"/>
      <c r="K7153" s="80"/>
      <c r="L7153" s="80"/>
      <c r="M7153" s="80"/>
    </row>
    <row r="7154" spans="5:13">
      <c r="E7154" s="80"/>
      <c r="F7154" s="80"/>
      <c r="I7154" s="81"/>
      <c r="J7154" s="80"/>
      <c r="K7154" s="80"/>
      <c r="L7154" s="80"/>
      <c r="M7154" s="80"/>
    </row>
    <row r="7155" spans="5:13">
      <c r="E7155" s="80"/>
      <c r="F7155" s="80"/>
      <c r="I7155" s="81"/>
      <c r="J7155" s="80"/>
      <c r="K7155" s="80"/>
      <c r="L7155" s="80"/>
      <c r="M7155" s="80"/>
    </row>
    <row r="7156" spans="5:13">
      <c r="E7156" s="80"/>
      <c r="F7156" s="80"/>
      <c r="I7156" s="81"/>
      <c r="J7156" s="80"/>
      <c r="K7156" s="80"/>
      <c r="L7156" s="80"/>
      <c r="M7156" s="80"/>
    </row>
    <row r="7157" spans="5:13">
      <c r="E7157" s="80"/>
      <c r="F7157" s="80"/>
      <c r="I7157" s="81"/>
      <c r="J7157" s="80"/>
      <c r="K7157" s="80"/>
      <c r="L7157" s="80"/>
      <c r="M7157" s="80"/>
    </row>
    <row r="7158" spans="5:13">
      <c r="E7158" s="80"/>
      <c r="F7158" s="80"/>
      <c r="I7158" s="81"/>
      <c r="J7158" s="80"/>
      <c r="K7158" s="80"/>
      <c r="L7158" s="80"/>
      <c r="M7158" s="80"/>
    </row>
    <row r="7159" spans="5:13">
      <c r="E7159" s="80"/>
      <c r="F7159" s="80"/>
      <c r="I7159" s="81"/>
      <c r="J7159" s="80"/>
      <c r="K7159" s="80"/>
      <c r="L7159" s="80"/>
      <c r="M7159" s="80"/>
    </row>
    <row r="7160" spans="5:13">
      <c r="E7160" s="80"/>
      <c r="F7160" s="80"/>
      <c r="I7160" s="81"/>
      <c r="J7160" s="80"/>
      <c r="K7160" s="80"/>
      <c r="L7160" s="80"/>
      <c r="M7160" s="80"/>
    </row>
    <row r="7161" spans="5:13">
      <c r="E7161" s="80"/>
      <c r="F7161" s="80"/>
      <c r="I7161" s="81"/>
      <c r="J7161" s="80"/>
      <c r="K7161" s="80"/>
      <c r="L7161" s="80"/>
      <c r="M7161" s="80"/>
    </row>
    <row r="7162" spans="5:13">
      <c r="E7162" s="80"/>
      <c r="F7162" s="80"/>
      <c r="I7162" s="81"/>
      <c r="J7162" s="80"/>
      <c r="K7162" s="80"/>
      <c r="L7162" s="80"/>
      <c r="M7162" s="80"/>
    </row>
    <row r="7163" spans="5:13">
      <c r="E7163" s="80"/>
      <c r="F7163" s="80"/>
      <c r="I7163" s="81"/>
      <c r="J7163" s="80"/>
      <c r="K7163" s="80"/>
      <c r="L7163" s="80"/>
      <c r="M7163" s="80"/>
    </row>
    <row r="7164" spans="5:13">
      <c r="E7164" s="80"/>
      <c r="F7164" s="80"/>
      <c r="I7164" s="81"/>
      <c r="J7164" s="80"/>
      <c r="K7164" s="80"/>
      <c r="L7164" s="80"/>
      <c r="M7164" s="80"/>
    </row>
    <row r="7165" spans="5:13">
      <c r="E7165" s="80"/>
      <c r="F7165" s="80"/>
      <c r="I7165" s="81"/>
      <c r="J7165" s="80"/>
      <c r="K7165" s="80"/>
      <c r="L7165" s="80"/>
      <c r="M7165" s="80"/>
    </row>
    <row r="7166" spans="5:13">
      <c r="E7166" s="80"/>
      <c r="F7166" s="80"/>
      <c r="I7166" s="81"/>
      <c r="J7166" s="80"/>
      <c r="K7166" s="80"/>
      <c r="L7166" s="80"/>
      <c r="M7166" s="80"/>
    </row>
    <row r="7167" spans="5:13">
      <c r="E7167" s="80"/>
      <c r="F7167" s="80"/>
      <c r="I7167" s="81"/>
      <c r="J7167" s="80"/>
      <c r="K7167" s="80"/>
      <c r="L7167" s="80"/>
      <c r="M7167" s="80"/>
    </row>
    <row r="7168" spans="5:13">
      <c r="E7168" s="80"/>
      <c r="F7168" s="80"/>
      <c r="I7168" s="81"/>
      <c r="J7168" s="80"/>
      <c r="K7168" s="80"/>
      <c r="L7168" s="80"/>
      <c r="M7168" s="80"/>
    </row>
    <row r="7169" spans="5:13">
      <c r="E7169" s="80"/>
      <c r="F7169" s="80"/>
      <c r="I7169" s="81"/>
      <c r="J7169" s="80"/>
      <c r="K7169" s="80"/>
      <c r="L7169" s="80"/>
      <c r="M7169" s="80"/>
    </row>
    <row r="7170" spans="5:13">
      <c r="E7170" s="80"/>
      <c r="F7170" s="80"/>
      <c r="I7170" s="81"/>
      <c r="J7170" s="80"/>
      <c r="K7170" s="80"/>
      <c r="L7170" s="80"/>
      <c r="M7170" s="80"/>
    </row>
    <row r="7171" spans="5:13">
      <c r="E7171" s="80"/>
      <c r="F7171" s="80"/>
      <c r="I7171" s="81"/>
      <c r="J7171" s="80"/>
      <c r="K7171" s="80"/>
      <c r="L7171" s="80"/>
      <c r="M7171" s="80"/>
    </row>
    <row r="7172" spans="5:13">
      <c r="E7172" s="80"/>
      <c r="F7172" s="80"/>
      <c r="I7172" s="81"/>
      <c r="J7172" s="80"/>
      <c r="K7172" s="80"/>
      <c r="L7172" s="80"/>
      <c r="M7172" s="80"/>
    </row>
    <row r="7173" spans="5:13">
      <c r="E7173" s="80"/>
      <c r="F7173" s="80"/>
      <c r="I7173" s="81"/>
      <c r="J7173" s="80"/>
      <c r="K7173" s="80"/>
      <c r="L7173" s="80"/>
      <c r="M7173" s="80"/>
    </row>
    <row r="7174" spans="5:13">
      <c r="E7174" s="80"/>
      <c r="F7174" s="80"/>
      <c r="I7174" s="81"/>
      <c r="J7174" s="80"/>
      <c r="K7174" s="80"/>
      <c r="L7174" s="80"/>
      <c r="M7174" s="80"/>
    </row>
    <row r="7175" spans="5:13">
      <c r="E7175" s="80"/>
      <c r="F7175" s="80"/>
      <c r="I7175" s="81"/>
      <c r="J7175" s="80"/>
      <c r="K7175" s="80"/>
      <c r="L7175" s="80"/>
      <c r="M7175" s="80"/>
    </row>
    <row r="7176" spans="5:13">
      <c r="E7176" s="80"/>
      <c r="F7176" s="80"/>
      <c r="I7176" s="81"/>
      <c r="J7176" s="80"/>
      <c r="K7176" s="80"/>
      <c r="L7176" s="80"/>
      <c r="M7176" s="80"/>
    </row>
    <row r="7177" spans="5:13">
      <c r="E7177" s="80"/>
      <c r="F7177" s="80"/>
      <c r="I7177" s="81"/>
      <c r="J7177" s="80"/>
      <c r="K7177" s="80"/>
      <c r="L7177" s="80"/>
      <c r="M7177" s="80"/>
    </row>
    <row r="7178" spans="5:13">
      <c r="E7178" s="80"/>
      <c r="F7178" s="80"/>
      <c r="I7178" s="81"/>
      <c r="J7178" s="80"/>
      <c r="K7178" s="80"/>
      <c r="L7178" s="80"/>
      <c r="M7178" s="80"/>
    </row>
    <row r="7179" spans="5:13">
      <c r="E7179" s="80"/>
      <c r="F7179" s="80"/>
      <c r="I7179" s="81"/>
      <c r="J7179" s="80"/>
      <c r="K7179" s="80"/>
      <c r="L7179" s="80"/>
      <c r="M7179" s="80"/>
    </row>
    <row r="7180" spans="5:13">
      <c r="E7180" s="80"/>
      <c r="F7180" s="80"/>
      <c r="I7180" s="81"/>
      <c r="J7180" s="80"/>
      <c r="K7180" s="80"/>
      <c r="L7180" s="80"/>
      <c r="M7180" s="80"/>
    </row>
    <row r="7181" spans="5:13">
      <c r="E7181" s="80"/>
      <c r="F7181" s="80"/>
      <c r="I7181" s="81"/>
      <c r="J7181" s="80"/>
      <c r="K7181" s="80"/>
      <c r="L7181" s="80"/>
      <c r="M7181" s="80"/>
    </row>
    <row r="7182" spans="5:13">
      <c r="E7182" s="80"/>
      <c r="F7182" s="80"/>
      <c r="I7182" s="81"/>
      <c r="J7182" s="80"/>
      <c r="K7182" s="80"/>
      <c r="L7182" s="80"/>
      <c r="M7182" s="80"/>
    </row>
    <row r="7183" spans="5:13">
      <c r="E7183" s="80"/>
      <c r="F7183" s="80"/>
      <c r="I7183" s="81"/>
      <c r="J7183" s="80"/>
      <c r="K7183" s="80"/>
      <c r="L7183" s="80"/>
      <c r="M7183" s="80"/>
    </row>
    <row r="7184" spans="5:13">
      <c r="E7184" s="80"/>
      <c r="F7184" s="80"/>
      <c r="I7184" s="81"/>
      <c r="J7184" s="80"/>
      <c r="K7184" s="80"/>
      <c r="L7184" s="80"/>
      <c r="M7184" s="80"/>
    </row>
    <row r="7185" spans="5:13">
      <c r="E7185" s="80"/>
      <c r="F7185" s="80"/>
      <c r="I7185" s="81"/>
      <c r="J7185" s="80"/>
      <c r="K7185" s="80"/>
      <c r="L7185" s="80"/>
      <c r="M7185" s="80"/>
    </row>
    <row r="7186" spans="5:13">
      <c r="E7186" s="80"/>
      <c r="F7186" s="80"/>
      <c r="I7186" s="81"/>
      <c r="J7186" s="80"/>
      <c r="K7186" s="80"/>
      <c r="L7186" s="80"/>
      <c r="M7186" s="80"/>
    </row>
    <row r="7187" spans="5:13">
      <c r="E7187" s="80"/>
      <c r="F7187" s="80"/>
      <c r="I7187" s="81"/>
      <c r="J7187" s="80"/>
      <c r="K7187" s="80"/>
      <c r="L7187" s="80"/>
      <c r="M7187" s="80"/>
    </row>
    <row r="7188" spans="5:13">
      <c r="E7188" s="80"/>
      <c r="F7188" s="80"/>
      <c r="I7188" s="81"/>
      <c r="J7188" s="80"/>
      <c r="K7188" s="80"/>
      <c r="L7188" s="80"/>
      <c r="M7188" s="80"/>
    </row>
    <row r="7189" spans="5:13">
      <c r="E7189" s="80"/>
      <c r="F7189" s="80"/>
      <c r="I7189" s="81"/>
      <c r="J7189" s="80"/>
      <c r="K7189" s="80"/>
      <c r="L7189" s="80"/>
      <c r="M7189" s="80"/>
    </row>
    <row r="7190" spans="5:13">
      <c r="E7190" s="80"/>
      <c r="F7190" s="80"/>
      <c r="I7190" s="81"/>
      <c r="J7190" s="80"/>
      <c r="K7190" s="80"/>
      <c r="L7190" s="80"/>
      <c r="M7190" s="80"/>
    </row>
    <row r="7191" spans="5:13">
      <c r="E7191" s="80"/>
      <c r="F7191" s="80"/>
      <c r="I7191" s="81"/>
      <c r="J7191" s="80"/>
      <c r="K7191" s="80"/>
      <c r="L7191" s="80"/>
      <c r="M7191" s="80"/>
    </row>
    <row r="7192" spans="5:13">
      <c r="E7192" s="80"/>
      <c r="F7192" s="80"/>
      <c r="I7192" s="81"/>
      <c r="J7192" s="80"/>
      <c r="K7192" s="80"/>
      <c r="L7192" s="80"/>
      <c r="M7192" s="80"/>
    </row>
    <row r="7193" spans="5:13">
      <c r="E7193" s="80"/>
      <c r="F7193" s="80"/>
      <c r="I7193" s="81"/>
      <c r="J7193" s="80"/>
      <c r="K7193" s="80"/>
      <c r="L7193" s="80"/>
      <c r="M7193" s="80"/>
    </row>
    <row r="7194" spans="5:13">
      <c r="E7194" s="80"/>
      <c r="F7194" s="80"/>
      <c r="I7194" s="81"/>
      <c r="J7194" s="80"/>
      <c r="K7194" s="80"/>
      <c r="L7194" s="80"/>
      <c r="M7194" s="80"/>
    </row>
    <row r="7195" spans="5:13">
      <c r="E7195" s="80"/>
      <c r="F7195" s="80"/>
      <c r="I7195" s="81"/>
      <c r="J7195" s="80"/>
      <c r="K7195" s="80"/>
      <c r="L7195" s="80"/>
      <c r="M7195" s="80"/>
    </row>
    <row r="7196" spans="5:13">
      <c r="E7196" s="80"/>
      <c r="F7196" s="80"/>
      <c r="I7196" s="81"/>
      <c r="J7196" s="80"/>
      <c r="K7196" s="80"/>
      <c r="L7196" s="80"/>
      <c r="M7196" s="80"/>
    </row>
    <row r="7197" spans="5:13">
      <c r="E7197" s="80"/>
      <c r="F7197" s="80"/>
      <c r="I7197" s="81"/>
      <c r="J7197" s="80"/>
      <c r="K7197" s="80"/>
      <c r="L7197" s="80"/>
      <c r="M7197" s="80"/>
    </row>
    <row r="7198" spans="5:13">
      <c r="E7198" s="80"/>
      <c r="F7198" s="80"/>
      <c r="I7198" s="81"/>
      <c r="J7198" s="80"/>
      <c r="K7198" s="80"/>
      <c r="L7198" s="80"/>
      <c r="M7198" s="80"/>
    </row>
    <row r="7199" spans="5:13">
      <c r="E7199" s="80"/>
      <c r="F7199" s="80"/>
      <c r="I7199" s="81"/>
      <c r="J7199" s="80"/>
      <c r="K7199" s="80"/>
      <c r="L7199" s="80"/>
      <c r="M7199" s="80"/>
    </row>
    <row r="7200" spans="5:13">
      <c r="E7200" s="80"/>
      <c r="F7200" s="80"/>
      <c r="I7200" s="81"/>
      <c r="J7200" s="80"/>
      <c r="K7200" s="80"/>
      <c r="L7200" s="80"/>
      <c r="M7200" s="80"/>
    </row>
    <row r="7201" spans="5:13">
      <c r="E7201" s="80"/>
      <c r="F7201" s="80"/>
      <c r="I7201" s="81"/>
      <c r="J7201" s="80"/>
      <c r="K7201" s="80"/>
      <c r="L7201" s="80"/>
      <c r="M7201" s="80"/>
    </row>
    <row r="7202" spans="5:13">
      <c r="E7202" s="80"/>
      <c r="F7202" s="80"/>
      <c r="I7202" s="81"/>
      <c r="J7202" s="80"/>
      <c r="K7202" s="80"/>
      <c r="L7202" s="80"/>
      <c r="M7202" s="80"/>
    </row>
    <row r="7203" spans="5:13">
      <c r="E7203" s="80"/>
      <c r="F7203" s="80"/>
      <c r="I7203" s="81"/>
      <c r="J7203" s="80"/>
      <c r="K7203" s="80"/>
      <c r="L7203" s="80"/>
      <c r="M7203" s="80"/>
    </row>
    <row r="7204" spans="5:13">
      <c r="E7204" s="80"/>
      <c r="F7204" s="80"/>
      <c r="I7204" s="81"/>
      <c r="J7204" s="80"/>
      <c r="K7204" s="80"/>
      <c r="L7204" s="80"/>
      <c r="M7204" s="80"/>
    </row>
    <row r="7205" spans="5:13">
      <c r="E7205" s="80"/>
      <c r="F7205" s="80"/>
      <c r="I7205" s="81"/>
      <c r="J7205" s="80"/>
      <c r="K7205" s="80"/>
      <c r="L7205" s="80"/>
      <c r="M7205" s="80"/>
    </row>
    <row r="7206" spans="5:13">
      <c r="E7206" s="80"/>
      <c r="F7206" s="80"/>
      <c r="I7206" s="81"/>
      <c r="J7206" s="80"/>
      <c r="K7206" s="80"/>
      <c r="L7206" s="80"/>
      <c r="M7206" s="80"/>
    </row>
    <row r="7207" spans="5:13">
      <c r="E7207" s="80"/>
      <c r="F7207" s="80"/>
      <c r="I7207" s="81"/>
      <c r="J7207" s="80"/>
      <c r="K7207" s="80"/>
      <c r="L7207" s="80"/>
      <c r="M7207" s="80"/>
    </row>
    <row r="7208" spans="5:13">
      <c r="E7208" s="80"/>
      <c r="F7208" s="80"/>
      <c r="I7208" s="81"/>
      <c r="J7208" s="80"/>
      <c r="K7208" s="80"/>
      <c r="L7208" s="80"/>
      <c r="M7208" s="80"/>
    </row>
    <row r="7209" spans="5:13">
      <c r="E7209" s="80"/>
      <c r="F7209" s="80"/>
      <c r="I7209" s="81"/>
      <c r="J7209" s="80"/>
      <c r="K7209" s="80"/>
      <c r="L7209" s="80"/>
      <c r="M7209" s="80"/>
    </row>
    <row r="7210" spans="5:13">
      <c r="E7210" s="80"/>
      <c r="F7210" s="80"/>
      <c r="I7210" s="81"/>
      <c r="J7210" s="80"/>
      <c r="K7210" s="80"/>
      <c r="L7210" s="80"/>
      <c r="M7210" s="80"/>
    </row>
    <row r="7211" spans="5:13">
      <c r="E7211" s="80"/>
      <c r="F7211" s="80"/>
      <c r="I7211" s="81"/>
      <c r="J7211" s="80"/>
      <c r="K7211" s="80"/>
      <c r="L7211" s="80"/>
      <c r="M7211" s="80"/>
    </row>
    <row r="7212" spans="5:13">
      <c r="E7212" s="80"/>
      <c r="F7212" s="80"/>
      <c r="I7212" s="81"/>
      <c r="J7212" s="80"/>
      <c r="K7212" s="80"/>
      <c r="L7212" s="80"/>
      <c r="M7212" s="80"/>
    </row>
    <row r="7213" spans="5:13">
      <c r="E7213" s="80"/>
      <c r="F7213" s="80"/>
      <c r="I7213" s="81"/>
      <c r="J7213" s="80"/>
      <c r="K7213" s="80"/>
      <c r="L7213" s="80"/>
      <c r="M7213" s="80"/>
    </row>
    <row r="7214" spans="5:13">
      <c r="E7214" s="80"/>
      <c r="F7214" s="80"/>
      <c r="I7214" s="81"/>
      <c r="J7214" s="80"/>
      <c r="K7214" s="80"/>
      <c r="L7214" s="80"/>
      <c r="M7214" s="80"/>
    </row>
    <row r="7215" spans="5:13">
      <c r="E7215" s="80"/>
      <c r="F7215" s="80"/>
      <c r="I7215" s="81"/>
      <c r="J7215" s="80"/>
      <c r="K7215" s="80"/>
      <c r="L7215" s="80"/>
      <c r="M7215" s="80"/>
    </row>
    <row r="7216" spans="5:13">
      <c r="E7216" s="80"/>
      <c r="F7216" s="80"/>
      <c r="I7216" s="81"/>
      <c r="J7216" s="80"/>
      <c r="K7216" s="80"/>
      <c r="L7216" s="80"/>
      <c r="M7216" s="80"/>
    </row>
    <row r="7217" spans="5:13">
      <c r="E7217" s="80"/>
      <c r="F7217" s="80"/>
      <c r="I7217" s="81"/>
      <c r="J7217" s="80"/>
      <c r="K7217" s="80"/>
      <c r="L7217" s="80"/>
      <c r="M7217" s="80"/>
    </row>
    <row r="7218" spans="5:13">
      <c r="E7218" s="80"/>
      <c r="F7218" s="80"/>
      <c r="I7218" s="81"/>
      <c r="J7218" s="80"/>
      <c r="K7218" s="80"/>
      <c r="L7218" s="80"/>
      <c r="M7218" s="80"/>
    </row>
    <row r="7219" spans="5:13">
      <c r="E7219" s="80"/>
      <c r="F7219" s="80"/>
      <c r="I7219" s="81"/>
      <c r="J7219" s="80"/>
      <c r="K7219" s="80"/>
      <c r="L7219" s="80"/>
      <c r="M7219" s="80"/>
    </row>
    <row r="7220" spans="5:13">
      <c r="E7220" s="80"/>
      <c r="F7220" s="80"/>
      <c r="I7220" s="81"/>
      <c r="J7220" s="80"/>
      <c r="K7220" s="80"/>
      <c r="L7220" s="80"/>
      <c r="M7220" s="80"/>
    </row>
    <row r="7221" spans="5:13">
      <c r="E7221" s="80"/>
      <c r="F7221" s="80"/>
      <c r="I7221" s="81"/>
      <c r="J7221" s="80"/>
      <c r="K7221" s="80"/>
      <c r="L7221" s="80"/>
      <c r="M7221" s="80"/>
    </row>
    <row r="7222" spans="5:13">
      <c r="E7222" s="80"/>
      <c r="F7222" s="80"/>
      <c r="I7222" s="81"/>
      <c r="J7222" s="80"/>
      <c r="K7222" s="80"/>
      <c r="L7222" s="80"/>
      <c r="M7222" s="80"/>
    </row>
    <row r="7223" spans="5:13">
      <c r="E7223" s="80"/>
      <c r="F7223" s="80"/>
      <c r="I7223" s="81"/>
      <c r="J7223" s="80"/>
      <c r="K7223" s="80"/>
      <c r="L7223" s="80"/>
      <c r="M7223" s="80"/>
    </row>
    <row r="7224" spans="5:13">
      <c r="E7224" s="80"/>
      <c r="F7224" s="80"/>
      <c r="I7224" s="81"/>
      <c r="J7224" s="80"/>
      <c r="K7224" s="80"/>
      <c r="L7224" s="80"/>
      <c r="M7224" s="80"/>
    </row>
    <row r="7225" spans="5:13">
      <c r="E7225" s="80"/>
      <c r="F7225" s="80"/>
      <c r="I7225" s="81"/>
      <c r="J7225" s="80"/>
      <c r="K7225" s="80"/>
      <c r="L7225" s="80"/>
      <c r="M7225" s="80"/>
    </row>
    <row r="7226" spans="5:13">
      <c r="E7226" s="80"/>
      <c r="F7226" s="80"/>
      <c r="I7226" s="81"/>
      <c r="J7226" s="80"/>
      <c r="K7226" s="80"/>
      <c r="L7226" s="80"/>
      <c r="M7226" s="80"/>
    </row>
    <row r="7227" spans="5:13">
      <c r="E7227" s="80"/>
      <c r="F7227" s="80"/>
      <c r="I7227" s="81"/>
      <c r="J7227" s="80"/>
      <c r="K7227" s="80"/>
      <c r="L7227" s="80"/>
      <c r="M7227" s="80"/>
    </row>
    <row r="7228" spans="5:13">
      <c r="E7228" s="80"/>
      <c r="F7228" s="80"/>
      <c r="I7228" s="81"/>
      <c r="J7228" s="80"/>
      <c r="K7228" s="80"/>
      <c r="L7228" s="80"/>
      <c r="M7228" s="80"/>
    </row>
    <row r="7229" spans="5:13">
      <c r="E7229" s="80"/>
      <c r="F7229" s="80"/>
      <c r="I7229" s="81"/>
      <c r="J7229" s="80"/>
      <c r="K7229" s="80"/>
      <c r="L7229" s="80"/>
      <c r="M7229" s="80"/>
    </row>
    <row r="7230" spans="5:13">
      <c r="E7230" s="80"/>
      <c r="F7230" s="80"/>
      <c r="I7230" s="81"/>
      <c r="J7230" s="80"/>
      <c r="K7230" s="80"/>
      <c r="L7230" s="80"/>
      <c r="M7230" s="80"/>
    </row>
    <row r="7231" spans="5:13">
      <c r="E7231" s="80"/>
      <c r="F7231" s="80"/>
      <c r="I7231" s="81"/>
      <c r="J7231" s="80"/>
      <c r="K7231" s="80"/>
      <c r="L7231" s="80"/>
      <c r="M7231" s="80"/>
    </row>
    <row r="7232" spans="5:13">
      <c r="E7232" s="80"/>
      <c r="F7232" s="80"/>
      <c r="I7232" s="81"/>
      <c r="J7232" s="80"/>
      <c r="K7232" s="80"/>
      <c r="L7232" s="80"/>
      <c r="M7232" s="80"/>
    </row>
    <row r="7233" spans="5:13">
      <c r="E7233" s="80"/>
      <c r="F7233" s="80"/>
      <c r="I7233" s="81"/>
      <c r="J7233" s="80"/>
      <c r="K7233" s="80"/>
      <c r="L7233" s="80"/>
      <c r="M7233" s="80"/>
    </row>
    <row r="7234" spans="5:13">
      <c r="E7234" s="80"/>
      <c r="F7234" s="80"/>
      <c r="I7234" s="81"/>
      <c r="J7234" s="80"/>
      <c r="K7234" s="80"/>
      <c r="L7234" s="80"/>
      <c r="M7234" s="80"/>
    </row>
    <row r="7235" spans="5:13">
      <c r="E7235" s="80"/>
      <c r="F7235" s="80"/>
      <c r="I7235" s="81"/>
      <c r="J7235" s="80"/>
      <c r="K7235" s="80"/>
      <c r="L7235" s="80"/>
      <c r="M7235" s="80"/>
    </row>
    <row r="7236" spans="5:13">
      <c r="E7236" s="80"/>
      <c r="F7236" s="80"/>
      <c r="I7236" s="81"/>
      <c r="J7236" s="80"/>
      <c r="K7236" s="80"/>
      <c r="L7236" s="80"/>
      <c r="M7236" s="80"/>
    </row>
    <row r="7237" spans="5:13">
      <c r="E7237" s="80"/>
      <c r="F7237" s="80"/>
      <c r="I7237" s="81"/>
      <c r="J7237" s="80"/>
      <c r="K7237" s="80"/>
      <c r="L7237" s="80"/>
      <c r="M7237" s="80"/>
    </row>
    <row r="7238" spans="5:13">
      <c r="E7238" s="80"/>
      <c r="F7238" s="80"/>
      <c r="I7238" s="81"/>
      <c r="J7238" s="80"/>
      <c r="K7238" s="80"/>
      <c r="L7238" s="80"/>
      <c r="M7238" s="80"/>
    </row>
    <row r="7239" spans="5:13">
      <c r="E7239" s="80"/>
      <c r="F7239" s="80"/>
      <c r="I7239" s="81"/>
      <c r="J7239" s="80"/>
      <c r="K7239" s="80"/>
      <c r="L7239" s="80"/>
      <c r="M7239" s="80"/>
    </row>
    <row r="7240" spans="5:13">
      <c r="E7240" s="80"/>
      <c r="F7240" s="80"/>
      <c r="I7240" s="81"/>
      <c r="J7240" s="80"/>
      <c r="K7240" s="80"/>
      <c r="L7240" s="80"/>
      <c r="M7240" s="80"/>
    </row>
    <row r="7241" spans="5:13">
      <c r="E7241" s="80"/>
      <c r="F7241" s="80"/>
      <c r="I7241" s="81"/>
      <c r="J7241" s="80"/>
      <c r="K7241" s="80"/>
      <c r="L7241" s="80"/>
      <c r="M7241" s="80"/>
    </row>
    <row r="7242" spans="5:13">
      <c r="E7242" s="80"/>
      <c r="F7242" s="80"/>
      <c r="I7242" s="81"/>
      <c r="J7242" s="80"/>
      <c r="K7242" s="80"/>
      <c r="L7242" s="80"/>
      <c r="M7242" s="80"/>
    </row>
    <row r="7243" spans="5:13">
      <c r="E7243" s="80"/>
      <c r="F7243" s="80"/>
      <c r="I7243" s="81"/>
      <c r="J7243" s="80"/>
      <c r="K7243" s="80"/>
      <c r="L7243" s="80"/>
      <c r="M7243" s="80"/>
    </row>
    <row r="7244" spans="5:13">
      <c r="E7244" s="80"/>
      <c r="F7244" s="80"/>
      <c r="I7244" s="81"/>
      <c r="J7244" s="80"/>
      <c r="K7244" s="80"/>
      <c r="L7244" s="80"/>
      <c r="M7244" s="80"/>
    </row>
    <row r="7245" spans="5:13">
      <c r="E7245" s="80"/>
      <c r="F7245" s="80"/>
      <c r="I7245" s="81"/>
      <c r="J7245" s="80"/>
      <c r="K7245" s="80"/>
      <c r="L7245" s="80"/>
      <c r="M7245" s="80"/>
    </row>
    <row r="7246" spans="5:13">
      <c r="E7246" s="80"/>
      <c r="F7246" s="80"/>
      <c r="I7246" s="81"/>
      <c r="J7246" s="80"/>
      <c r="K7246" s="80"/>
      <c r="L7246" s="80"/>
      <c r="M7246" s="80"/>
    </row>
    <row r="7247" spans="5:13">
      <c r="E7247" s="80"/>
      <c r="F7247" s="80"/>
      <c r="I7247" s="81"/>
      <c r="J7247" s="80"/>
      <c r="K7247" s="80"/>
      <c r="L7247" s="80"/>
      <c r="M7247" s="80"/>
    </row>
    <row r="7248" spans="5:13">
      <c r="E7248" s="80"/>
      <c r="F7248" s="80"/>
      <c r="I7248" s="81"/>
      <c r="J7248" s="80"/>
      <c r="K7248" s="80"/>
      <c r="L7248" s="80"/>
      <c r="M7248" s="80"/>
    </row>
    <row r="7249" spans="5:13">
      <c r="E7249" s="80"/>
      <c r="F7249" s="80"/>
      <c r="I7249" s="81"/>
      <c r="J7249" s="80"/>
      <c r="K7249" s="80"/>
      <c r="L7249" s="80"/>
      <c r="M7249" s="80"/>
    </row>
    <row r="7250" spans="5:13">
      <c r="E7250" s="80"/>
      <c r="F7250" s="80"/>
      <c r="I7250" s="81"/>
      <c r="J7250" s="80"/>
      <c r="K7250" s="80"/>
      <c r="L7250" s="80"/>
      <c r="M7250" s="80"/>
    </row>
    <row r="7251" spans="5:13">
      <c r="E7251" s="80"/>
      <c r="F7251" s="80"/>
      <c r="I7251" s="81"/>
      <c r="J7251" s="80"/>
      <c r="K7251" s="80"/>
      <c r="L7251" s="80"/>
      <c r="M7251" s="80"/>
    </row>
    <row r="7252" spans="5:13">
      <c r="E7252" s="80"/>
      <c r="F7252" s="80"/>
      <c r="I7252" s="81"/>
      <c r="J7252" s="80"/>
      <c r="K7252" s="80"/>
      <c r="L7252" s="80"/>
      <c r="M7252" s="80"/>
    </row>
    <row r="7253" spans="5:13">
      <c r="E7253" s="80"/>
      <c r="F7253" s="80"/>
      <c r="I7253" s="81"/>
      <c r="J7253" s="80"/>
      <c r="K7253" s="80"/>
      <c r="L7253" s="80"/>
      <c r="M7253" s="80"/>
    </row>
    <row r="7254" spans="5:13">
      <c r="E7254" s="80"/>
      <c r="F7254" s="80"/>
      <c r="I7254" s="81"/>
      <c r="J7254" s="80"/>
      <c r="K7254" s="80"/>
      <c r="L7254" s="80"/>
      <c r="M7254" s="80"/>
    </row>
    <row r="7255" spans="5:13">
      <c r="E7255" s="80"/>
      <c r="F7255" s="80"/>
      <c r="I7255" s="81"/>
      <c r="J7255" s="80"/>
      <c r="K7255" s="80"/>
      <c r="L7255" s="80"/>
      <c r="M7255" s="80"/>
    </row>
    <row r="7256" spans="5:13">
      <c r="E7256" s="80"/>
      <c r="F7256" s="80"/>
      <c r="I7256" s="81"/>
      <c r="J7256" s="80"/>
      <c r="K7256" s="80"/>
      <c r="L7256" s="80"/>
      <c r="M7256" s="80"/>
    </row>
    <row r="7257" spans="5:13">
      <c r="E7257" s="80"/>
      <c r="F7257" s="80"/>
      <c r="I7257" s="81"/>
      <c r="J7257" s="80"/>
      <c r="K7257" s="80"/>
      <c r="L7257" s="80"/>
      <c r="M7257" s="80"/>
    </row>
    <row r="7258" spans="5:13">
      <c r="E7258" s="80"/>
      <c r="F7258" s="80"/>
      <c r="I7258" s="81"/>
      <c r="J7258" s="80"/>
      <c r="K7258" s="80"/>
      <c r="L7258" s="80"/>
      <c r="M7258" s="80"/>
    </row>
    <row r="7259" spans="5:13">
      <c r="E7259" s="80"/>
      <c r="F7259" s="80"/>
      <c r="I7259" s="81"/>
      <c r="J7259" s="80"/>
      <c r="K7259" s="80"/>
      <c r="L7259" s="80"/>
      <c r="M7259" s="80"/>
    </row>
    <row r="7260" spans="5:13">
      <c r="E7260" s="80"/>
      <c r="F7260" s="80"/>
      <c r="I7260" s="81"/>
      <c r="J7260" s="80"/>
      <c r="K7260" s="80"/>
      <c r="L7260" s="80"/>
      <c r="M7260" s="80"/>
    </row>
    <row r="7261" spans="5:13">
      <c r="E7261" s="80"/>
      <c r="F7261" s="80"/>
      <c r="I7261" s="81"/>
      <c r="J7261" s="80"/>
      <c r="K7261" s="80"/>
      <c r="L7261" s="80"/>
      <c r="M7261" s="80"/>
    </row>
    <row r="7262" spans="5:13">
      <c r="E7262" s="80"/>
      <c r="F7262" s="80"/>
      <c r="I7262" s="81"/>
      <c r="J7262" s="80"/>
      <c r="K7262" s="80"/>
      <c r="L7262" s="80"/>
      <c r="M7262" s="80"/>
    </row>
    <row r="7263" spans="5:13">
      <c r="E7263" s="80"/>
      <c r="F7263" s="80"/>
      <c r="I7263" s="81"/>
      <c r="J7263" s="80"/>
      <c r="K7263" s="80"/>
      <c r="L7263" s="80"/>
      <c r="M7263" s="80"/>
    </row>
    <row r="7264" spans="5:13">
      <c r="E7264" s="80"/>
      <c r="F7264" s="80"/>
      <c r="I7264" s="81"/>
      <c r="J7264" s="80"/>
      <c r="K7264" s="80"/>
      <c r="L7264" s="80"/>
      <c r="M7264" s="80"/>
    </row>
    <row r="7265" spans="5:13">
      <c r="E7265" s="80"/>
      <c r="F7265" s="80"/>
      <c r="I7265" s="81"/>
      <c r="J7265" s="80"/>
      <c r="K7265" s="80"/>
      <c r="L7265" s="80"/>
      <c r="M7265" s="80"/>
    </row>
    <row r="7266" spans="5:13">
      <c r="E7266" s="80"/>
      <c r="F7266" s="80"/>
      <c r="I7266" s="81"/>
      <c r="J7266" s="80"/>
      <c r="K7266" s="80"/>
      <c r="L7266" s="80"/>
      <c r="M7266" s="80"/>
    </row>
    <row r="7267" spans="5:13">
      <c r="E7267" s="80"/>
      <c r="F7267" s="80"/>
      <c r="I7267" s="81"/>
      <c r="J7267" s="80"/>
      <c r="K7267" s="80"/>
      <c r="L7267" s="80"/>
      <c r="M7267" s="80"/>
    </row>
    <row r="7268" spans="5:13">
      <c r="E7268" s="80"/>
      <c r="F7268" s="80"/>
      <c r="I7268" s="81"/>
      <c r="J7268" s="80"/>
      <c r="K7268" s="80"/>
      <c r="L7268" s="80"/>
      <c r="M7268" s="80"/>
    </row>
    <row r="7269" spans="5:13">
      <c r="E7269" s="80"/>
      <c r="F7269" s="80"/>
      <c r="I7269" s="81"/>
      <c r="J7269" s="80"/>
      <c r="K7269" s="80"/>
      <c r="L7269" s="80"/>
      <c r="M7269" s="80"/>
    </row>
    <row r="7270" spans="5:13">
      <c r="E7270" s="80"/>
      <c r="F7270" s="80"/>
      <c r="I7270" s="81"/>
      <c r="J7270" s="80"/>
      <c r="K7270" s="80"/>
      <c r="L7270" s="80"/>
      <c r="M7270" s="80"/>
    </row>
    <row r="7271" spans="5:13">
      <c r="E7271" s="80"/>
      <c r="F7271" s="80"/>
      <c r="I7271" s="81"/>
      <c r="J7271" s="80"/>
      <c r="K7271" s="80"/>
      <c r="L7271" s="80"/>
      <c r="M7271" s="80"/>
    </row>
    <row r="7272" spans="5:13">
      <c r="E7272" s="80"/>
      <c r="F7272" s="80"/>
      <c r="I7272" s="81"/>
      <c r="J7272" s="80"/>
      <c r="K7272" s="80"/>
      <c r="L7272" s="80"/>
      <c r="M7272" s="80"/>
    </row>
    <row r="7273" spans="5:13">
      <c r="E7273" s="80"/>
      <c r="F7273" s="80"/>
      <c r="I7273" s="81"/>
      <c r="J7273" s="80"/>
      <c r="K7273" s="80"/>
      <c r="L7273" s="80"/>
      <c r="M7273" s="80"/>
    </row>
    <row r="7274" spans="5:13">
      <c r="E7274" s="80"/>
      <c r="F7274" s="80"/>
      <c r="I7274" s="81"/>
      <c r="J7274" s="80"/>
      <c r="K7274" s="80"/>
      <c r="L7274" s="80"/>
      <c r="M7274" s="80"/>
    </row>
    <row r="7275" spans="5:13">
      <c r="E7275" s="80"/>
      <c r="F7275" s="80"/>
      <c r="I7275" s="81"/>
      <c r="J7275" s="80"/>
      <c r="K7275" s="80"/>
      <c r="L7275" s="80"/>
      <c r="M7275" s="80"/>
    </row>
    <row r="7276" spans="5:13">
      <c r="E7276" s="80"/>
      <c r="F7276" s="80"/>
      <c r="I7276" s="81"/>
      <c r="J7276" s="80"/>
      <c r="K7276" s="80"/>
      <c r="L7276" s="80"/>
      <c r="M7276" s="80"/>
    </row>
    <row r="7277" spans="5:13">
      <c r="E7277" s="80"/>
      <c r="F7277" s="80"/>
      <c r="I7277" s="81"/>
      <c r="J7277" s="80"/>
      <c r="K7277" s="80"/>
      <c r="L7277" s="80"/>
      <c r="M7277" s="80"/>
    </row>
    <row r="7278" spans="5:13">
      <c r="E7278" s="80"/>
      <c r="F7278" s="80"/>
      <c r="I7278" s="81"/>
      <c r="J7278" s="80"/>
      <c r="K7278" s="80"/>
      <c r="L7278" s="80"/>
      <c r="M7278" s="80"/>
    </row>
    <row r="7279" spans="5:13">
      <c r="E7279" s="80"/>
      <c r="F7279" s="80"/>
      <c r="I7279" s="81"/>
      <c r="J7279" s="80"/>
      <c r="K7279" s="80"/>
      <c r="L7279" s="80"/>
      <c r="M7279" s="80"/>
    </row>
    <row r="7280" spans="5:13">
      <c r="E7280" s="80"/>
      <c r="F7280" s="80"/>
      <c r="I7280" s="81"/>
      <c r="J7280" s="80"/>
      <c r="K7280" s="80"/>
      <c r="L7280" s="80"/>
      <c r="M7280" s="80"/>
    </row>
    <row r="7281" spans="5:13">
      <c r="E7281" s="80"/>
      <c r="F7281" s="80"/>
      <c r="I7281" s="81"/>
      <c r="J7281" s="80"/>
      <c r="K7281" s="80"/>
      <c r="L7281" s="80"/>
      <c r="M7281" s="80"/>
    </row>
    <row r="7282" spans="5:13">
      <c r="E7282" s="80"/>
      <c r="F7282" s="80"/>
      <c r="I7282" s="81"/>
      <c r="J7282" s="80"/>
      <c r="K7282" s="80"/>
      <c r="L7282" s="80"/>
      <c r="M7282" s="80"/>
    </row>
    <row r="7283" spans="5:13">
      <c r="E7283" s="80"/>
      <c r="F7283" s="80"/>
      <c r="I7283" s="81"/>
      <c r="J7283" s="80"/>
      <c r="K7283" s="80"/>
      <c r="L7283" s="80"/>
      <c r="M7283" s="80"/>
    </row>
    <row r="7284" spans="5:13">
      <c r="E7284" s="80"/>
      <c r="F7284" s="80"/>
      <c r="I7284" s="81"/>
      <c r="J7284" s="80"/>
      <c r="K7284" s="80"/>
      <c r="L7284" s="80"/>
      <c r="M7284" s="80"/>
    </row>
    <row r="7285" spans="5:13">
      <c r="E7285" s="80"/>
      <c r="F7285" s="80"/>
      <c r="I7285" s="81"/>
      <c r="J7285" s="80"/>
      <c r="K7285" s="80"/>
      <c r="L7285" s="80"/>
      <c r="M7285" s="80"/>
    </row>
    <row r="7286" spans="5:13">
      <c r="E7286" s="80"/>
      <c r="F7286" s="80"/>
      <c r="I7286" s="81"/>
      <c r="J7286" s="80"/>
      <c r="K7286" s="80"/>
      <c r="L7286" s="80"/>
      <c r="M7286" s="80"/>
    </row>
    <row r="7287" spans="5:13">
      <c r="E7287" s="80"/>
      <c r="F7287" s="80"/>
      <c r="I7287" s="81"/>
      <c r="J7287" s="80"/>
      <c r="K7287" s="80"/>
      <c r="L7287" s="80"/>
      <c r="M7287" s="80"/>
    </row>
    <row r="7288" spans="5:13">
      <c r="E7288" s="80"/>
      <c r="F7288" s="80"/>
      <c r="I7288" s="81"/>
      <c r="J7288" s="80"/>
      <c r="K7288" s="80"/>
      <c r="L7288" s="80"/>
      <c r="M7288" s="80"/>
    </row>
    <row r="7289" spans="5:13">
      <c r="E7289" s="80"/>
      <c r="F7289" s="80"/>
      <c r="I7289" s="81"/>
      <c r="J7289" s="80"/>
      <c r="K7289" s="80"/>
      <c r="L7289" s="80"/>
      <c r="M7289" s="80"/>
    </row>
    <row r="7290" spans="5:13">
      <c r="E7290" s="80"/>
      <c r="F7290" s="80"/>
      <c r="I7290" s="81"/>
      <c r="J7290" s="80"/>
      <c r="K7290" s="80"/>
      <c r="L7290" s="80"/>
      <c r="M7290" s="80"/>
    </row>
    <row r="7291" spans="5:13">
      <c r="E7291" s="80"/>
      <c r="F7291" s="80"/>
      <c r="I7291" s="81"/>
      <c r="J7291" s="80"/>
      <c r="K7291" s="80"/>
      <c r="L7291" s="80"/>
      <c r="M7291" s="80"/>
    </row>
    <row r="7292" spans="5:13">
      <c r="E7292" s="80"/>
      <c r="F7292" s="80"/>
      <c r="I7292" s="81"/>
      <c r="J7292" s="80"/>
      <c r="K7292" s="80"/>
      <c r="L7292" s="80"/>
      <c r="M7292" s="80"/>
    </row>
    <row r="7293" spans="5:13">
      <c r="E7293" s="80"/>
      <c r="F7293" s="80"/>
      <c r="I7293" s="81"/>
      <c r="J7293" s="80"/>
      <c r="K7293" s="80"/>
      <c r="L7293" s="80"/>
      <c r="M7293" s="80"/>
    </row>
    <row r="7294" spans="5:13">
      <c r="E7294" s="80"/>
      <c r="F7294" s="80"/>
      <c r="I7294" s="81"/>
      <c r="J7294" s="80"/>
      <c r="K7294" s="80"/>
      <c r="L7294" s="80"/>
      <c r="M7294" s="80"/>
    </row>
    <row r="7295" spans="5:13">
      <c r="E7295" s="80"/>
      <c r="F7295" s="80"/>
      <c r="I7295" s="81"/>
      <c r="J7295" s="80"/>
      <c r="K7295" s="80"/>
      <c r="L7295" s="80"/>
      <c r="M7295" s="80"/>
    </row>
    <row r="7296" spans="5:13">
      <c r="E7296" s="80"/>
      <c r="F7296" s="80"/>
      <c r="I7296" s="81"/>
      <c r="J7296" s="80"/>
      <c r="K7296" s="80"/>
      <c r="L7296" s="80"/>
      <c r="M7296" s="80"/>
    </row>
    <row r="7297" spans="5:13">
      <c r="E7297" s="80"/>
      <c r="F7297" s="80"/>
      <c r="I7297" s="81"/>
      <c r="J7297" s="80"/>
      <c r="K7297" s="80"/>
      <c r="L7297" s="80"/>
      <c r="M7297" s="80"/>
    </row>
    <row r="7298" spans="5:13">
      <c r="E7298" s="80"/>
      <c r="F7298" s="80"/>
      <c r="I7298" s="81"/>
      <c r="J7298" s="80"/>
      <c r="K7298" s="80"/>
      <c r="L7298" s="80"/>
      <c r="M7298" s="80"/>
    </row>
    <row r="7299" spans="5:13">
      <c r="E7299" s="80"/>
      <c r="F7299" s="80"/>
      <c r="I7299" s="81"/>
      <c r="J7299" s="80"/>
      <c r="K7299" s="80"/>
      <c r="L7299" s="80"/>
      <c r="M7299" s="80"/>
    </row>
    <row r="7300" spans="5:13">
      <c r="E7300" s="80"/>
      <c r="F7300" s="80"/>
      <c r="I7300" s="81"/>
      <c r="J7300" s="80"/>
      <c r="K7300" s="80"/>
      <c r="L7300" s="80"/>
      <c r="M7300" s="80"/>
    </row>
    <row r="7301" spans="5:13">
      <c r="E7301" s="80"/>
      <c r="F7301" s="80"/>
      <c r="I7301" s="81"/>
      <c r="J7301" s="80"/>
      <c r="K7301" s="80"/>
      <c r="L7301" s="80"/>
      <c r="M7301" s="80"/>
    </row>
    <row r="7302" spans="5:13">
      <c r="E7302" s="80"/>
      <c r="F7302" s="80"/>
      <c r="I7302" s="81"/>
      <c r="J7302" s="80"/>
      <c r="K7302" s="80"/>
      <c r="L7302" s="80"/>
      <c r="M7302" s="80"/>
    </row>
    <row r="7303" spans="5:13">
      <c r="E7303" s="80"/>
      <c r="F7303" s="80"/>
      <c r="I7303" s="81"/>
      <c r="J7303" s="80"/>
      <c r="K7303" s="80"/>
      <c r="L7303" s="80"/>
      <c r="M7303" s="80"/>
    </row>
    <row r="7304" spans="5:13">
      <c r="E7304" s="80"/>
      <c r="F7304" s="80"/>
      <c r="I7304" s="81"/>
      <c r="J7304" s="80"/>
      <c r="K7304" s="80"/>
      <c r="L7304" s="80"/>
      <c r="M7304" s="80"/>
    </row>
    <row r="7305" spans="5:13">
      <c r="E7305" s="80"/>
      <c r="F7305" s="80"/>
      <c r="I7305" s="81"/>
      <c r="J7305" s="80"/>
      <c r="K7305" s="80"/>
      <c r="L7305" s="80"/>
      <c r="M7305" s="80"/>
    </row>
    <row r="7306" spans="5:13">
      <c r="E7306" s="80"/>
      <c r="F7306" s="80"/>
      <c r="I7306" s="81"/>
      <c r="J7306" s="80"/>
      <c r="K7306" s="80"/>
      <c r="L7306" s="80"/>
      <c r="M7306" s="80"/>
    </row>
    <row r="7307" spans="5:13">
      <c r="E7307" s="80"/>
      <c r="F7307" s="80"/>
      <c r="I7307" s="81"/>
      <c r="J7307" s="80"/>
      <c r="K7307" s="80"/>
      <c r="L7307" s="80"/>
      <c r="M7307" s="80"/>
    </row>
    <row r="7308" spans="5:13">
      <c r="E7308" s="80"/>
      <c r="F7308" s="80"/>
      <c r="I7308" s="81"/>
      <c r="J7308" s="80"/>
      <c r="K7308" s="80"/>
      <c r="L7308" s="80"/>
      <c r="M7308" s="80"/>
    </row>
    <row r="7309" spans="5:13">
      <c r="E7309" s="80"/>
      <c r="F7309" s="80"/>
      <c r="I7309" s="81"/>
      <c r="J7309" s="80"/>
      <c r="K7309" s="80"/>
      <c r="L7309" s="80"/>
      <c r="M7309" s="80"/>
    </row>
    <row r="7310" spans="5:13">
      <c r="E7310" s="80"/>
      <c r="F7310" s="80"/>
      <c r="I7310" s="81"/>
      <c r="J7310" s="80"/>
      <c r="K7310" s="80"/>
      <c r="L7310" s="80"/>
      <c r="M7310" s="80"/>
    </row>
    <row r="7311" spans="5:13">
      <c r="E7311" s="80"/>
      <c r="F7311" s="80"/>
      <c r="I7311" s="81"/>
      <c r="J7311" s="80"/>
      <c r="K7311" s="80"/>
      <c r="L7311" s="80"/>
      <c r="M7311" s="80"/>
    </row>
    <row r="7312" spans="5:13">
      <c r="E7312" s="80"/>
      <c r="F7312" s="80"/>
      <c r="I7312" s="81"/>
      <c r="J7312" s="80"/>
      <c r="K7312" s="80"/>
      <c r="L7312" s="80"/>
      <c r="M7312" s="80"/>
    </row>
    <row r="7313" spans="5:13">
      <c r="E7313" s="80"/>
      <c r="F7313" s="80"/>
      <c r="I7313" s="81"/>
      <c r="J7313" s="80"/>
      <c r="K7313" s="80"/>
      <c r="L7313" s="80"/>
      <c r="M7313" s="80"/>
    </row>
    <row r="7314" spans="5:13">
      <c r="E7314" s="80"/>
      <c r="F7314" s="80"/>
      <c r="I7314" s="81"/>
      <c r="J7314" s="80"/>
      <c r="K7314" s="80"/>
      <c r="L7314" s="80"/>
      <c r="M7314" s="80"/>
    </row>
    <row r="7315" spans="5:13">
      <c r="E7315" s="80"/>
      <c r="F7315" s="80"/>
      <c r="I7315" s="81"/>
      <c r="J7315" s="80"/>
      <c r="K7315" s="80"/>
      <c r="L7315" s="80"/>
      <c r="M7315" s="80"/>
    </row>
    <row r="7316" spans="5:13">
      <c r="E7316" s="80"/>
      <c r="F7316" s="80"/>
      <c r="I7316" s="81"/>
      <c r="J7316" s="80"/>
      <c r="K7316" s="80"/>
      <c r="L7316" s="80"/>
      <c r="M7316" s="80"/>
    </row>
    <row r="7317" spans="5:13">
      <c r="E7317" s="80"/>
      <c r="F7317" s="80"/>
      <c r="I7317" s="81"/>
      <c r="J7317" s="80"/>
      <c r="K7317" s="80"/>
      <c r="L7317" s="80"/>
      <c r="M7317" s="80"/>
    </row>
    <row r="7318" spans="5:13">
      <c r="E7318" s="80"/>
      <c r="F7318" s="80"/>
      <c r="I7318" s="81"/>
      <c r="J7318" s="80"/>
      <c r="K7318" s="80"/>
      <c r="L7318" s="80"/>
      <c r="M7318" s="80"/>
    </row>
    <row r="7319" spans="5:13">
      <c r="E7319" s="80"/>
      <c r="F7319" s="80"/>
      <c r="I7319" s="81"/>
      <c r="J7319" s="80"/>
      <c r="K7319" s="80"/>
      <c r="L7319" s="80"/>
      <c r="M7319" s="80"/>
    </row>
    <row r="7320" spans="5:13">
      <c r="E7320" s="80"/>
      <c r="F7320" s="80"/>
      <c r="I7320" s="81"/>
      <c r="J7320" s="80"/>
      <c r="K7320" s="80"/>
      <c r="L7320" s="80"/>
      <c r="M7320" s="80"/>
    </row>
    <row r="7321" spans="5:13">
      <c r="E7321" s="80"/>
      <c r="F7321" s="80"/>
      <c r="I7321" s="81"/>
      <c r="J7321" s="80"/>
      <c r="K7321" s="80"/>
      <c r="L7321" s="80"/>
      <c r="M7321" s="80"/>
    </row>
    <row r="7322" spans="5:13">
      <c r="E7322" s="80"/>
      <c r="F7322" s="80"/>
      <c r="I7322" s="81"/>
      <c r="J7322" s="80"/>
      <c r="K7322" s="80"/>
      <c r="L7322" s="80"/>
      <c r="M7322" s="80"/>
    </row>
    <row r="7323" spans="5:13">
      <c r="E7323" s="80"/>
      <c r="F7323" s="80"/>
      <c r="I7323" s="81"/>
      <c r="J7323" s="80"/>
      <c r="K7323" s="80"/>
      <c r="L7323" s="80"/>
      <c r="M7323" s="80"/>
    </row>
    <row r="7324" spans="5:13">
      <c r="E7324" s="80"/>
      <c r="F7324" s="80"/>
      <c r="I7324" s="81"/>
      <c r="J7324" s="80"/>
      <c r="K7324" s="80"/>
      <c r="L7324" s="80"/>
      <c r="M7324" s="80"/>
    </row>
    <row r="7325" spans="5:13">
      <c r="E7325" s="80"/>
      <c r="F7325" s="80"/>
      <c r="I7325" s="81"/>
      <c r="J7325" s="80"/>
      <c r="K7325" s="80"/>
      <c r="L7325" s="80"/>
      <c r="M7325" s="80"/>
    </row>
    <row r="7326" spans="5:13">
      <c r="E7326" s="80"/>
      <c r="F7326" s="80"/>
      <c r="I7326" s="81"/>
      <c r="J7326" s="80"/>
      <c r="K7326" s="80"/>
      <c r="L7326" s="80"/>
      <c r="M7326" s="80"/>
    </row>
    <row r="7327" spans="5:13">
      <c r="E7327" s="80"/>
      <c r="F7327" s="80"/>
      <c r="I7327" s="81"/>
      <c r="J7327" s="80"/>
      <c r="K7327" s="80"/>
      <c r="L7327" s="80"/>
      <c r="M7327" s="80"/>
    </row>
    <row r="7328" spans="5:13">
      <c r="E7328" s="80"/>
      <c r="F7328" s="80"/>
      <c r="I7328" s="81"/>
      <c r="J7328" s="80"/>
      <c r="K7328" s="80"/>
      <c r="L7328" s="80"/>
      <c r="M7328" s="80"/>
    </row>
    <row r="7329" spans="5:13">
      <c r="E7329" s="80"/>
      <c r="F7329" s="80"/>
      <c r="I7329" s="81"/>
      <c r="J7329" s="80"/>
      <c r="K7329" s="80"/>
      <c r="L7329" s="80"/>
      <c r="M7329" s="80"/>
    </row>
    <row r="7330" spans="5:13">
      <c r="E7330" s="80"/>
      <c r="F7330" s="80"/>
      <c r="I7330" s="81"/>
      <c r="J7330" s="80"/>
      <c r="K7330" s="80"/>
      <c r="L7330" s="80"/>
      <c r="M7330" s="80"/>
    </row>
    <row r="7331" spans="5:13">
      <c r="E7331" s="80"/>
      <c r="F7331" s="80"/>
      <c r="I7331" s="81"/>
      <c r="J7331" s="80"/>
      <c r="K7331" s="80"/>
      <c r="L7331" s="80"/>
      <c r="M7331" s="80"/>
    </row>
    <row r="7332" spans="5:13">
      <c r="E7332" s="80"/>
      <c r="F7332" s="80"/>
      <c r="I7332" s="81"/>
      <c r="J7332" s="80"/>
      <c r="K7332" s="80"/>
      <c r="L7332" s="80"/>
      <c r="M7332" s="80"/>
    </row>
    <row r="7333" spans="5:13">
      <c r="E7333" s="80"/>
      <c r="F7333" s="80"/>
      <c r="I7333" s="81"/>
      <c r="J7333" s="80"/>
      <c r="K7333" s="80"/>
      <c r="L7333" s="80"/>
      <c r="M7333" s="80"/>
    </row>
    <row r="7334" spans="5:13">
      <c r="E7334" s="80"/>
      <c r="F7334" s="80"/>
      <c r="I7334" s="81"/>
      <c r="J7334" s="80"/>
      <c r="K7334" s="80"/>
      <c r="L7334" s="80"/>
      <c r="M7334" s="80"/>
    </row>
    <row r="7335" spans="5:13">
      <c r="E7335" s="80"/>
      <c r="F7335" s="80"/>
      <c r="I7335" s="81"/>
      <c r="J7335" s="80"/>
      <c r="K7335" s="80"/>
      <c r="L7335" s="80"/>
      <c r="M7335" s="80"/>
    </row>
    <row r="7336" spans="5:13">
      <c r="E7336" s="80"/>
      <c r="F7336" s="80"/>
      <c r="I7336" s="81"/>
      <c r="J7336" s="80"/>
      <c r="K7336" s="80"/>
      <c r="L7336" s="80"/>
      <c r="M7336" s="80"/>
    </row>
    <row r="7337" spans="5:13">
      <c r="E7337" s="80"/>
      <c r="F7337" s="80"/>
      <c r="I7337" s="81"/>
      <c r="J7337" s="80"/>
      <c r="K7337" s="80"/>
      <c r="L7337" s="80"/>
      <c r="M7337" s="80"/>
    </row>
    <row r="7338" spans="5:13">
      <c r="E7338" s="80"/>
      <c r="F7338" s="80"/>
      <c r="I7338" s="81"/>
      <c r="J7338" s="80"/>
      <c r="K7338" s="80"/>
      <c r="L7338" s="80"/>
      <c r="M7338" s="80"/>
    </row>
    <row r="7339" spans="5:13">
      <c r="E7339" s="80"/>
      <c r="F7339" s="80"/>
      <c r="I7339" s="81"/>
      <c r="J7339" s="80"/>
      <c r="K7339" s="80"/>
      <c r="L7339" s="80"/>
      <c r="M7339" s="80"/>
    </row>
    <row r="7340" spans="5:13">
      <c r="E7340" s="80"/>
      <c r="F7340" s="80"/>
      <c r="I7340" s="81"/>
      <c r="J7340" s="80"/>
      <c r="K7340" s="80"/>
      <c r="L7340" s="80"/>
      <c r="M7340" s="80"/>
    </row>
    <row r="7341" spans="5:13">
      <c r="E7341" s="80"/>
      <c r="F7341" s="80"/>
      <c r="I7341" s="81"/>
      <c r="J7341" s="80"/>
      <c r="K7341" s="80"/>
      <c r="L7341" s="80"/>
      <c r="M7341" s="80"/>
    </row>
    <row r="7342" spans="5:13">
      <c r="E7342" s="80"/>
      <c r="F7342" s="80"/>
      <c r="I7342" s="81"/>
      <c r="J7342" s="80"/>
      <c r="K7342" s="80"/>
      <c r="L7342" s="80"/>
      <c r="M7342" s="80"/>
    </row>
    <row r="7343" spans="5:13">
      <c r="E7343" s="80"/>
      <c r="F7343" s="80"/>
      <c r="I7343" s="81"/>
      <c r="J7343" s="80"/>
      <c r="K7343" s="80"/>
      <c r="L7343" s="80"/>
      <c r="M7343" s="80"/>
    </row>
    <row r="7344" spans="5:13">
      <c r="E7344" s="80"/>
      <c r="F7344" s="80"/>
      <c r="I7344" s="81"/>
      <c r="J7344" s="80"/>
      <c r="K7344" s="80"/>
      <c r="L7344" s="80"/>
      <c r="M7344" s="80"/>
    </row>
    <row r="7345" spans="5:13">
      <c r="E7345" s="80"/>
      <c r="F7345" s="80"/>
      <c r="I7345" s="81"/>
      <c r="J7345" s="80"/>
      <c r="K7345" s="80"/>
      <c r="L7345" s="80"/>
      <c r="M7345" s="80"/>
    </row>
    <row r="7346" spans="5:13">
      <c r="E7346" s="80"/>
      <c r="F7346" s="80"/>
      <c r="I7346" s="81"/>
      <c r="J7346" s="80"/>
      <c r="K7346" s="80"/>
      <c r="L7346" s="80"/>
      <c r="M7346" s="80"/>
    </row>
    <row r="7347" spans="5:13">
      <c r="E7347" s="80"/>
      <c r="F7347" s="80"/>
      <c r="I7347" s="81"/>
      <c r="J7347" s="80"/>
      <c r="K7347" s="80"/>
      <c r="L7347" s="80"/>
      <c r="M7347" s="80"/>
    </row>
    <row r="7348" spans="5:13">
      <c r="E7348" s="80"/>
      <c r="F7348" s="80"/>
      <c r="I7348" s="81"/>
      <c r="J7348" s="80"/>
      <c r="K7348" s="80"/>
      <c r="L7348" s="80"/>
      <c r="M7348" s="80"/>
    </row>
    <row r="7349" spans="5:13">
      <c r="E7349" s="80"/>
      <c r="F7349" s="80"/>
      <c r="I7349" s="81"/>
      <c r="J7349" s="80"/>
      <c r="K7349" s="80"/>
      <c r="L7349" s="80"/>
      <c r="M7349" s="80"/>
    </row>
    <row r="7350" spans="5:13">
      <c r="E7350" s="80"/>
      <c r="F7350" s="80"/>
      <c r="I7350" s="81"/>
      <c r="J7350" s="80"/>
      <c r="K7350" s="80"/>
      <c r="L7350" s="80"/>
      <c r="M7350" s="80"/>
    </row>
    <row r="7351" spans="5:13">
      <c r="E7351" s="80"/>
      <c r="F7351" s="80"/>
      <c r="I7351" s="81"/>
      <c r="J7351" s="80"/>
      <c r="K7351" s="80"/>
      <c r="L7351" s="80"/>
      <c r="M7351" s="80"/>
    </row>
    <row r="7352" spans="5:13">
      <c r="E7352" s="80"/>
      <c r="F7352" s="80"/>
      <c r="I7352" s="81"/>
      <c r="J7352" s="80"/>
      <c r="K7352" s="80"/>
      <c r="L7352" s="80"/>
      <c r="M7352" s="80"/>
    </row>
    <row r="7353" spans="5:13">
      <c r="E7353" s="80"/>
      <c r="F7353" s="80"/>
      <c r="I7353" s="81"/>
      <c r="J7353" s="80"/>
      <c r="K7353" s="80"/>
      <c r="L7353" s="80"/>
      <c r="M7353" s="80"/>
    </row>
    <row r="7354" spans="5:13">
      <c r="E7354" s="80"/>
      <c r="F7354" s="80"/>
      <c r="I7354" s="81"/>
      <c r="J7354" s="80"/>
      <c r="K7354" s="80"/>
      <c r="L7354" s="80"/>
      <c r="M7354" s="80"/>
    </row>
    <row r="7355" spans="5:13">
      <c r="E7355" s="80"/>
      <c r="F7355" s="80"/>
      <c r="I7355" s="81"/>
      <c r="J7355" s="80"/>
      <c r="K7355" s="80"/>
      <c r="L7355" s="80"/>
      <c r="M7355" s="80"/>
    </row>
    <row r="7356" spans="5:13">
      <c r="E7356" s="80"/>
      <c r="F7356" s="80"/>
      <c r="I7356" s="81"/>
      <c r="J7356" s="80"/>
      <c r="K7356" s="80"/>
      <c r="L7356" s="80"/>
      <c r="M7356" s="80"/>
    </row>
    <row r="7357" spans="5:13">
      <c r="E7357" s="80"/>
      <c r="F7357" s="80"/>
      <c r="I7357" s="81"/>
      <c r="J7357" s="80"/>
      <c r="K7357" s="80"/>
      <c r="L7357" s="80"/>
      <c r="M7357" s="80"/>
    </row>
    <row r="7358" spans="5:13">
      <c r="E7358" s="80"/>
      <c r="F7358" s="80"/>
      <c r="I7358" s="81"/>
      <c r="J7358" s="80"/>
      <c r="K7358" s="80"/>
      <c r="L7358" s="80"/>
      <c r="M7358" s="80"/>
    </row>
    <row r="7359" spans="5:13">
      <c r="E7359" s="80"/>
      <c r="F7359" s="80"/>
      <c r="I7359" s="81"/>
      <c r="J7359" s="80"/>
      <c r="K7359" s="80"/>
      <c r="L7359" s="80"/>
      <c r="M7359" s="80"/>
    </row>
    <row r="7360" spans="5:13">
      <c r="E7360" s="80"/>
      <c r="F7360" s="80"/>
      <c r="I7360" s="81"/>
      <c r="J7360" s="80"/>
      <c r="K7360" s="80"/>
      <c r="L7360" s="80"/>
      <c r="M7360" s="80"/>
    </row>
    <row r="7361" spans="5:13">
      <c r="E7361" s="80"/>
      <c r="F7361" s="80"/>
      <c r="I7361" s="81"/>
      <c r="J7361" s="80"/>
      <c r="K7361" s="80"/>
      <c r="L7361" s="80"/>
      <c r="M7361" s="80"/>
    </row>
    <row r="7362" spans="5:13">
      <c r="E7362" s="80"/>
      <c r="F7362" s="80"/>
      <c r="I7362" s="81"/>
      <c r="J7362" s="80"/>
      <c r="K7362" s="80"/>
      <c r="L7362" s="80"/>
      <c r="M7362" s="80"/>
    </row>
    <row r="7363" spans="5:13">
      <c r="E7363" s="80"/>
      <c r="F7363" s="80"/>
      <c r="I7363" s="81"/>
      <c r="J7363" s="80"/>
      <c r="K7363" s="80"/>
      <c r="L7363" s="80"/>
      <c r="M7363" s="80"/>
    </row>
    <row r="7364" spans="5:13">
      <c r="E7364" s="80"/>
      <c r="F7364" s="80"/>
      <c r="I7364" s="81"/>
      <c r="J7364" s="80"/>
      <c r="K7364" s="80"/>
      <c r="L7364" s="80"/>
      <c r="M7364" s="80"/>
    </row>
    <row r="7365" spans="5:13">
      <c r="E7365" s="80"/>
      <c r="F7365" s="80"/>
      <c r="I7365" s="81"/>
      <c r="J7365" s="80"/>
      <c r="K7365" s="80"/>
      <c r="L7365" s="80"/>
      <c r="M7365" s="80"/>
    </row>
    <row r="7366" spans="5:13">
      <c r="E7366" s="80"/>
      <c r="F7366" s="80"/>
      <c r="I7366" s="81"/>
      <c r="J7366" s="80"/>
      <c r="K7366" s="80"/>
      <c r="L7366" s="80"/>
      <c r="M7366" s="80"/>
    </row>
    <row r="7367" spans="5:13">
      <c r="E7367" s="80"/>
      <c r="F7367" s="80"/>
      <c r="I7367" s="81"/>
      <c r="J7367" s="80"/>
      <c r="K7367" s="80"/>
      <c r="L7367" s="80"/>
      <c r="M7367" s="80"/>
    </row>
    <row r="7368" spans="5:13">
      <c r="E7368" s="80"/>
      <c r="F7368" s="80"/>
      <c r="I7368" s="81"/>
      <c r="J7368" s="80"/>
      <c r="K7368" s="80"/>
      <c r="L7368" s="80"/>
      <c r="M7368" s="80"/>
    </row>
    <row r="7369" spans="5:13">
      <c r="E7369" s="80"/>
      <c r="F7369" s="80"/>
      <c r="I7369" s="81"/>
      <c r="J7369" s="80"/>
      <c r="K7369" s="80"/>
      <c r="L7369" s="80"/>
      <c r="M7369" s="80"/>
    </row>
    <row r="7370" spans="5:13">
      <c r="E7370" s="80"/>
      <c r="F7370" s="80"/>
      <c r="I7370" s="81"/>
      <c r="J7370" s="80"/>
      <c r="K7370" s="80"/>
      <c r="L7370" s="80"/>
      <c r="M7370" s="80"/>
    </row>
    <row r="7371" spans="5:13">
      <c r="E7371" s="80"/>
      <c r="F7371" s="80"/>
      <c r="I7371" s="81"/>
      <c r="J7371" s="80"/>
      <c r="K7371" s="80"/>
      <c r="L7371" s="80"/>
      <c r="M7371" s="80"/>
    </row>
    <row r="7372" spans="5:13">
      <c r="E7372" s="80"/>
      <c r="F7372" s="80"/>
      <c r="I7372" s="81"/>
      <c r="J7372" s="80"/>
      <c r="K7372" s="80"/>
      <c r="L7372" s="80"/>
      <c r="M7372" s="80"/>
    </row>
    <row r="7373" spans="5:13">
      <c r="E7373" s="80"/>
      <c r="F7373" s="80"/>
      <c r="I7373" s="81"/>
      <c r="J7373" s="80"/>
      <c r="K7373" s="80"/>
      <c r="L7373" s="80"/>
      <c r="M7373" s="80"/>
    </row>
    <row r="7374" spans="5:13">
      <c r="E7374" s="80"/>
      <c r="F7374" s="80"/>
      <c r="I7374" s="81"/>
      <c r="J7374" s="80"/>
      <c r="K7374" s="80"/>
      <c r="L7374" s="80"/>
      <c r="M7374" s="80"/>
    </row>
    <row r="7375" spans="5:13">
      <c r="E7375" s="80"/>
      <c r="F7375" s="80"/>
      <c r="I7375" s="81"/>
      <c r="J7375" s="80"/>
      <c r="K7375" s="80"/>
      <c r="L7375" s="80"/>
      <c r="M7375" s="80"/>
    </row>
    <row r="7376" spans="5:13">
      <c r="E7376" s="80"/>
      <c r="F7376" s="80"/>
      <c r="I7376" s="81"/>
      <c r="J7376" s="80"/>
      <c r="K7376" s="80"/>
      <c r="L7376" s="80"/>
      <c r="M7376" s="80"/>
    </row>
    <row r="7377" spans="5:13">
      <c r="E7377" s="80"/>
      <c r="F7377" s="80"/>
      <c r="I7377" s="81"/>
      <c r="J7377" s="80"/>
      <c r="K7377" s="80"/>
      <c r="L7377" s="80"/>
      <c r="M7377" s="80"/>
    </row>
    <row r="7378" spans="5:13">
      <c r="E7378" s="80"/>
      <c r="F7378" s="80"/>
      <c r="I7378" s="81"/>
      <c r="J7378" s="80"/>
      <c r="K7378" s="80"/>
      <c r="L7378" s="80"/>
      <c r="M7378" s="80"/>
    </row>
    <row r="7379" spans="5:13">
      <c r="E7379" s="80"/>
      <c r="F7379" s="80"/>
      <c r="I7379" s="81"/>
      <c r="J7379" s="80"/>
      <c r="K7379" s="80"/>
      <c r="L7379" s="80"/>
      <c r="M7379" s="80"/>
    </row>
    <row r="7380" spans="5:13">
      <c r="E7380" s="80"/>
      <c r="F7380" s="80"/>
      <c r="I7380" s="81"/>
      <c r="J7380" s="80"/>
      <c r="K7380" s="80"/>
      <c r="L7380" s="80"/>
      <c r="M7380" s="80"/>
    </row>
    <row r="7381" spans="5:13">
      <c r="E7381" s="80"/>
      <c r="F7381" s="80"/>
      <c r="I7381" s="81"/>
      <c r="J7381" s="80"/>
      <c r="K7381" s="80"/>
      <c r="L7381" s="80"/>
      <c r="M7381" s="80"/>
    </row>
    <row r="7382" spans="5:13">
      <c r="E7382" s="80"/>
      <c r="F7382" s="80"/>
      <c r="I7382" s="81"/>
      <c r="J7382" s="80"/>
      <c r="K7382" s="80"/>
      <c r="L7382" s="80"/>
      <c r="M7382" s="80"/>
    </row>
    <row r="7383" spans="5:13">
      <c r="E7383" s="80"/>
      <c r="F7383" s="80"/>
      <c r="I7383" s="81"/>
      <c r="J7383" s="80"/>
      <c r="K7383" s="80"/>
      <c r="L7383" s="80"/>
      <c r="M7383" s="80"/>
    </row>
    <row r="7384" spans="5:13">
      <c r="E7384" s="80"/>
      <c r="F7384" s="80"/>
      <c r="I7384" s="81"/>
      <c r="J7384" s="80"/>
      <c r="K7384" s="80"/>
      <c r="L7384" s="80"/>
      <c r="M7384" s="80"/>
    </row>
    <row r="7385" spans="5:13">
      <c r="E7385" s="80"/>
      <c r="F7385" s="80"/>
      <c r="I7385" s="81"/>
      <c r="J7385" s="80"/>
      <c r="K7385" s="80"/>
      <c r="L7385" s="80"/>
      <c r="M7385" s="80"/>
    </row>
    <row r="7386" spans="5:13">
      <c r="E7386" s="80"/>
      <c r="F7386" s="80"/>
      <c r="I7386" s="81"/>
      <c r="J7386" s="80"/>
      <c r="K7386" s="80"/>
      <c r="L7386" s="80"/>
      <c r="M7386" s="80"/>
    </row>
    <row r="7387" spans="5:13">
      <c r="E7387" s="80"/>
      <c r="F7387" s="80"/>
      <c r="I7387" s="81"/>
      <c r="J7387" s="80"/>
      <c r="K7387" s="80"/>
      <c r="L7387" s="80"/>
      <c r="M7387" s="80"/>
    </row>
    <row r="7388" spans="5:13">
      <c r="E7388" s="80"/>
      <c r="F7388" s="80"/>
      <c r="I7388" s="81"/>
      <c r="J7388" s="80"/>
      <c r="K7388" s="80"/>
      <c r="L7388" s="80"/>
      <c r="M7388" s="80"/>
    </row>
    <row r="7389" spans="5:13">
      <c r="E7389" s="80"/>
      <c r="F7389" s="80"/>
      <c r="I7389" s="81"/>
      <c r="J7389" s="80"/>
      <c r="K7389" s="80"/>
      <c r="L7389" s="80"/>
      <c r="M7389" s="80"/>
    </row>
    <row r="7390" spans="5:13">
      <c r="E7390" s="80"/>
      <c r="F7390" s="80"/>
      <c r="I7390" s="81"/>
      <c r="J7390" s="80"/>
      <c r="K7390" s="80"/>
      <c r="L7390" s="80"/>
      <c r="M7390" s="80"/>
    </row>
    <row r="7391" spans="5:13">
      <c r="E7391" s="80"/>
      <c r="F7391" s="80"/>
      <c r="I7391" s="81"/>
      <c r="J7391" s="80"/>
      <c r="K7391" s="80"/>
      <c r="L7391" s="80"/>
      <c r="M7391" s="80"/>
    </row>
    <row r="7392" spans="5:13">
      <c r="E7392" s="80"/>
      <c r="F7392" s="80"/>
      <c r="I7392" s="81"/>
      <c r="J7392" s="80"/>
      <c r="K7392" s="80"/>
      <c r="L7392" s="80"/>
      <c r="M7392" s="80"/>
    </row>
    <row r="7393" spans="5:13">
      <c r="E7393" s="80"/>
      <c r="F7393" s="80"/>
      <c r="I7393" s="81"/>
      <c r="J7393" s="80"/>
      <c r="K7393" s="80"/>
      <c r="L7393" s="80"/>
      <c r="M7393" s="80"/>
    </row>
    <row r="7394" spans="5:13">
      <c r="E7394" s="80"/>
      <c r="F7394" s="80"/>
      <c r="I7394" s="81"/>
      <c r="J7394" s="80"/>
      <c r="K7394" s="80"/>
      <c r="L7394" s="80"/>
      <c r="M7394" s="80"/>
    </row>
    <row r="7395" spans="5:13">
      <c r="E7395" s="80"/>
      <c r="F7395" s="80"/>
      <c r="I7395" s="81"/>
      <c r="J7395" s="80"/>
      <c r="K7395" s="80"/>
      <c r="L7395" s="80"/>
      <c r="M7395" s="80"/>
    </row>
    <row r="7396" spans="5:13">
      <c r="E7396" s="80"/>
      <c r="F7396" s="80"/>
      <c r="I7396" s="81"/>
      <c r="J7396" s="80"/>
      <c r="K7396" s="80"/>
      <c r="L7396" s="80"/>
      <c r="M7396" s="80"/>
    </row>
    <row r="7397" spans="5:13">
      <c r="E7397" s="80"/>
      <c r="F7397" s="80"/>
      <c r="I7397" s="81"/>
      <c r="J7397" s="80"/>
      <c r="K7397" s="80"/>
      <c r="L7397" s="80"/>
      <c r="M7397" s="80"/>
    </row>
    <row r="7398" spans="5:13">
      <c r="E7398" s="80"/>
      <c r="F7398" s="80"/>
      <c r="I7398" s="81"/>
      <c r="J7398" s="80"/>
      <c r="K7398" s="80"/>
      <c r="L7398" s="80"/>
      <c r="M7398" s="80"/>
    </row>
    <row r="7399" spans="5:13">
      <c r="E7399" s="80"/>
      <c r="F7399" s="80"/>
      <c r="I7399" s="81"/>
      <c r="J7399" s="80"/>
      <c r="K7399" s="80"/>
      <c r="L7399" s="80"/>
      <c r="M7399" s="80"/>
    </row>
    <row r="7400" spans="5:13">
      <c r="E7400" s="80"/>
      <c r="F7400" s="80"/>
      <c r="I7400" s="81"/>
      <c r="J7400" s="80"/>
      <c r="K7400" s="80"/>
      <c r="L7400" s="80"/>
      <c r="M7400" s="80"/>
    </row>
    <row r="7401" spans="5:13">
      <c r="E7401" s="80"/>
      <c r="F7401" s="80"/>
      <c r="I7401" s="81"/>
      <c r="J7401" s="80"/>
      <c r="K7401" s="80"/>
      <c r="L7401" s="80"/>
      <c r="M7401" s="80"/>
    </row>
    <row r="7402" spans="5:13">
      <c r="E7402" s="80"/>
      <c r="F7402" s="80"/>
      <c r="I7402" s="81"/>
      <c r="J7402" s="80"/>
      <c r="K7402" s="80"/>
      <c r="L7402" s="80"/>
      <c r="M7402" s="80"/>
    </row>
    <row r="7403" spans="5:13">
      <c r="E7403" s="80"/>
      <c r="F7403" s="80"/>
      <c r="I7403" s="81"/>
      <c r="J7403" s="80"/>
      <c r="K7403" s="80"/>
      <c r="L7403" s="80"/>
      <c r="M7403" s="80"/>
    </row>
    <row r="7404" spans="5:13">
      <c r="E7404" s="80"/>
      <c r="F7404" s="80"/>
      <c r="I7404" s="81"/>
      <c r="J7404" s="80"/>
      <c r="K7404" s="80"/>
      <c r="L7404" s="80"/>
      <c r="M7404" s="80"/>
    </row>
    <row r="7405" spans="5:13">
      <c r="E7405" s="80"/>
      <c r="F7405" s="80"/>
      <c r="I7405" s="81"/>
      <c r="J7405" s="80"/>
      <c r="K7405" s="80"/>
      <c r="L7405" s="80"/>
      <c r="M7405" s="80"/>
    </row>
    <row r="7406" spans="5:13">
      <c r="E7406" s="80"/>
      <c r="F7406" s="80"/>
      <c r="I7406" s="81"/>
      <c r="J7406" s="80"/>
      <c r="K7406" s="80"/>
      <c r="L7406" s="80"/>
      <c r="M7406" s="80"/>
    </row>
    <row r="7407" spans="5:13">
      <c r="E7407" s="80"/>
      <c r="F7407" s="80"/>
      <c r="I7407" s="81"/>
      <c r="J7407" s="80"/>
      <c r="K7407" s="80"/>
      <c r="L7407" s="80"/>
      <c r="M7407" s="80"/>
    </row>
    <row r="7408" spans="5:13">
      <c r="E7408" s="80"/>
      <c r="F7408" s="80"/>
      <c r="I7408" s="81"/>
      <c r="J7408" s="80"/>
      <c r="K7408" s="80"/>
      <c r="L7408" s="80"/>
      <c r="M7408" s="80"/>
    </row>
    <row r="7409" spans="5:13">
      <c r="E7409" s="80"/>
      <c r="F7409" s="80"/>
      <c r="I7409" s="81"/>
      <c r="J7409" s="80"/>
      <c r="K7409" s="80"/>
      <c r="L7409" s="80"/>
      <c r="M7409" s="80"/>
    </row>
    <row r="7410" spans="5:13">
      <c r="E7410" s="80"/>
      <c r="F7410" s="80"/>
      <c r="I7410" s="81"/>
      <c r="J7410" s="80"/>
      <c r="K7410" s="80"/>
      <c r="L7410" s="80"/>
      <c r="M7410" s="80"/>
    </row>
    <row r="7411" spans="5:13">
      <c r="E7411" s="80"/>
      <c r="F7411" s="80"/>
      <c r="I7411" s="81"/>
      <c r="J7411" s="80"/>
      <c r="K7411" s="80"/>
      <c r="L7411" s="80"/>
      <c r="M7411" s="80"/>
    </row>
    <row r="7412" spans="5:13">
      <c r="E7412" s="80"/>
      <c r="F7412" s="80"/>
      <c r="I7412" s="81"/>
      <c r="J7412" s="80"/>
      <c r="K7412" s="80"/>
      <c r="L7412" s="80"/>
      <c r="M7412" s="80"/>
    </row>
    <row r="7413" spans="5:13">
      <c r="E7413" s="80"/>
      <c r="F7413" s="80"/>
      <c r="I7413" s="81"/>
      <c r="J7413" s="80"/>
      <c r="K7413" s="80"/>
      <c r="L7413" s="80"/>
      <c r="M7413" s="80"/>
    </row>
    <row r="7414" spans="5:13">
      <c r="E7414" s="80"/>
      <c r="F7414" s="80"/>
      <c r="I7414" s="81"/>
      <c r="J7414" s="80"/>
      <c r="K7414" s="80"/>
      <c r="L7414" s="80"/>
      <c r="M7414" s="80"/>
    </row>
    <row r="7415" spans="5:13">
      <c r="E7415" s="80"/>
      <c r="F7415" s="80"/>
      <c r="I7415" s="81"/>
      <c r="J7415" s="80"/>
      <c r="K7415" s="80"/>
      <c r="L7415" s="80"/>
      <c r="M7415" s="80"/>
    </row>
    <row r="7416" spans="5:13">
      <c r="E7416" s="80"/>
      <c r="F7416" s="80"/>
      <c r="I7416" s="81"/>
      <c r="J7416" s="80"/>
      <c r="K7416" s="80"/>
      <c r="L7416" s="80"/>
      <c r="M7416" s="80"/>
    </row>
    <row r="7417" spans="5:13">
      <c r="E7417" s="80"/>
      <c r="F7417" s="80"/>
      <c r="I7417" s="81"/>
      <c r="J7417" s="80"/>
      <c r="K7417" s="80"/>
      <c r="L7417" s="80"/>
      <c r="M7417" s="80"/>
    </row>
    <row r="7418" spans="5:13">
      <c r="E7418" s="80"/>
      <c r="F7418" s="80"/>
      <c r="I7418" s="81"/>
      <c r="J7418" s="80"/>
      <c r="K7418" s="80"/>
      <c r="L7418" s="80"/>
      <c r="M7418" s="80"/>
    </row>
    <row r="7419" spans="5:13">
      <c r="E7419" s="80"/>
      <c r="F7419" s="80"/>
      <c r="I7419" s="81"/>
      <c r="J7419" s="80"/>
      <c r="K7419" s="80"/>
      <c r="L7419" s="80"/>
      <c r="M7419" s="80"/>
    </row>
    <row r="7420" spans="5:13">
      <c r="E7420" s="80"/>
      <c r="F7420" s="80"/>
      <c r="I7420" s="81"/>
      <c r="J7420" s="80"/>
      <c r="K7420" s="80"/>
      <c r="L7420" s="80"/>
      <c r="M7420" s="80"/>
    </row>
    <row r="7421" spans="5:13">
      <c r="E7421" s="80"/>
      <c r="F7421" s="80"/>
      <c r="I7421" s="81"/>
      <c r="J7421" s="80"/>
      <c r="K7421" s="80"/>
      <c r="L7421" s="80"/>
      <c r="M7421" s="80"/>
    </row>
    <row r="7422" spans="5:13">
      <c r="E7422" s="80"/>
      <c r="F7422" s="80"/>
      <c r="I7422" s="81"/>
      <c r="J7422" s="80"/>
      <c r="K7422" s="80"/>
      <c r="L7422" s="80"/>
      <c r="M7422" s="80"/>
    </row>
    <row r="7423" spans="5:13">
      <c r="E7423" s="80"/>
      <c r="F7423" s="80"/>
      <c r="I7423" s="81"/>
      <c r="J7423" s="80"/>
      <c r="K7423" s="80"/>
      <c r="L7423" s="80"/>
      <c r="M7423" s="80"/>
    </row>
    <row r="7424" spans="5:13">
      <c r="E7424" s="80"/>
      <c r="F7424" s="80"/>
      <c r="I7424" s="81"/>
      <c r="J7424" s="80"/>
      <c r="K7424" s="80"/>
      <c r="L7424" s="80"/>
      <c r="M7424" s="80"/>
    </row>
    <row r="7425" spans="5:13">
      <c r="E7425" s="80"/>
      <c r="F7425" s="80"/>
      <c r="I7425" s="81"/>
      <c r="J7425" s="80"/>
      <c r="K7425" s="80"/>
      <c r="L7425" s="80"/>
      <c r="M7425" s="80"/>
    </row>
    <row r="7426" spans="5:13">
      <c r="E7426" s="80"/>
      <c r="F7426" s="80"/>
      <c r="I7426" s="81"/>
      <c r="J7426" s="80"/>
      <c r="K7426" s="80"/>
      <c r="L7426" s="80"/>
      <c r="M7426" s="80"/>
    </row>
    <row r="7427" spans="5:13">
      <c r="E7427" s="80"/>
      <c r="F7427" s="80"/>
      <c r="I7427" s="81"/>
      <c r="J7427" s="80"/>
      <c r="K7427" s="80"/>
      <c r="L7427" s="80"/>
      <c r="M7427" s="80"/>
    </row>
    <row r="7428" spans="5:13">
      <c r="E7428" s="80"/>
      <c r="F7428" s="80"/>
      <c r="I7428" s="81"/>
      <c r="J7428" s="80"/>
      <c r="K7428" s="80"/>
      <c r="L7428" s="80"/>
      <c r="M7428" s="80"/>
    </row>
    <row r="7429" spans="5:13">
      <c r="E7429" s="80"/>
      <c r="F7429" s="80"/>
      <c r="I7429" s="81"/>
      <c r="J7429" s="80"/>
      <c r="K7429" s="80"/>
      <c r="L7429" s="80"/>
      <c r="M7429" s="80"/>
    </row>
    <row r="7430" spans="5:13">
      <c r="E7430" s="80"/>
      <c r="F7430" s="80"/>
      <c r="I7430" s="81"/>
      <c r="J7430" s="80"/>
      <c r="K7430" s="80"/>
      <c r="L7430" s="80"/>
      <c r="M7430" s="80"/>
    </row>
    <row r="7431" spans="5:13">
      <c r="E7431" s="80"/>
      <c r="F7431" s="80"/>
      <c r="I7431" s="81"/>
      <c r="J7431" s="80"/>
      <c r="K7431" s="80"/>
      <c r="L7431" s="80"/>
      <c r="M7431" s="80"/>
    </row>
    <row r="7432" spans="5:13">
      <c r="E7432" s="80"/>
      <c r="F7432" s="80"/>
      <c r="I7432" s="81"/>
      <c r="J7432" s="80"/>
      <c r="K7432" s="80"/>
      <c r="L7432" s="80"/>
      <c r="M7432" s="80"/>
    </row>
    <row r="7433" spans="5:13">
      <c r="E7433" s="80"/>
      <c r="F7433" s="80"/>
      <c r="I7433" s="81"/>
      <c r="J7433" s="80"/>
      <c r="K7433" s="80"/>
      <c r="L7433" s="80"/>
      <c r="M7433" s="80"/>
    </row>
    <row r="7434" spans="5:13">
      <c r="E7434" s="80"/>
      <c r="F7434" s="80"/>
      <c r="I7434" s="81"/>
      <c r="J7434" s="80"/>
      <c r="K7434" s="80"/>
      <c r="L7434" s="80"/>
      <c r="M7434" s="80"/>
    </row>
    <row r="7435" spans="5:13">
      <c r="E7435" s="80"/>
      <c r="F7435" s="80"/>
      <c r="I7435" s="81"/>
      <c r="J7435" s="80"/>
      <c r="K7435" s="80"/>
      <c r="L7435" s="80"/>
      <c r="M7435" s="80"/>
    </row>
    <row r="7436" spans="5:13">
      <c r="E7436" s="80"/>
      <c r="F7436" s="80"/>
      <c r="I7436" s="81"/>
      <c r="J7436" s="80"/>
      <c r="K7436" s="80"/>
      <c r="L7436" s="80"/>
      <c r="M7436" s="80"/>
    </row>
    <row r="7437" spans="5:13">
      <c r="E7437" s="80"/>
      <c r="F7437" s="80"/>
      <c r="I7437" s="81"/>
      <c r="J7437" s="80"/>
      <c r="K7437" s="80"/>
      <c r="L7437" s="80"/>
      <c r="M7437" s="80"/>
    </row>
    <row r="7438" spans="5:13">
      <c r="E7438" s="80"/>
      <c r="F7438" s="80"/>
      <c r="I7438" s="81"/>
      <c r="J7438" s="80"/>
      <c r="K7438" s="80"/>
      <c r="L7438" s="80"/>
      <c r="M7438" s="80"/>
    </row>
    <row r="7439" spans="5:13">
      <c r="E7439" s="80"/>
      <c r="F7439" s="80"/>
      <c r="I7439" s="81"/>
      <c r="J7439" s="80"/>
      <c r="K7439" s="80"/>
      <c r="L7439" s="80"/>
      <c r="M7439" s="80"/>
    </row>
    <row r="7440" spans="5:13">
      <c r="E7440" s="80"/>
      <c r="F7440" s="80"/>
      <c r="I7440" s="81"/>
      <c r="J7440" s="80"/>
      <c r="K7440" s="80"/>
      <c r="L7440" s="80"/>
      <c r="M7440" s="80"/>
    </row>
    <row r="7441" spans="5:13">
      <c r="E7441" s="80"/>
      <c r="F7441" s="80"/>
      <c r="I7441" s="81"/>
      <c r="J7441" s="80"/>
      <c r="K7441" s="80"/>
      <c r="L7441" s="80"/>
      <c r="M7441" s="80"/>
    </row>
    <row r="7442" spans="5:13">
      <c r="E7442" s="80"/>
      <c r="F7442" s="80"/>
      <c r="I7442" s="81"/>
      <c r="J7442" s="80"/>
      <c r="K7442" s="80"/>
      <c r="L7442" s="80"/>
      <c r="M7442" s="80"/>
    </row>
    <row r="7443" spans="5:13">
      <c r="E7443" s="80"/>
      <c r="F7443" s="80"/>
      <c r="I7443" s="81"/>
      <c r="J7443" s="80"/>
      <c r="K7443" s="80"/>
      <c r="L7443" s="80"/>
      <c r="M7443" s="80"/>
    </row>
    <row r="7444" spans="5:13">
      <c r="E7444" s="80"/>
      <c r="F7444" s="80"/>
      <c r="I7444" s="81"/>
      <c r="J7444" s="80"/>
      <c r="K7444" s="80"/>
      <c r="L7444" s="80"/>
      <c r="M7444" s="80"/>
    </row>
    <row r="7445" spans="5:13">
      <c r="E7445" s="80"/>
      <c r="F7445" s="80"/>
      <c r="I7445" s="81"/>
      <c r="J7445" s="80"/>
      <c r="K7445" s="80"/>
      <c r="L7445" s="80"/>
      <c r="M7445" s="80"/>
    </row>
    <row r="7446" spans="5:13">
      <c r="E7446" s="80"/>
      <c r="F7446" s="80"/>
      <c r="I7446" s="81"/>
      <c r="J7446" s="80"/>
      <c r="K7446" s="80"/>
      <c r="L7446" s="80"/>
      <c r="M7446" s="80"/>
    </row>
    <row r="7447" spans="5:13">
      <c r="E7447" s="80"/>
      <c r="F7447" s="80"/>
      <c r="I7447" s="81"/>
      <c r="J7447" s="80"/>
      <c r="K7447" s="80"/>
      <c r="L7447" s="80"/>
      <c r="M7447" s="80"/>
    </row>
    <row r="7448" spans="5:13">
      <c r="E7448" s="80"/>
      <c r="F7448" s="80"/>
      <c r="I7448" s="81"/>
      <c r="J7448" s="80"/>
      <c r="K7448" s="80"/>
      <c r="L7448" s="80"/>
      <c r="M7448" s="80"/>
    </row>
    <row r="7449" spans="5:13">
      <c r="E7449" s="80"/>
      <c r="F7449" s="80"/>
      <c r="I7449" s="81"/>
      <c r="J7449" s="80"/>
      <c r="K7449" s="80"/>
      <c r="L7449" s="80"/>
      <c r="M7449" s="80"/>
    </row>
    <row r="7450" spans="5:13">
      <c r="E7450" s="80"/>
      <c r="F7450" s="80"/>
      <c r="I7450" s="81"/>
      <c r="J7450" s="80"/>
      <c r="K7450" s="80"/>
      <c r="L7450" s="80"/>
      <c r="M7450" s="80"/>
    </row>
    <row r="7451" spans="5:13">
      <c r="E7451" s="80"/>
      <c r="F7451" s="80"/>
      <c r="I7451" s="81"/>
      <c r="J7451" s="80"/>
      <c r="K7451" s="80"/>
      <c r="L7451" s="80"/>
      <c r="M7451" s="80"/>
    </row>
    <row r="7452" spans="5:13">
      <c r="E7452" s="80"/>
      <c r="F7452" s="80"/>
      <c r="I7452" s="81"/>
      <c r="J7452" s="80"/>
      <c r="K7452" s="80"/>
      <c r="L7452" s="80"/>
      <c r="M7452" s="80"/>
    </row>
    <row r="7453" spans="5:13">
      <c r="E7453" s="80"/>
      <c r="F7453" s="80"/>
      <c r="I7453" s="81"/>
      <c r="J7453" s="80"/>
      <c r="K7453" s="80"/>
      <c r="L7453" s="80"/>
      <c r="M7453" s="80"/>
    </row>
    <row r="7454" spans="5:13">
      <c r="E7454" s="80"/>
      <c r="F7454" s="80"/>
      <c r="I7454" s="81"/>
      <c r="J7454" s="80"/>
      <c r="K7454" s="80"/>
      <c r="L7454" s="80"/>
      <c r="M7454" s="80"/>
    </row>
    <row r="7455" spans="5:13">
      <c r="E7455" s="80"/>
      <c r="F7455" s="80"/>
      <c r="I7455" s="81"/>
      <c r="J7455" s="80"/>
      <c r="K7455" s="80"/>
      <c r="L7455" s="80"/>
      <c r="M7455" s="80"/>
    </row>
    <row r="7456" spans="5:13">
      <c r="E7456" s="80"/>
      <c r="F7456" s="80"/>
      <c r="I7456" s="81"/>
      <c r="J7456" s="80"/>
      <c r="K7456" s="80"/>
      <c r="L7456" s="80"/>
      <c r="M7456" s="80"/>
    </row>
    <row r="7457" spans="5:13">
      <c r="E7457" s="80"/>
      <c r="F7457" s="80"/>
      <c r="I7457" s="81"/>
      <c r="J7457" s="80"/>
      <c r="K7457" s="80"/>
      <c r="L7457" s="80"/>
      <c r="M7457" s="80"/>
    </row>
    <row r="7458" spans="5:13">
      <c r="E7458" s="80"/>
      <c r="F7458" s="80"/>
      <c r="I7458" s="81"/>
      <c r="J7458" s="80"/>
      <c r="K7458" s="80"/>
      <c r="L7458" s="80"/>
      <c r="M7458" s="80"/>
    </row>
    <row r="7459" spans="5:13">
      <c r="E7459" s="80"/>
      <c r="F7459" s="80"/>
      <c r="I7459" s="81"/>
      <c r="J7459" s="80"/>
      <c r="K7459" s="80"/>
      <c r="L7459" s="80"/>
      <c r="M7459" s="80"/>
    </row>
    <row r="7460" spans="5:13">
      <c r="E7460" s="80"/>
      <c r="F7460" s="80"/>
      <c r="I7460" s="81"/>
      <c r="J7460" s="80"/>
      <c r="K7460" s="80"/>
      <c r="L7460" s="80"/>
      <c r="M7460" s="80"/>
    </row>
    <row r="7461" spans="5:13">
      <c r="E7461" s="80"/>
      <c r="F7461" s="80"/>
      <c r="I7461" s="81"/>
      <c r="J7461" s="80"/>
      <c r="K7461" s="80"/>
      <c r="L7461" s="80"/>
      <c r="M7461" s="80"/>
    </row>
    <row r="7462" spans="5:13">
      <c r="E7462" s="80"/>
      <c r="F7462" s="80"/>
      <c r="I7462" s="81"/>
      <c r="J7462" s="80"/>
      <c r="K7462" s="80"/>
      <c r="L7462" s="80"/>
      <c r="M7462" s="80"/>
    </row>
    <row r="7463" spans="5:13">
      <c r="E7463" s="80"/>
      <c r="F7463" s="80"/>
      <c r="I7463" s="81"/>
      <c r="J7463" s="80"/>
      <c r="K7463" s="80"/>
      <c r="L7463" s="80"/>
      <c r="M7463" s="80"/>
    </row>
    <row r="7464" spans="5:13">
      <c r="E7464" s="80"/>
      <c r="F7464" s="80"/>
      <c r="I7464" s="81"/>
      <c r="J7464" s="80"/>
      <c r="K7464" s="80"/>
      <c r="L7464" s="80"/>
      <c r="M7464" s="80"/>
    </row>
    <row r="7465" spans="5:13">
      <c r="E7465" s="80"/>
      <c r="F7465" s="80"/>
      <c r="I7465" s="81"/>
      <c r="J7465" s="80"/>
      <c r="K7465" s="80"/>
      <c r="L7465" s="80"/>
      <c r="M7465" s="80"/>
    </row>
    <row r="7466" spans="5:13">
      <c r="E7466" s="80"/>
      <c r="F7466" s="80"/>
      <c r="I7466" s="81"/>
      <c r="J7466" s="80"/>
      <c r="K7466" s="80"/>
      <c r="L7466" s="80"/>
      <c r="M7466" s="80"/>
    </row>
    <row r="7467" spans="5:13">
      <c r="E7467" s="80"/>
      <c r="F7467" s="80"/>
      <c r="I7467" s="81"/>
      <c r="J7467" s="80"/>
      <c r="K7467" s="80"/>
      <c r="L7467" s="80"/>
      <c r="M7467" s="80"/>
    </row>
    <row r="7468" spans="5:13">
      <c r="E7468" s="80"/>
      <c r="F7468" s="80"/>
      <c r="I7468" s="81"/>
      <c r="J7468" s="80"/>
      <c r="K7468" s="80"/>
      <c r="L7468" s="80"/>
      <c r="M7468" s="80"/>
    </row>
    <row r="7469" spans="5:13">
      <c r="E7469" s="80"/>
      <c r="F7469" s="80"/>
      <c r="I7469" s="81"/>
      <c r="J7469" s="80"/>
      <c r="K7469" s="80"/>
      <c r="L7469" s="80"/>
      <c r="M7469" s="80"/>
    </row>
    <row r="7470" spans="5:13">
      <c r="E7470" s="80"/>
      <c r="F7470" s="80"/>
      <c r="I7470" s="81"/>
      <c r="J7470" s="80"/>
      <c r="K7470" s="80"/>
      <c r="L7470" s="80"/>
      <c r="M7470" s="80"/>
    </row>
    <row r="7471" spans="5:13">
      <c r="E7471" s="80"/>
      <c r="F7471" s="80"/>
      <c r="I7471" s="81"/>
      <c r="J7471" s="80"/>
      <c r="K7471" s="80"/>
      <c r="L7471" s="80"/>
      <c r="M7471" s="80"/>
    </row>
    <row r="7472" spans="5:13">
      <c r="E7472" s="80"/>
      <c r="F7472" s="80"/>
      <c r="I7472" s="81"/>
      <c r="J7472" s="80"/>
      <c r="K7472" s="80"/>
      <c r="L7472" s="80"/>
      <c r="M7472" s="80"/>
    </row>
    <row r="7473" spans="5:13">
      <c r="E7473" s="80"/>
      <c r="F7473" s="80"/>
      <c r="I7473" s="81"/>
      <c r="J7473" s="80"/>
      <c r="K7473" s="80"/>
      <c r="L7473" s="80"/>
      <c r="M7473" s="80"/>
    </row>
    <row r="7474" spans="5:13">
      <c r="E7474" s="80"/>
      <c r="F7474" s="80"/>
      <c r="I7474" s="81"/>
      <c r="J7474" s="80"/>
      <c r="K7474" s="80"/>
      <c r="L7474" s="80"/>
      <c r="M7474" s="80"/>
    </row>
    <row r="7475" spans="5:13">
      <c r="E7475" s="80"/>
      <c r="F7475" s="80"/>
      <c r="I7475" s="81"/>
      <c r="J7475" s="80"/>
      <c r="K7475" s="80"/>
      <c r="L7475" s="80"/>
      <c r="M7475" s="80"/>
    </row>
    <row r="7476" spans="5:13">
      <c r="E7476" s="80"/>
      <c r="F7476" s="80"/>
      <c r="I7476" s="81"/>
      <c r="J7476" s="80"/>
      <c r="K7476" s="80"/>
      <c r="L7476" s="80"/>
      <c r="M7476" s="80"/>
    </row>
    <row r="7477" spans="5:13">
      <c r="E7477" s="80"/>
      <c r="F7477" s="80"/>
      <c r="I7477" s="81"/>
      <c r="J7477" s="80"/>
      <c r="K7477" s="80"/>
      <c r="L7477" s="80"/>
      <c r="M7477" s="80"/>
    </row>
    <row r="7478" spans="5:13">
      <c r="E7478" s="80"/>
      <c r="F7478" s="80"/>
      <c r="I7478" s="81"/>
      <c r="J7478" s="80"/>
      <c r="K7478" s="80"/>
      <c r="L7478" s="80"/>
      <c r="M7478" s="80"/>
    </row>
    <row r="7479" spans="5:13">
      <c r="E7479" s="80"/>
      <c r="F7479" s="80"/>
      <c r="I7479" s="81"/>
      <c r="J7479" s="80"/>
      <c r="K7479" s="80"/>
      <c r="L7479" s="80"/>
      <c r="M7479" s="80"/>
    </row>
    <row r="7480" spans="5:13">
      <c r="E7480" s="80"/>
      <c r="F7480" s="80"/>
      <c r="I7480" s="81"/>
      <c r="J7480" s="80"/>
      <c r="K7480" s="80"/>
      <c r="L7480" s="80"/>
      <c r="M7480" s="80"/>
    </row>
    <row r="7481" spans="5:13">
      <c r="E7481" s="80"/>
      <c r="F7481" s="80"/>
      <c r="I7481" s="81"/>
      <c r="J7481" s="80"/>
      <c r="K7481" s="80"/>
      <c r="L7481" s="80"/>
      <c r="M7481" s="80"/>
    </row>
    <row r="7482" spans="5:13">
      <c r="E7482" s="80"/>
      <c r="F7482" s="80"/>
      <c r="I7482" s="81"/>
      <c r="J7482" s="80"/>
      <c r="K7482" s="80"/>
      <c r="L7482" s="80"/>
      <c r="M7482" s="80"/>
    </row>
    <row r="7483" spans="5:13">
      <c r="E7483" s="80"/>
      <c r="F7483" s="80"/>
      <c r="I7483" s="81"/>
      <c r="J7483" s="80"/>
      <c r="K7483" s="80"/>
      <c r="L7483" s="80"/>
      <c r="M7483" s="80"/>
    </row>
    <row r="7484" spans="5:13">
      <c r="E7484" s="80"/>
      <c r="F7484" s="80"/>
      <c r="I7484" s="81"/>
      <c r="J7484" s="80"/>
      <c r="K7484" s="80"/>
      <c r="L7484" s="80"/>
      <c r="M7484" s="80"/>
    </row>
    <row r="7485" spans="5:13">
      <c r="E7485" s="80"/>
      <c r="F7485" s="80"/>
      <c r="I7485" s="81"/>
      <c r="J7485" s="80"/>
      <c r="K7485" s="80"/>
      <c r="L7485" s="80"/>
      <c r="M7485" s="80"/>
    </row>
    <row r="7486" spans="5:13">
      <c r="E7486" s="80"/>
      <c r="F7486" s="80"/>
      <c r="I7486" s="81"/>
      <c r="J7486" s="80"/>
      <c r="K7486" s="80"/>
      <c r="L7486" s="80"/>
      <c r="M7486" s="80"/>
    </row>
    <row r="7487" spans="5:13">
      <c r="E7487" s="80"/>
      <c r="F7487" s="80"/>
      <c r="I7487" s="81"/>
      <c r="J7487" s="80"/>
      <c r="K7487" s="80"/>
      <c r="L7487" s="80"/>
      <c r="M7487" s="80"/>
    </row>
    <row r="7488" spans="5:13">
      <c r="E7488" s="80"/>
      <c r="F7488" s="80"/>
      <c r="I7488" s="81"/>
      <c r="J7488" s="80"/>
      <c r="K7488" s="80"/>
      <c r="L7488" s="80"/>
      <c r="M7488" s="80"/>
    </row>
    <row r="7489" spans="5:13">
      <c r="E7489" s="80"/>
      <c r="F7489" s="80"/>
      <c r="I7489" s="81"/>
      <c r="J7489" s="80"/>
      <c r="K7489" s="80"/>
      <c r="L7489" s="80"/>
      <c r="M7489" s="80"/>
    </row>
    <row r="7490" spans="5:13">
      <c r="E7490" s="80"/>
      <c r="F7490" s="80"/>
      <c r="I7490" s="81"/>
      <c r="J7490" s="80"/>
      <c r="K7490" s="80"/>
      <c r="L7490" s="80"/>
      <c r="M7490" s="80"/>
    </row>
    <row r="7491" spans="5:13">
      <c r="E7491" s="80"/>
      <c r="F7491" s="80"/>
      <c r="I7491" s="81"/>
      <c r="J7491" s="80"/>
      <c r="K7491" s="80"/>
      <c r="L7491" s="80"/>
      <c r="M7491" s="80"/>
    </row>
    <row r="7492" spans="5:13">
      <c r="E7492" s="80"/>
      <c r="F7492" s="80"/>
      <c r="I7492" s="81"/>
      <c r="J7492" s="80"/>
      <c r="K7492" s="80"/>
      <c r="L7492" s="80"/>
      <c r="M7492" s="80"/>
    </row>
    <row r="7493" spans="5:13">
      <c r="E7493" s="80"/>
      <c r="F7493" s="80"/>
      <c r="I7493" s="81"/>
      <c r="J7493" s="80"/>
      <c r="K7493" s="80"/>
      <c r="L7493" s="80"/>
      <c r="M7493" s="80"/>
    </row>
    <row r="7494" spans="5:13">
      <c r="E7494" s="80"/>
      <c r="F7494" s="80"/>
      <c r="I7494" s="81"/>
      <c r="J7494" s="80"/>
      <c r="K7494" s="80"/>
      <c r="L7494" s="80"/>
      <c r="M7494" s="80"/>
    </row>
    <row r="7495" spans="5:13">
      <c r="E7495" s="80"/>
      <c r="F7495" s="80"/>
      <c r="I7495" s="81"/>
      <c r="J7495" s="80"/>
      <c r="K7495" s="80"/>
      <c r="L7495" s="80"/>
      <c r="M7495" s="80"/>
    </row>
    <row r="7496" spans="5:13">
      <c r="E7496" s="80"/>
      <c r="F7496" s="80"/>
      <c r="I7496" s="81"/>
      <c r="J7496" s="80"/>
      <c r="K7496" s="80"/>
      <c r="L7496" s="80"/>
      <c r="M7496" s="80"/>
    </row>
    <row r="7497" spans="5:13">
      <c r="E7497" s="80"/>
      <c r="F7497" s="80"/>
      <c r="I7497" s="81"/>
      <c r="J7497" s="80"/>
      <c r="K7497" s="80"/>
      <c r="L7497" s="80"/>
      <c r="M7497" s="80"/>
    </row>
    <row r="7498" spans="5:13">
      <c r="E7498" s="80"/>
      <c r="F7498" s="80"/>
      <c r="I7498" s="81"/>
      <c r="J7498" s="80"/>
      <c r="K7498" s="80"/>
      <c r="L7498" s="80"/>
      <c r="M7498" s="80"/>
    </row>
    <row r="7499" spans="5:13">
      <c r="E7499" s="80"/>
      <c r="F7499" s="80"/>
      <c r="I7499" s="81"/>
      <c r="J7499" s="80"/>
      <c r="K7499" s="80"/>
      <c r="L7499" s="80"/>
      <c r="M7499" s="80"/>
    </row>
    <row r="7500" spans="5:13">
      <c r="E7500" s="80"/>
      <c r="F7500" s="80"/>
      <c r="I7500" s="81"/>
      <c r="J7500" s="80"/>
      <c r="K7500" s="80"/>
      <c r="L7500" s="80"/>
      <c r="M7500" s="80"/>
    </row>
    <row r="7501" spans="5:13">
      <c r="E7501" s="80"/>
      <c r="F7501" s="80"/>
      <c r="I7501" s="81"/>
      <c r="J7501" s="80"/>
      <c r="K7501" s="80"/>
      <c r="L7501" s="80"/>
      <c r="M7501" s="80"/>
    </row>
    <row r="7502" spans="5:13">
      <c r="E7502" s="80"/>
      <c r="F7502" s="80"/>
      <c r="I7502" s="81"/>
      <c r="J7502" s="80"/>
      <c r="K7502" s="80"/>
      <c r="L7502" s="80"/>
      <c r="M7502" s="80"/>
    </row>
    <row r="7503" spans="5:13">
      <c r="E7503" s="80"/>
      <c r="F7503" s="80"/>
      <c r="I7503" s="81"/>
      <c r="J7503" s="80"/>
      <c r="K7503" s="80"/>
      <c r="L7503" s="80"/>
      <c r="M7503" s="80"/>
    </row>
    <row r="7504" spans="5:13">
      <c r="E7504" s="80"/>
      <c r="F7504" s="80"/>
      <c r="I7504" s="81"/>
      <c r="J7504" s="80"/>
      <c r="K7504" s="80"/>
      <c r="L7504" s="80"/>
      <c r="M7504" s="80"/>
    </row>
    <row r="7505" spans="5:13">
      <c r="E7505" s="80"/>
      <c r="F7505" s="80"/>
      <c r="I7505" s="81"/>
      <c r="J7505" s="80"/>
      <c r="K7505" s="80"/>
      <c r="L7505" s="80"/>
      <c r="M7505" s="80"/>
    </row>
    <row r="7506" spans="5:13">
      <c r="E7506" s="80"/>
      <c r="F7506" s="80"/>
      <c r="I7506" s="81"/>
      <c r="J7506" s="80"/>
      <c r="K7506" s="80"/>
      <c r="L7506" s="80"/>
      <c r="M7506" s="80"/>
    </row>
    <row r="7507" spans="5:13">
      <c r="E7507" s="80"/>
      <c r="F7507" s="80"/>
      <c r="I7507" s="81"/>
      <c r="J7507" s="80"/>
      <c r="K7507" s="80"/>
      <c r="L7507" s="80"/>
      <c r="M7507" s="80"/>
    </row>
    <row r="7508" spans="5:13">
      <c r="E7508" s="80"/>
      <c r="F7508" s="80"/>
      <c r="I7508" s="81"/>
      <c r="J7508" s="80"/>
      <c r="K7508" s="80"/>
      <c r="L7508" s="80"/>
      <c r="M7508" s="80"/>
    </row>
    <row r="7509" spans="5:13">
      <c r="E7509" s="80"/>
      <c r="F7509" s="80"/>
      <c r="I7509" s="81"/>
      <c r="J7509" s="80"/>
      <c r="K7509" s="80"/>
      <c r="L7509" s="80"/>
      <c r="M7509" s="80"/>
    </row>
    <row r="7510" spans="5:13">
      <c r="E7510" s="80"/>
      <c r="F7510" s="80"/>
      <c r="I7510" s="81"/>
      <c r="J7510" s="80"/>
      <c r="K7510" s="80"/>
      <c r="L7510" s="80"/>
      <c r="M7510" s="80"/>
    </row>
    <row r="7511" spans="5:13">
      <c r="E7511" s="80"/>
      <c r="F7511" s="80"/>
      <c r="I7511" s="81"/>
      <c r="J7511" s="80"/>
      <c r="K7511" s="80"/>
      <c r="L7511" s="80"/>
      <c r="M7511" s="80"/>
    </row>
    <row r="7512" spans="5:13">
      <c r="E7512" s="80"/>
      <c r="F7512" s="80"/>
      <c r="I7512" s="81"/>
      <c r="J7512" s="80"/>
      <c r="K7512" s="80"/>
      <c r="L7512" s="80"/>
      <c r="M7512" s="80"/>
    </row>
    <row r="7513" spans="5:13">
      <c r="E7513" s="80"/>
      <c r="F7513" s="80"/>
      <c r="I7513" s="81"/>
      <c r="J7513" s="80"/>
      <c r="K7513" s="80"/>
      <c r="L7513" s="80"/>
      <c r="M7513" s="80"/>
    </row>
    <row r="7514" spans="5:13">
      <c r="E7514" s="80"/>
      <c r="F7514" s="80"/>
      <c r="I7514" s="81"/>
      <c r="J7514" s="80"/>
      <c r="K7514" s="80"/>
      <c r="L7514" s="80"/>
      <c r="M7514" s="80"/>
    </row>
    <row r="7515" spans="5:13">
      <c r="E7515" s="80"/>
      <c r="F7515" s="80"/>
      <c r="I7515" s="81"/>
      <c r="J7515" s="80"/>
      <c r="K7515" s="80"/>
      <c r="L7515" s="80"/>
      <c r="M7515" s="80"/>
    </row>
    <row r="7516" spans="5:13">
      <c r="E7516" s="80"/>
      <c r="F7516" s="80"/>
      <c r="I7516" s="81"/>
      <c r="J7516" s="80"/>
      <c r="K7516" s="80"/>
      <c r="L7516" s="80"/>
      <c r="M7516" s="80"/>
    </row>
    <row r="7517" spans="5:13">
      <c r="E7517" s="80"/>
      <c r="F7517" s="80"/>
      <c r="I7517" s="81"/>
      <c r="J7517" s="80"/>
      <c r="K7517" s="80"/>
      <c r="L7517" s="80"/>
      <c r="M7517" s="80"/>
    </row>
    <row r="7518" spans="5:13">
      <c r="E7518" s="80"/>
      <c r="F7518" s="80"/>
      <c r="I7518" s="81"/>
      <c r="J7518" s="80"/>
      <c r="K7518" s="80"/>
      <c r="L7518" s="80"/>
      <c r="M7518" s="80"/>
    </row>
    <row r="7519" spans="5:13">
      <c r="E7519" s="80"/>
      <c r="F7519" s="80"/>
      <c r="I7519" s="81"/>
      <c r="J7519" s="80"/>
      <c r="K7519" s="80"/>
      <c r="L7519" s="80"/>
      <c r="M7519" s="80"/>
    </row>
    <row r="7520" spans="5:13">
      <c r="E7520" s="80"/>
      <c r="F7520" s="80"/>
      <c r="I7520" s="81"/>
      <c r="J7520" s="80"/>
      <c r="K7520" s="80"/>
      <c r="L7520" s="80"/>
      <c r="M7520" s="80"/>
    </row>
    <row r="7521" spans="5:13">
      <c r="E7521" s="80"/>
      <c r="F7521" s="80"/>
      <c r="I7521" s="81"/>
      <c r="J7521" s="80"/>
      <c r="K7521" s="80"/>
      <c r="L7521" s="80"/>
      <c r="M7521" s="80"/>
    </row>
    <row r="7522" spans="5:13">
      <c r="E7522" s="80"/>
      <c r="F7522" s="80"/>
      <c r="I7522" s="81"/>
      <c r="J7522" s="80"/>
      <c r="K7522" s="80"/>
      <c r="L7522" s="80"/>
      <c r="M7522" s="80"/>
    </row>
    <row r="7523" spans="5:13">
      <c r="E7523" s="80"/>
      <c r="F7523" s="80"/>
      <c r="I7523" s="81"/>
      <c r="J7523" s="80"/>
      <c r="K7523" s="80"/>
      <c r="L7523" s="80"/>
      <c r="M7523" s="80"/>
    </row>
    <row r="7524" spans="5:13">
      <c r="E7524" s="80"/>
      <c r="F7524" s="80"/>
      <c r="I7524" s="81"/>
      <c r="J7524" s="80"/>
      <c r="K7524" s="80"/>
      <c r="L7524" s="80"/>
      <c r="M7524" s="80"/>
    </row>
    <row r="7525" spans="5:13">
      <c r="E7525" s="80"/>
      <c r="F7525" s="80"/>
      <c r="I7525" s="81"/>
      <c r="J7525" s="80"/>
      <c r="K7525" s="80"/>
      <c r="L7525" s="80"/>
      <c r="M7525" s="80"/>
    </row>
    <row r="7526" spans="5:13">
      <c r="E7526" s="80"/>
      <c r="F7526" s="80"/>
      <c r="I7526" s="81"/>
      <c r="J7526" s="80"/>
      <c r="K7526" s="80"/>
      <c r="L7526" s="80"/>
      <c r="M7526" s="80"/>
    </row>
    <row r="7527" spans="5:13">
      <c r="E7527" s="80"/>
      <c r="F7527" s="80"/>
      <c r="I7527" s="81"/>
      <c r="J7527" s="80"/>
      <c r="K7527" s="80"/>
      <c r="L7527" s="80"/>
      <c r="M7527" s="80"/>
    </row>
    <row r="7528" spans="5:13">
      <c r="E7528" s="80"/>
      <c r="F7528" s="80"/>
      <c r="I7528" s="81"/>
      <c r="J7528" s="80"/>
      <c r="K7528" s="80"/>
      <c r="L7528" s="80"/>
      <c r="M7528" s="80"/>
    </row>
    <row r="7529" spans="5:13">
      <c r="E7529" s="80"/>
      <c r="F7529" s="80"/>
      <c r="I7529" s="81"/>
      <c r="J7529" s="80"/>
      <c r="K7529" s="80"/>
      <c r="L7529" s="80"/>
      <c r="M7529" s="80"/>
    </row>
    <row r="7530" spans="5:13">
      <c r="E7530" s="80"/>
      <c r="F7530" s="80"/>
      <c r="I7530" s="81"/>
      <c r="J7530" s="80"/>
      <c r="K7530" s="80"/>
      <c r="L7530" s="80"/>
      <c r="M7530" s="80"/>
    </row>
    <row r="7531" spans="5:13">
      <c r="E7531" s="80"/>
      <c r="F7531" s="80"/>
      <c r="I7531" s="81"/>
      <c r="J7531" s="80"/>
      <c r="K7531" s="80"/>
      <c r="L7531" s="80"/>
      <c r="M7531" s="80"/>
    </row>
    <row r="7532" spans="5:13">
      <c r="E7532" s="80"/>
      <c r="F7532" s="80"/>
      <c r="I7532" s="81"/>
      <c r="J7532" s="80"/>
      <c r="K7532" s="80"/>
      <c r="L7532" s="80"/>
      <c r="M7532" s="80"/>
    </row>
    <row r="7533" spans="5:13">
      <c r="E7533" s="80"/>
      <c r="F7533" s="80"/>
      <c r="I7533" s="81"/>
      <c r="J7533" s="80"/>
      <c r="K7533" s="80"/>
      <c r="L7533" s="80"/>
      <c r="M7533" s="80"/>
    </row>
    <row r="7534" spans="5:13">
      <c r="E7534" s="80"/>
      <c r="F7534" s="80"/>
      <c r="I7534" s="81"/>
      <c r="J7534" s="80"/>
      <c r="K7534" s="80"/>
      <c r="L7534" s="80"/>
      <c r="M7534" s="80"/>
    </row>
    <row r="7535" spans="5:13">
      <c r="E7535" s="80"/>
      <c r="F7535" s="80"/>
      <c r="I7535" s="81"/>
      <c r="J7535" s="80"/>
      <c r="K7535" s="80"/>
      <c r="L7535" s="80"/>
      <c r="M7535" s="80"/>
    </row>
    <row r="7536" spans="5:13">
      <c r="E7536" s="80"/>
      <c r="F7536" s="80"/>
      <c r="I7536" s="81"/>
      <c r="J7536" s="80"/>
      <c r="K7536" s="80"/>
      <c r="L7536" s="80"/>
      <c r="M7536" s="80"/>
    </row>
    <row r="7537" spans="5:13">
      <c r="E7537" s="80"/>
      <c r="F7537" s="80"/>
      <c r="I7537" s="81"/>
      <c r="J7537" s="80"/>
      <c r="K7537" s="80"/>
      <c r="L7537" s="80"/>
      <c r="M7537" s="80"/>
    </row>
    <row r="7538" spans="5:13">
      <c r="E7538" s="80"/>
      <c r="F7538" s="80"/>
      <c r="I7538" s="81"/>
      <c r="J7538" s="80"/>
      <c r="K7538" s="80"/>
      <c r="L7538" s="80"/>
      <c r="M7538" s="80"/>
    </row>
    <row r="7539" spans="5:13">
      <c r="E7539" s="80"/>
      <c r="F7539" s="80"/>
      <c r="I7539" s="81"/>
      <c r="J7539" s="80"/>
      <c r="K7539" s="80"/>
      <c r="L7539" s="80"/>
      <c r="M7539" s="80"/>
    </row>
    <row r="7540" spans="5:13">
      <c r="E7540" s="80"/>
      <c r="F7540" s="80"/>
      <c r="I7540" s="81"/>
      <c r="J7540" s="80"/>
      <c r="K7540" s="80"/>
      <c r="L7540" s="80"/>
      <c r="M7540" s="80"/>
    </row>
    <row r="7541" spans="5:13">
      <c r="E7541" s="80"/>
      <c r="F7541" s="80"/>
      <c r="I7541" s="81"/>
      <c r="J7541" s="80"/>
      <c r="K7541" s="80"/>
      <c r="L7541" s="80"/>
      <c r="M7541" s="80"/>
    </row>
    <row r="7542" spans="5:13">
      <c r="E7542" s="80"/>
      <c r="F7542" s="80"/>
      <c r="I7542" s="81"/>
      <c r="J7542" s="80"/>
      <c r="K7542" s="80"/>
      <c r="L7542" s="80"/>
      <c r="M7542" s="80"/>
    </row>
    <row r="7543" spans="5:13">
      <c r="E7543" s="80"/>
      <c r="F7543" s="80"/>
      <c r="I7543" s="81"/>
      <c r="J7543" s="80"/>
      <c r="K7543" s="80"/>
      <c r="L7543" s="80"/>
      <c r="M7543" s="80"/>
    </row>
    <row r="7544" spans="5:13">
      <c r="E7544" s="80"/>
      <c r="F7544" s="80"/>
      <c r="I7544" s="81"/>
      <c r="J7544" s="80"/>
      <c r="K7544" s="80"/>
      <c r="L7544" s="80"/>
      <c r="M7544" s="80"/>
    </row>
    <row r="7545" spans="5:13">
      <c r="E7545" s="80"/>
      <c r="F7545" s="80"/>
      <c r="I7545" s="81"/>
      <c r="J7545" s="80"/>
      <c r="K7545" s="80"/>
      <c r="L7545" s="80"/>
      <c r="M7545" s="80"/>
    </row>
    <row r="7546" spans="5:13">
      <c r="E7546" s="80"/>
      <c r="F7546" s="80"/>
      <c r="I7546" s="81"/>
      <c r="J7546" s="80"/>
      <c r="K7546" s="80"/>
      <c r="L7546" s="80"/>
      <c r="M7546" s="80"/>
    </row>
    <row r="7547" spans="5:13">
      <c r="E7547" s="80"/>
      <c r="F7547" s="80"/>
      <c r="I7547" s="81"/>
      <c r="J7547" s="80"/>
      <c r="K7547" s="80"/>
      <c r="L7547" s="80"/>
      <c r="M7547" s="80"/>
    </row>
    <row r="7548" spans="5:13">
      <c r="E7548" s="80"/>
      <c r="F7548" s="80"/>
      <c r="I7548" s="81"/>
      <c r="J7548" s="80"/>
      <c r="K7548" s="80"/>
      <c r="L7548" s="80"/>
      <c r="M7548" s="80"/>
    </row>
    <row r="7549" spans="5:13">
      <c r="E7549" s="80"/>
      <c r="F7549" s="80"/>
      <c r="I7549" s="81"/>
      <c r="J7549" s="80"/>
      <c r="K7549" s="80"/>
      <c r="L7549" s="80"/>
      <c r="M7549" s="80"/>
    </row>
    <row r="7550" spans="5:13">
      <c r="E7550" s="80"/>
      <c r="F7550" s="80"/>
      <c r="I7550" s="81"/>
      <c r="J7550" s="80"/>
      <c r="K7550" s="80"/>
      <c r="L7550" s="80"/>
      <c r="M7550" s="80"/>
    </row>
    <row r="7551" spans="5:13">
      <c r="E7551" s="80"/>
      <c r="F7551" s="80"/>
      <c r="I7551" s="81"/>
      <c r="J7551" s="80"/>
      <c r="K7551" s="80"/>
      <c r="L7551" s="80"/>
      <c r="M7551" s="80"/>
    </row>
    <row r="7552" spans="5:13">
      <c r="E7552" s="80"/>
      <c r="F7552" s="80"/>
      <c r="I7552" s="81"/>
      <c r="J7552" s="80"/>
      <c r="K7552" s="80"/>
      <c r="L7552" s="80"/>
      <c r="M7552" s="80"/>
    </row>
    <row r="7553" spans="5:13">
      <c r="E7553" s="80"/>
      <c r="F7553" s="80"/>
      <c r="I7553" s="81"/>
      <c r="J7553" s="80"/>
      <c r="K7553" s="80"/>
      <c r="L7553" s="80"/>
      <c r="M7553" s="80"/>
    </row>
    <row r="7554" spans="5:13">
      <c r="E7554" s="80"/>
      <c r="F7554" s="80"/>
      <c r="I7554" s="81"/>
      <c r="J7554" s="80"/>
      <c r="K7554" s="80"/>
      <c r="L7554" s="80"/>
      <c r="M7554" s="80"/>
    </row>
    <row r="7555" spans="5:13">
      <c r="E7555" s="80"/>
      <c r="F7555" s="80"/>
      <c r="I7555" s="81"/>
      <c r="J7555" s="80"/>
      <c r="K7555" s="80"/>
      <c r="L7555" s="80"/>
      <c r="M7555" s="80"/>
    </row>
    <row r="7556" spans="5:13">
      <c r="E7556" s="80"/>
      <c r="F7556" s="80"/>
      <c r="I7556" s="81"/>
      <c r="J7556" s="80"/>
      <c r="K7556" s="80"/>
      <c r="L7556" s="80"/>
      <c r="M7556" s="80"/>
    </row>
    <row r="7557" spans="5:13">
      <c r="E7557" s="80"/>
      <c r="F7557" s="80"/>
      <c r="I7557" s="81"/>
      <c r="J7557" s="80"/>
      <c r="K7557" s="80"/>
      <c r="L7557" s="80"/>
      <c r="M7557" s="80"/>
    </row>
    <row r="7558" spans="5:13">
      <c r="E7558" s="80"/>
      <c r="F7558" s="80"/>
      <c r="I7558" s="81"/>
      <c r="J7558" s="80"/>
      <c r="K7558" s="80"/>
      <c r="L7558" s="80"/>
      <c r="M7558" s="80"/>
    </row>
    <row r="7559" spans="5:13">
      <c r="E7559" s="80"/>
      <c r="F7559" s="80"/>
      <c r="I7559" s="81"/>
      <c r="J7559" s="80"/>
      <c r="K7559" s="80"/>
      <c r="L7559" s="80"/>
      <c r="M7559" s="80"/>
    </row>
    <row r="7560" spans="5:13">
      <c r="E7560" s="80"/>
      <c r="F7560" s="80"/>
      <c r="I7560" s="81"/>
      <c r="J7560" s="80"/>
      <c r="K7560" s="80"/>
      <c r="L7560" s="80"/>
      <c r="M7560" s="80"/>
    </row>
    <row r="7561" spans="5:13">
      <c r="E7561" s="80"/>
      <c r="F7561" s="80"/>
      <c r="I7561" s="81"/>
      <c r="J7561" s="80"/>
      <c r="K7561" s="80"/>
      <c r="L7561" s="80"/>
      <c r="M7561" s="80"/>
    </row>
    <row r="7562" spans="5:13">
      <c r="E7562" s="80"/>
      <c r="F7562" s="80"/>
      <c r="I7562" s="81"/>
      <c r="J7562" s="80"/>
      <c r="K7562" s="80"/>
      <c r="L7562" s="80"/>
      <c r="M7562" s="80"/>
    </row>
    <row r="7563" spans="5:13">
      <c r="E7563" s="80"/>
      <c r="F7563" s="80"/>
      <c r="I7563" s="81"/>
      <c r="J7563" s="80"/>
      <c r="K7563" s="80"/>
      <c r="L7563" s="80"/>
      <c r="M7563" s="80"/>
    </row>
    <row r="7564" spans="5:13">
      <c r="E7564" s="80"/>
      <c r="F7564" s="80"/>
      <c r="I7564" s="81"/>
      <c r="J7564" s="80"/>
      <c r="K7564" s="80"/>
      <c r="L7564" s="80"/>
      <c r="M7564" s="80"/>
    </row>
    <row r="7565" spans="5:13">
      <c r="E7565" s="80"/>
      <c r="F7565" s="80"/>
      <c r="I7565" s="81"/>
      <c r="J7565" s="80"/>
      <c r="K7565" s="80"/>
      <c r="L7565" s="80"/>
      <c r="M7565" s="80"/>
    </row>
    <row r="7566" spans="5:13">
      <c r="E7566" s="80"/>
      <c r="F7566" s="80"/>
      <c r="I7566" s="81"/>
      <c r="J7566" s="80"/>
      <c r="K7566" s="80"/>
      <c r="L7566" s="80"/>
      <c r="M7566" s="80"/>
    </row>
    <row r="7567" spans="5:13">
      <c r="E7567" s="80"/>
      <c r="F7567" s="80"/>
      <c r="I7567" s="81"/>
      <c r="J7567" s="80"/>
      <c r="K7567" s="80"/>
      <c r="L7567" s="80"/>
      <c r="M7567" s="80"/>
    </row>
    <row r="7568" spans="5:13">
      <c r="E7568" s="80"/>
      <c r="F7568" s="80"/>
      <c r="I7568" s="81"/>
      <c r="J7568" s="80"/>
      <c r="K7568" s="80"/>
      <c r="L7568" s="80"/>
      <c r="M7568" s="80"/>
    </row>
    <row r="7569" spans="5:13">
      <c r="E7569" s="80"/>
      <c r="F7569" s="80"/>
      <c r="I7569" s="81"/>
      <c r="J7569" s="80"/>
      <c r="K7569" s="80"/>
      <c r="L7569" s="80"/>
      <c r="M7569" s="80"/>
    </row>
    <row r="7570" spans="5:13">
      <c r="E7570" s="80"/>
      <c r="F7570" s="80"/>
      <c r="I7570" s="81"/>
      <c r="J7570" s="80"/>
      <c r="K7570" s="80"/>
      <c r="L7570" s="80"/>
      <c r="M7570" s="80"/>
    </row>
    <row r="7571" spans="5:13">
      <c r="E7571" s="80"/>
      <c r="F7571" s="80"/>
      <c r="I7571" s="81"/>
      <c r="J7571" s="80"/>
      <c r="K7571" s="80"/>
      <c r="L7571" s="80"/>
      <c r="M7571" s="80"/>
    </row>
    <row r="7572" spans="5:13">
      <c r="E7572" s="80"/>
      <c r="F7572" s="80"/>
      <c r="I7572" s="81"/>
      <c r="J7572" s="80"/>
      <c r="K7572" s="80"/>
      <c r="L7572" s="80"/>
      <c r="M7572" s="80"/>
    </row>
    <row r="7573" spans="5:13">
      <c r="E7573" s="80"/>
      <c r="F7573" s="80"/>
      <c r="I7573" s="81"/>
      <c r="J7573" s="80"/>
      <c r="K7573" s="80"/>
      <c r="L7573" s="80"/>
      <c r="M7573" s="80"/>
    </row>
    <row r="7574" spans="5:13">
      <c r="E7574" s="80"/>
      <c r="F7574" s="80"/>
      <c r="I7574" s="81"/>
      <c r="J7574" s="80"/>
      <c r="K7574" s="80"/>
      <c r="L7574" s="80"/>
      <c r="M7574" s="80"/>
    </row>
    <row r="7575" spans="5:13">
      <c r="E7575" s="80"/>
      <c r="F7575" s="80"/>
      <c r="I7575" s="81"/>
      <c r="J7575" s="80"/>
      <c r="K7575" s="80"/>
      <c r="L7575" s="80"/>
      <c r="M7575" s="80"/>
    </row>
    <row r="7576" spans="5:13">
      <c r="E7576" s="80"/>
      <c r="F7576" s="80"/>
      <c r="I7576" s="81"/>
      <c r="J7576" s="80"/>
      <c r="K7576" s="80"/>
      <c r="L7576" s="80"/>
      <c r="M7576" s="80"/>
    </row>
    <row r="7577" spans="5:13">
      <c r="E7577" s="80"/>
      <c r="F7577" s="80"/>
      <c r="I7577" s="81"/>
      <c r="J7577" s="80"/>
      <c r="K7577" s="80"/>
      <c r="L7577" s="80"/>
      <c r="M7577" s="80"/>
    </row>
    <row r="7578" spans="5:13">
      <c r="E7578" s="80"/>
      <c r="F7578" s="80"/>
      <c r="I7578" s="81"/>
      <c r="J7578" s="80"/>
      <c r="K7578" s="80"/>
      <c r="L7578" s="80"/>
      <c r="M7578" s="80"/>
    </row>
    <row r="7579" spans="5:13">
      <c r="E7579" s="80"/>
      <c r="F7579" s="80"/>
      <c r="I7579" s="81"/>
      <c r="J7579" s="80"/>
      <c r="K7579" s="80"/>
      <c r="L7579" s="80"/>
      <c r="M7579" s="80"/>
    </row>
    <row r="7580" spans="5:13">
      <c r="E7580" s="80"/>
      <c r="F7580" s="80"/>
      <c r="I7580" s="81"/>
      <c r="J7580" s="80"/>
      <c r="K7580" s="80"/>
      <c r="L7580" s="80"/>
      <c r="M7580" s="80"/>
    </row>
    <row r="7581" spans="5:13">
      <c r="E7581" s="80"/>
      <c r="F7581" s="80"/>
      <c r="I7581" s="81"/>
      <c r="J7581" s="80"/>
      <c r="K7581" s="80"/>
      <c r="L7581" s="80"/>
      <c r="M7581" s="80"/>
    </row>
    <row r="7582" spans="5:13">
      <c r="E7582" s="80"/>
      <c r="F7582" s="80"/>
      <c r="I7582" s="81"/>
      <c r="J7582" s="80"/>
      <c r="K7582" s="80"/>
      <c r="L7582" s="80"/>
      <c r="M7582" s="80"/>
    </row>
    <row r="7583" spans="5:13">
      <c r="E7583" s="80"/>
      <c r="F7583" s="80"/>
      <c r="I7583" s="81"/>
      <c r="J7583" s="80"/>
      <c r="K7583" s="80"/>
      <c r="L7583" s="80"/>
      <c r="M7583" s="80"/>
    </row>
    <row r="7584" spans="5:13">
      <c r="E7584" s="80"/>
      <c r="F7584" s="80"/>
      <c r="I7584" s="81"/>
      <c r="J7584" s="80"/>
      <c r="K7584" s="80"/>
      <c r="L7584" s="80"/>
      <c r="M7584" s="80"/>
    </row>
    <row r="7585" spans="5:13">
      <c r="E7585" s="80"/>
      <c r="F7585" s="80"/>
      <c r="I7585" s="81"/>
      <c r="J7585" s="80"/>
      <c r="K7585" s="80"/>
      <c r="L7585" s="80"/>
      <c r="M7585" s="80"/>
    </row>
    <row r="7586" spans="5:13">
      <c r="E7586" s="80"/>
      <c r="F7586" s="80"/>
      <c r="I7586" s="81"/>
      <c r="J7586" s="80"/>
      <c r="K7586" s="80"/>
      <c r="L7586" s="80"/>
      <c r="M7586" s="80"/>
    </row>
    <row r="7587" spans="5:13">
      <c r="E7587" s="80"/>
      <c r="F7587" s="80"/>
      <c r="I7587" s="81"/>
      <c r="J7587" s="80"/>
      <c r="K7587" s="80"/>
      <c r="L7587" s="80"/>
      <c r="M7587" s="80"/>
    </row>
    <row r="7588" spans="5:13">
      <c r="E7588" s="80"/>
      <c r="F7588" s="80"/>
      <c r="I7588" s="81"/>
      <c r="J7588" s="80"/>
      <c r="K7588" s="80"/>
      <c r="L7588" s="80"/>
      <c r="M7588" s="80"/>
    </row>
    <row r="7589" spans="5:13">
      <c r="E7589" s="80"/>
      <c r="F7589" s="80"/>
      <c r="I7589" s="81"/>
      <c r="J7589" s="80"/>
      <c r="K7589" s="80"/>
      <c r="L7589" s="80"/>
      <c r="M7589" s="80"/>
    </row>
    <row r="7590" spans="5:13">
      <c r="E7590" s="80"/>
      <c r="F7590" s="80"/>
      <c r="I7590" s="81"/>
      <c r="J7590" s="80"/>
      <c r="K7590" s="80"/>
      <c r="L7590" s="80"/>
      <c r="M7590" s="80"/>
    </row>
    <row r="7591" spans="5:13">
      <c r="E7591" s="80"/>
      <c r="F7591" s="80"/>
      <c r="I7591" s="81"/>
      <c r="J7591" s="80"/>
      <c r="K7591" s="80"/>
      <c r="L7591" s="80"/>
      <c r="M7591" s="80"/>
    </row>
    <row r="7592" spans="5:13">
      <c r="E7592" s="80"/>
      <c r="F7592" s="80"/>
      <c r="I7592" s="81"/>
      <c r="J7592" s="80"/>
      <c r="K7592" s="80"/>
      <c r="L7592" s="80"/>
      <c r="M7592" s="80"/>
    </row>
    <row r="7593" spans="5:13">
      <c r="E7593" s="80"/>
      <c r="F7593" s="80"/>
      <c r="I7593" s="81"/>
      <c r="J7593" s="80"/>
      <c r="K7593" s="80"/>
      <c r="L7593" s="80"/>
      <c r="M7593" s="80"/>
    </row>
    <row r="7594" spans="5:13">
      <c r="E7594" s="80"/>
      <c r="F7594" s="80"/>
      <c r="I7594" s="81"/>
      <c r="J7594" s="80"/>
      <c r="K7594" s="80"/>
      <c r="L7594" s="80"/>
      <c r="M7594" s="80"/>
    </row>
    <row r="7595" spans="5:13">
      <c r="E7595" s="80"/>
      <c r="F7595" s="80"/>
      <c r="I7595" s="81"/>
      <c r="J7595" s="80"/>
      <c r="K7595" s="80"/>
      <c r="L7595" s="80"/>
      <c r="M7595" s="80"/>
    </row>
    <row r="7596" spans="5:13">
      <c r="E7596" s="80"/>
      <c r="F7596" s="80"/>
      <c r="I7596" s="81"/>
      <c r="J7596" s="80"/>
      <c r="K7596" s="80"/>
      <c r="L7596" s="80"/>
      <c r="M7596" s="80"/>
    </row>
    <row r="7597" spans="5:13">
      <c r="E7597" s="80"/>
      <c r="F7597" s="80"/>
      <c r="I7597" s="81"/>
      <c r="J7597" s="80"/>
      <c r="K7597" s="80"/>
      <c r="L7597" s="80"/>
      <c r="M7597" s="80"/>
    </row>
    <row r="7598" spans="5:13">
      <c r="E7598" s="80"/>
      <c r="F7598" s="80"/>
      <c r="I7598" s="81"/>
      <c r="J7598" s="80"/>
      <c r="K7598" s="80"/>
      <c r="L7598" s="80"/>
      <c r="M7598" s="80"/>
    </row>
    <row r="7599" spans="5:13">
      <c r="E7599" s="80"/>
      <c r="F7599" s="80"/>
      <c r="I7599" s="81"/>
      <c r="J7599" s="80"/>
      <c r="K7599" s="80"/>
      <c r="L7599" s="80"/>
      <c r="M7599" s="80"/>
    </row>
    <row r="7600" spans="5:13">
      <c r="E7600" s="80"/>
      <c r="F7600" s="80"/>
      <c r="I7600" s="81"/>
      <c r="J7600" s="80"/>
      <c r="K7600" s="80"/>
      <c r="L7600" s="80"/>
      <c r="M7600" s="80"/>
    </row>
    <row r="7601" spans="5:13">
      <c r="E7601" s="80"/>
      <c r="F7601" s="80"/>
      <c r="I7601" s="81"/>
      <c r="J7601" s="80"/>
      <c r="K7601" s="80"/>
      <c r="L7601" s="80"/>
      <c r="M7601" s="80"/>
    </row>
    <row r="7602" spans="5:13">
      <c r="E7602" s="80"/>
      <c r="F7602" s="80"/>
      <c r="I7602" s="81"/>
      <c r="J7602" s="80"/>
      <c r="K7602" s="80"/>
      <c r="L7602" s="80"/>
      <c r="M7602" s="80"/>
    </row>
    <row r="7603" spans="5:13">
      <c r="E7603" s="80"/>
      <c r="F7603" s="80"/>
      <c r="I7603" s="81"/>
      <c r="J7603" s="80"/>
      <c r="K7603" s="80"/>
      <c r="L7603" s="80"/>
      <c r="M7603" s="80"/>
    </row>
    <row r="7604" spans="5:13">
      <c r="E7604" s="80"/>
      <c r="F7604" s="80"/>
      <c r="I7604" s="81"/>
      <c r="J7604" s="80"/>
      <c r="K7604" s="80"/>
      <c r="L7604" s="80"/>
      <c r="M7604" s="80"/>
    </row>
    <row r="7605" spans="5:13">
      <c r="E7605" s="80"/>
      <c r="F7605" s="80"/>
      <c r="I7605" s="81"/>
      <c r="J7605" s="80"/>
      <c r="K7605" s="80"/>
      <c r="L7605" s="80"/>
      <c r="M7605" s="80"/>
    </row>
    <row r="7606" spans="5:13">
      <c r="E7606" s="80"/>
      <c r="F7606" s="80"/>
      <c r="I7606" s="81"/>
      <c r="J7606" s="80"/>
      <c r="K7606" s="80"/>
      <c r="L7606" s="80"/>
      <c r="M7606" s="80"/>
    </row>
    <row r="7607" spans="5:13">
      <c r="E7607" s="80"/>
      <c r="F7607" s="80"/>
      <c r="I7607" s="81"/>
      <c r="J7607" s="80"/>
      <c r="K7607" s="80"/>
      <c r="L7607" s="80"/>
      <c r="M7607" s="80"/>
    </row>
    <row r="7608" spans="5:13">
      <c r="E7608" s="80"/>
      <c r="F7608" s="80"/>
      <c r="I7608" s="81"/>
      <c r="J7608" s="80"/>
      <c r="K7608" s="80"/>
      <c r="L7608" s="80"/>
      <c r="M7608" s="80"/>
    </row>
    <row r="7609" spans="5:13">
      <c r="E7609" s="80"/>
      <c r="F7609" s="80"/>
      <c r="I7609" s="81"/>
      <c r="J7609" s="80"/>
      <c r="K7609" s="80"/>
      <c r="L7609" s="80"/>
      <c r="M7609" s="80"/>
    </row>
    <row r="7610" spans="5:13">
      <c r="E7610" s="80"/>
      <c r="F7610" s="80"/>
      <c r="I7610" s="81"/>
      <c r="J7610" s="80"/>
      <c r="K7610" s="80"/>
      <c r="L7610" s="80"/>
      <c r="M7610" s="80"/>
    </row>
    <row r="7611" spans="5:13">
      <c r="E7611" s="80"/>
      <c r="F7611" s="80"/>
      <c r="I7611" s="81"/>
      <c r="J7611" s="80"/>
      <c r="K7611" s="80"/>
      <c r="L7611" s="80"/>
      <c r="M7611" s="80"/>
    </row>
    <row r="7612" spans="5:13">
      <c r="E7612" s="80"/>
      <c r="F7612" s="80"/>
      <c r="I7612" s="81"/>
      <c r="J7612" s="80"/>
      <c r="K7612" s="80"/>
      <c r="L7612" s="80"/>
      <c r="M7612" s="80"/>
    </row>
    <row r="7613" spans="5:13">
      <c r="E7613" s="80"/>
      <c r="F7613" s="80"/>
      <c r="I7613" s="81"/>
      <c r="J7613" s="80"/>
      <c r="K7613" s="80"/>
      <c r="L7613" s="80"/>
      <c r="M7613" s="80"/>
    </row>
    <row r="7614" spans="5:13">
      <c r="E7614" s="80"/>
      <c r="F7614" s="80"/>
      <c r="I7614" s="81"/>
      <c r="J7614" s="80"/>
      <c r="K7614" s="80"/>
      <c r="L7614" s="80"/>
      <c r="M7614" s="80"/>
    </row>
    <row r="7615" spans="5:13">
      <c r="E7615" s="80"/>
      <c r="F7615" s="80"/>
      <c r="I7615" s="81"/>
      <c r="J7615" s="80"/>
      <c r="K7615" s="80"/>
      <c r="L7615" s="80"/>
      <c r="M7615" s="80"/>
    </row>
    <row r="7616" spans="5:13">
      <c r="E7616" s="80"/>
      <c r="F7616" s="80"/>
      <c r="I7616" s="81"/>
      <c r="J7616" s="80"/>
      <c r="K7616" s="80"/>
      <c r="L7616" s="80"/>
      <c r="M7616" s="80"/>
    </row>
    <row r="7617" spans="5:13">
      <c r="E7617" s="80"/>
      <c r="F7617" s="80"/>
      <c r="I7617" s="81"/>
      <c r="J7617" s="80"/>
      <c r="K7617" s="80"/>
      <c r="L7617" s="80"/>
      <c r="M7617" s="80"/>
    </row>
    <row r="7618" spans="5:13">
      <c r="E7618" s="80"/>
      <c r="F7618" s="80"/>
      <c r="I7618" s="81"/>
      <c r="J7618" s="80"/>
      <c r="K7618" s="80"/>
      <c r="L7618" s="80"/>
      <c r="M7618" s="80"/>
    </row>
    <row r="7619" spans="5:13">
      <c r="E7619" s="80"/>
      <c r="F7619" s="80"/>
      <c r="I7619" s="81"/>
      <c r="J7619" s="80"/>
      <c r="K7619" s="80"/>
      <c r="L7619" s="80"/>
      <c r="M7619" s="80"/>
    </row>
    <row r="7620" spans="5:13">
      <c r="E7620" s="80"/>
      <c r="F7620" s="80"/>
      <c r="I7620" s="81"/>
      <c r="J7620" s="80"/>
      <c r="K7620" s="80"/>
      <c r="L7620" s="80"/>
      <c r="M7620" s="80"/>
    </row>
    <row r="7621" spans="5:13">
      <c r="E7621" s="80"/>
      <c r="F7621" s="80"/>
      <c r="I7621" s="81"/>
      <c r="J7621" s="80"/>
      <c r="K7621" s="80"/>
      <c r="L7621" s="80"/>
      <c r="M7621" s="80"/>
    </row>
    <row r="7622" spans="5:13">
      <c r="E7622" s="80"/>
      <c r="F7622" s="80"/>
      <c r="I7622" s="81"/>
      <c r="J7622" s="80"/>
      <c r="K7622" s="80"/>
      <c r="L7622" s="80"/>
      <c r="M7622" s="80"/>
    </row>
    <row r="7623" spans="5:13">
      <c r="E7623" s="80"/>
      <c r="F7623" s="80"/>
      <c r="I7623" s="81"/>
      <c r="J7623" s="80"/>
      <c r="K7623" s="80"/>
      <c r="L7623" s="80"/>
      <c r="M7623" s="80"/>
    </row>
    <row r="7624" spans="5:13">
      <c r="E7624" s="80"/>
      <c r="F7624" s="80"/>
      <c r="I7624" s="81"/>
      <c r="J7624" s="80"/>
      <c r="K7624" s="80"/>
      <c r="L7624" s="80"/>
      <c r="M7624" s="80"/>
    </row>
    <row r="7625" spans="5:13">
      <c r="E7625" s="80"/>
      <c r="F7625" s="80"/>
      <c r="I7625" s="81"/>
      <c r="J7625" s="80"/>
      <c r="K7625" s="80"/>
      <c r="L7625" s="80"/>
      <c r="M7625" s="80"/>
    </row>
    <row r="7626" spans="5:13">
      <c r="E7626" s="80"/>
      <c r="F7626" s="80"/>
      <c r="I7626" s="81"/>
      <c r="J7626" s="80"/>
      <c r="K7626" s="80"/>
      <c r="L7626" s="80"/>
      <c r="M7626" s="80"/>
    </row>
    <row r="7627" spans="5:13">
      <c r="E7627" s="80"/>
      <c r="F7627" s="80"/>
      <c r="I7627" s="81"/>
      <c r="J7627" s="80"/>
      <c r="K7627" s="80"/>
      <c r="L7627" s="80"/>
      <c r="M7627" s="80"/>
    </row>
    <row r="7628" spans="5:13">
      <c r="E7628" s="80"/>
      <c r="F7628" s="80"/>
      <c r="I7628" s="81"/>
      <c r="J7628" s="80"/>
      <c r="K7628" s="80"/>
      <c r="L7628" s="80"/>
      <c r="M7628" s="80"/>
    </row>
    <row r="7629" spans="5:13">
      <c r="E7629" s="80"/>
      <c r="F7629" s="80"/>
      <c r="I7629" s="81"/>
      <c r="J7629" s="80"/>
      <c r="K7629" s="80"/>
      <c r="L7629" s="80"/>
      <c r="M7629" s="80"/>
    </row>
    <row r="7630" spans="5:13">
      <c r="E7630" s="80"/>
      <c r="F7630" s="80"/>
      <c r="I7630" s="81"/>
      <c r="J7630" s="80"/>
      <c r="K7630" s="80"/>
      <c r="L7630" s="80"/>
      <c r="M7630" s="80"/>
    </row>
    <row r="7631" spans="5:13">
      <c r="E7631" s="80"/>
      <c r="F7631" s="80"/>
      <c r="I7631" s="81"/>
      <c r="J7631" s="80"/>
      <c r="K7631" s="80"/>
      <c r="L7631" s="80"/>
      <c r="M7631" s="80"/>
    </row>
    <row r="7632" spans="5:13">
      <c r="E7632" s="80"/>
      <c r="F7632" s="80"/>
      <c r="I7632" s="81"/>
      <c r="J7632" s="80"/>
      <c r="K7632" s="80"/>
      <c r="L7632" s="80"/>
      <c r="M7632" s="80"/>
    </row>
    <row r="7633" spans="5:13">
      <c r="E7633" s="80"/>
      <c r="F7633" s="80"/>
      <c r="I7633" s="81"/>
      <c r="J7633" s="80"/>
      <c r="K7633" s="80"/>
      <c r="L7633" s="80"/>
      <c r="M7633" s="80"/>
    </row>
    <row r="7634" spans="5:13">
      <c r="E7634" s="80"/>
      <c r="F7634" s="80"/>
      <c r="I7634" s="81"/>
      <c r="J7634" s="80"/>
      <c r="K7634" s="80"/>
      <c r="L7634" s="80"/>
      <c r="M7634" s="80"/>
    </row>
    <row r="7635" spans="5:13">
      <c r="E7635" s="80"/>
      <c r="F7635" s="80"/>
      <c r="I7635" s="81"/>
      <c r="J7635" s="80"/>
      <c r="K7635" s="80"/>
      <c r="L7635" s="80"/>
      <c r="M7635" s="80"/>
    </row>
    <row r="7636" spans="5:13">
      <c r="E7636" s="80"/>
      <c r="F7636" s="80"/>
      <c r="I7636" s="81"/>
      <c r="J7636" s="80"/>
      <c r="K7636" s="80"/>
      <c r="L7636" s="80"/>
      <c r="M7636" s="80"/>
    </row>
    <row r="7637" spans="5:13">
      <c r="E7637" s="80"/>
      <c r="F7637" s="80"/>
      <c r="I7637" s="81"/>
      <c r="J7637" s="80"/>
      <c r="K7637" s="80"/>
      <c r="L7637" s="80"/>
      <c r="M7637" s="80"/>
    </row>
    <row r="7638" spans="5:13">
      <c r="E7638" s="80"/>
      <c r="F7638" s="80"/>
      <c r="I7638" s="81"/>
      <c r="J7638" s="80"/>
      <c r="K7638" s="80"/>
      <c r="L7638" s="80"/>
      <c r="M7638" s="80"/>
    </row>
    <row r="7639" spans="5:13">
      <c r="E7639" s="80"/>
      <c r="F7639" s="80"/>
      <c r="I7639" s="81"/>
      <c r="J7639" s="80"/>
      <c r="K7639" s="80"/>
      <c r="L7639" s="80"/>
      <c r="M7639" s="80"/>
    </row>
    <row r="7640" spans="5:13">
      <c r="E7640" s="80"/>
      <c r="F7640" s="80"/>
      <c r="I7640" s="81"/>
      <c r="J7640" s="80"/>
      <c r="K7640" s="80"/>
      <c r="L7640" s="80"/>
      <c r="M7640" s="80"/>
    </row>
    <row r="7641" spans="5:13">
      <c r="E7641" s="80"/>
      <c r="F7641" s="80"/>
      <c r="I7641" s="81"/>
      <c r="J7641" s="80"/>
      <c r="K7641" s="80"/>
      <c r="L7641" s="80"/>
      <c r="M7641" s="80"/>
    </row>
    <row r="7642" spans="5:13">
      <c r="E7642" s="80"/>
      <c r="F7642" s="80"/>
      <c r="I7642" s="81"/>
      <c r="J7642" s="80"/>
      <c r="K7642" s="80"/>
      <c r="L7642" s="80"/>
      <c r="M7642" s="80"/>
    </row>
    <row r="7643" spans="5:13">
      <c r="E7643" s="80"/>
      <c r="F7643" s="80"/>
      <c r="I7643" s="81"/>
      <c r="J7643" s="80"/>
      <c r="K7643" s="80"/>
      <c r="L7643" s="80"/>
      <c r="M7643" s="80"/>
    </row>
    <row r="7644" spans="5:13">
      <c r="E7644" s="80"/>
      <c r="F7644" s="80"/>
      <c r="I7644" s="81"/>
      <c r="J7644" s="80"/>
      <c r="K7644" s="80"/>
      <c r="L7644" s="80"/>
      <c r="M7644" s="80"/>
    </row>
    <row r="7645" spans="5:13">
      <c r="E7645" s="80"/>
      <c r="F7645" s="80"/>
      <c r="I7645" s="81"/>
      <c r="J7645" s="80"/>
      <c r="K7645" s="80"/>
      <c r="L7645" s="80"/>
      <c r="M7645" s="80"/>
    </row>
    <row r="7646" spans="5:13">
      <c r="E7646" s="80"/>
      <c r="F7646" s="80"/>
      <c r="I7646" s="81"/>
      <c r="J7646" s="80"/>
      <c r="K7646" s="80"/>
      <c r="L7646" s="80"/>
      <c r="M7646" s="80"/>
    </row>
    <row r="7647" spans="5:13">
      <c r="E7647" s="80"/>
      <c r="F7647" s="80"/>
      <c r="I7647" s="81"/>
      <c r="J7647" s="80"/>
      <c r="K7647" s="80"/>
      <c r="L7647" s="80"/>
      <c r="M7647" s="80"/>
    </row>
    <row r="7648" spans="5:13">
      <c r="E7648" s="80"/>
      <c r="F7648" s="80"/>
      <c r="I7648" s="81"/>
      <c r="J7648" s="80"/>
      <c r="K7648" s="80"/>
      <c r="L7648" s="80"/>
      <c r="M7648" s="80"/>
    </row>
    <row r="7649" spans="5:13">
      <c r="E7649" s="80"/>
      <c r="F7649" s="80"/>
      <c r="I7649" s="81"/>
      <c r="J7649" s="80"/>
      <c r="K7649" s="80"/>
      <c r="L7649" s="80"/>
      <c r="M7649" s="80"/>
    </row>
    <row r="7650" spans="5:13">
      <c r="E7650" s="80"/>
      <c r="F7650" s="80"/>
      <c r="I7650" s="81"/>
      <c r="J7650" s="80"/>
      <c r="K7650" s="80"/>
      <c r="L7650" s="80"/>
      <c r="M7650" s="80"/>
    </row>
    <row r="7651" spans="5:13">
      <c r="E7651" s="80"/>
      <c r="F7651" s="80"/>
      <c r="I7651" s="81"/>
      <c r="J7651" s="80"/>
      <c r="K7651" s="80"/>
      <c r="L7651" s="80"/>
      <c r="M7651" s="80"/>
    </row>
    <row r="7652" spans="5:13">
      <c r="E7652" s="80"/>
      <c r="F7652" s="80"/>
      <c r="I7652" s="81"/>
      <c r="J7652" s="80"/>
      <c r="K7652" s="80"/>
      <c r="L7652" s="80"/>
      <c r="M7652" s="80"/>
    </row>
    <row r="7653" spans="5:13">
      <c r="E7653" s="80"/>
      <c r="F7653" s="80"/>
      <c r="I7653" s="81"/>
      <c r="J7653" s="80"/>
      <c r="K7653" s="80"/>
      <c r="L7653" s="80"/>
      <c r="M7653" s="80"/>
    </row>
    <row r="7654" spans="5:13">
      <c r="E7654" s="80"/>
      <c r="F7654" s="80"/>
      <c r="I7654" s="81"/>
      <c r="J7654" s="80"/>
      <c r="K7654" s="80"/>
      <c r="L7654" s="80"/>
      <c r="M7654" s="80"/>
    </row>
    <row r="7655" spans="5:13">
      <c r="E7655" s="80"/>
      <c r="F7655" s="80"/>
      <c r="I7655" s="81"/>
      <c r="J7655" s="80"/>
      <c r="K7655" s="80"/>
      <c r="L7655" s="80"/>
      <c r="M7655" s="80"/>
    </row>
    <row r="7656" spans="5:13">
      <c r="E7656" s="80"/>
      <c r="F7656" s="80"/>
      <c r="I7656" s="81"/>
      <c r="J7656" s="80"/>
      <c r="K7656" s="80"/>
      <c r="L7656" s="80"/>
      <c r="M7656" s="80"/>
    </row>
    <row r="7657" spans="5:13">
      <c r="E7657" s="80"/>
      <c r="F7657" s="80"/>
      <c r="I7657" s="81"/>
      <c r="J7657" s="80"/>
      <c r="K7657" s="80"/>
      <c r="L7657" s="80"/>
      <c r="M7657" s="80"/>
    </row>
    <row r="7658" spans="5:13">
      <c r="E7658" s="80"/>
      <c r="F7658" s="80"/>
      <c r="I7658" s="81"/>
      <c r="J7658" s="80"/>
      <c r="K7658" s="80"/>
      <c r="L7658" s="80"/>
      <c r="M7658" s="80"/>
    </row>
    <row r="7659" spans="5:13">
      <c r="E7659" s="80"/>
      <c r="F7659" s="80"/>
      <c r="I7659" s="81"/>
      <c r="J7659" s="80"/>
      <c r="K7659" s="80"/>
      <c r="L7659" s="80"/>
      <c r="M7659" s="80"/>
    </row>
    <row r="7660" spans="5:13">
      <c r="E7660" s="80"/>
      <c r="F7660" s="80"/>
      <c r="I7660" s="81"/>
      <c r="J7660" s="80"/>
      <c r="K7660" s="80"/>
      <c r="L7660" s="80"/>
      <c r="M7660" s="80"/>
    </row>
    <row r="7661" spans="5:13">
      <c r="E7661" s="80"/>
      <c r="F7661" s="80"/>
      <c r="I7661" s="81"/>
      <c r="J7661" s="80"/>
      <c r="K7661" s="80"/>
      <c r="L7661" s="80"/>
      <c r="M7661" s="80"/>
    </row>
    <row r="7662" spans="5:13">
      <c r="E7662" s="80"/>
      <c r="F7662" s="80"/>
      <c r="I7662" s="81"/>
      <c r="J7662" s="80"/>
      <c r="K7662" s="80"/>
      <c r="L7662" s="80"/>
      <c r="M7662" s="80"/>
    </row>
    <row r="7663" spans="5:13">
      <c r="E7663" s="80"/>
      <c r="F7663" s="80"/>
      <c r="I7663" s="81"/>
      <c r="J7663" s="80"/>
      <c r="K7663" s="80"/>
      <c r="L7663" s="80"/>
      <c r="M7663" s="80"/>
    </row>
    <row r="7664" spans="5:13">
      <c r="E7664" s="80"/>
      <c r="F7664" s="80"/>
      <c r="I7664" s="81"/>
      <c r="J7664" s="80"/>
      <c r="K7664" s="80"/>
      <c r="L7664" s="80"/>
      <c r="M7664" s="80"/>
    </row>
    <row r="7665" spans="5:13">
      <c r="E7665" s="80"/>
      <c r="F7665" s="80"/>
      <c r="I7665" s="81"/>
      <c r="J7665" s="80"/>
      <c r="K7665" s="80"/>
      <c r="L7665" s="80"/>
      <c r="M7665" s="80"/>
    </row>
    <row r="7666" spans="5:13">
      <c r="E7666" s="80"/>
      <c r="F7666" s="80"/>
      <c r="I7666" s="81"/>
      <c r="J7666" s="80"/>
      <c r="K7666" s="80"/>
      <c r="L7666" s="80"/>
      <c r="M7666" s="80"/>
    </row>
    <row r="7667" spans="5:13">
      <c r="E7667" s="80"/>
      <c r="F7667" s="80"/>
      <c r="I7667" s="81"/>
      <c r="J7667" s="80"/>
      <c r="K7667" s="80"/>
      <c r="L7667" s="80"/>
      <c r="M7667" s="80"/>
    </row>
    <row r="7668" spans="5:13">
      <c r="E7668" s="80"/>
      <c r="F7668" s="80"/>
      <c r="I7668" s="81"/>
      <c r="J7668" s="80"/>
      <c r="K7668" s="80"/>
      <c r="L7668" s="80"/>
      <c r="M7668" s="80"/>
    </row>
    <row r="7669" spans="5:13">
      <c r="E7669" s="80"/>
      <c r="F7669" s="80"/>
      <c r="I7669" s="81"/>
      <c r="J7669" s="80"/>
      <c r="K7669" s="80"/>
      <c r="L7669" s="80"/>
      <c r="M7669" s="80"/>
    </row>
    <row r="7670" spans="5:13">
      <c r="E7670" s="80"/>
      <c r="F7670" s="80"/>
      <c r="I7670" s="81"/>
      <c r="J7670" s="80"/>
      <c r="K7670" s="80"/>
      <c r="L7670" s="80"/>
      <c r="M7670" s="80"/>
    </row>
    <row r="7671" spans="5:13">
      <c r="E7671" s="80"/>
      <c r="F7671" s="80"/>
      <c r="I7671" s="81"/>
      <c r="J7671" s="80"/>
      <c r="K7671" s="80"/>
      <c r="L7671" s="80"/>
      <c r="M7671" s="80"/>
    </row>
    <row r="7672" spans="5:13">
      <c r="E7672" s="80"/>
      <c r="F7672" s="80"/>
      <c r="I7672" s="81"/>
      <c r="J7672" s="80"/>
      <c r="K7672" s="80"/>
      <c r="L7672" s="80"/>
      <c r="M7672" s="80"/>
    </row>
    <row r="7673" spans="5:13">
      <c r="E7673" s="80"/>
      <c r="F7673" s="80"/>
      <c r="I7673" s="81"/>
      <c r="J7673" s="80"/>
      <c r="K7673" s="80"/>
      <c r="L7673" s="80"/>
      <c r="M7673" s="80"/>
    </row>
    <row r="7674" spans="5:13">
      <c r="E7674" s="80"/>
      <c r="F7674" s="80"/>
      <c r="I7674" s="81"/>
      <c r="J7674" s="80"/>
      <c r="K7674" s="80"/>
      <c r="L7674" s="80"/>
      <c r="M7674" s="80"/>
    </row>
    <row r="7675" spans="5:13">
      <c r="E7675" s="80"/>
      <c r="F7675" s="80"/>
      <c r="I7675" s="81"/>
      <c r="J7675" s="80"/>
      <c r="K7675" s="80"/>
      <c r="L7675" s="80"/>
      <c r="M7675" s="80"/>
    </row>
    <row r="7676" spans="5:13">
      <c r="E7676" s="80"/>
      <c r="F7676" s="80"/>
      <c r="I7676" s="81"/>
      <c r="J7676" s="80"/>
      <c r="K7676" s="80"/>
      <c r="L7676" s="80"/>
      <c r="M7676" s="80"/>
    </row>
    <row r="7677" spans="5:13">
      <c r="E7677" s="80"/>
      <c r="F7677" s="80"/>
      <c r="I7677" s="81"/>
      <c r="J7677" s="80"/>
      <c r="K7677" s="80"/>
      <c r="L7677" s="80"/>
      <c r="M7677" s="80"/>
    </row>
    <row r="7678" spans="5:13">
      <c r="E7678" s="80"/>
      <c r="F7678" s="80"/>
      <c r="I7678" s="81"/>
      <c r="J7678" s="80"/>
      <c r="K7678" s="80"/>
      <c r="L7678" s="80"/>
      <c r="M7678" s="80"/>
    </row>
    <row r="7679" spans="5:13">
      <c r="E7679" s="80"/>
      <c r="F7679" s="80"/>
      <c r="I7679" s="81"/>
      <c r="J7679" s="80"/>
      <c r="K7679" s="80"/>
      <c r="L7679" s="80"/>
      <c r="M7679" s="80"/>
    </row>
    <row r="7680" spans="5:13">
      <c r="E7680" s="80"/>
      <c r="F7680" s="80"/>
      <c r="I7680" s="81"/>
      <c r="J7680" s="80"/>
      <c r="K7680" s="80"/>
      <c r="L7680" s="80"/>
      <c r="M7680" s="80"/>
    </row>
    <row r="7681" spans="5:13">
      <c r="E7681" s="80"/>
      <c r="F7681" s="80"/>
      <c r="I7681" s="81"/>
      <c r="J7681" s="80"/>
      <c r="K7681" s="80"/>
      <c r="L7681" s="80"/>
      <c r="M7681" s="80"/>
    </row>
    <row r="7682" spans="5:13">
      <c r="E7682" s="80"/>
      <c r="F7682" s="80"/>
      <c r="I7682" s="81"/>
      <c r="J7682" s="80"/>
      <c r="K7682" s="80"/>
      <c r="L7682" s="80"/>
      <c r="M7682" s="80"/>
    </row>
    <row r="7683" spans="5:13">
      <c r="E7683" s="80"/>
      <c r="F7683" s="80"/>
      <c r="I7683" s="81"/>
      <c r="J7683" s="80"/>
      <c r="K7683" s="80"/>
      <c r="L7683" s="80"/>
      <c r="M7683" s="80"/>
    </row>
    <row r="7684" spans="5:13">
      <c r="E7684" s="80"/>
      <c r="F7684" s="80"/>
      <c r="I7684" s="81"/>
      <c r="J7684" s="80"/>
      <c r="K7684" s="80"/>
      <c r="L7684" s="80"/>
      <c r="M7684" s="80"/>
    </row>
    <row r="7685" spans="5:13">
      <c r="E7685" s="80"/>
      <c r="F7685" s="80"/>
      <c r="I7685" s="81"/>
      <c r="J7685" s="80"/>
      <c r="K7685" s="80"/>
      <c r="L7685" s="80"/>
      <c r="M7685" s="80"/>
    </row>
    <row r="7686" spans="5:13">
      <c r="E7686" s="80"/>
      <c r="F7686" s="80"/>
      <c r="I7686" s="81"/>
      <c r="J7686" s="80"/>
      <c r="K7686" s="80"/>
      <c r="L7686" s="80"/>
      <c r="M7686" s="80"/>
    </row>
    <row r="7687" spans="5:13">
      <c r="E7687" s="80"/>
      <c r="F7687" s="80"/>
      <c r="I7687" s="81"/>
      <c r="J7687" s="80"/>
      <c r="K7687" s="80"/>
      <c r="L7687" s="80"/>
      <c r="M7687" s="80"/>
    </row>
    <row r="7688" spans="5:13">
      <c r="E7688" s="80"/>
      <c r="F7688" s="80"/>
      <c r="I7688" s="81"/>
      <c r="J7688" s="80"/>
      <c r="K7688" s="80"/>
      <c r="L7688" s="80"/>
      <c r="M7688" s="80"/>
    </row>
    <row r="7689" spans="5:13">
      <c r="E7689" s="80"/>
      <c r="F7689" s="80"/>
      <c r="I7689" s="81"/>
      <c r="J7689" s="80"/>
      <c r="K7689" s="80"/>
      <c r="L7689" s="80"/>
      <c r="M7689" s="80"/>
    </row>
    <row r="7690" spans="5:13">
      <c r="E7690" s="80"/>
      <c r="F7690" s="80"/>
      <c r="I7690" s="81"/>
      <c r="J7690" s="80"/>
      <c r="K7690" s="80"/>
      <c r="L7690" s="80"/>
      <c r="M7690" s="80"/>
    </row>
    <row r="7691" spans="5:13">
      <c r="E7691" s="80"/>
      <c r="F7691" s="80"/>
      <c r="I7691" s="81"/>
      <c r="J7691" s="80"/>
      <c r="K7691" s="80"/>
      <c r="L7691" s="80"/>
      <c r="M7691" s="80"/>
    </row>
    <row r="7692" spans="5:13">
      <c r="E7692" s="80"/>
      <c r="F7692" s="80"/>
      <c r="I7692" s="81"/>
      <c r="J7692" s="80"/>
      <c r="K7692" s="80"/>
      <c r="L7692" s="80"/>
      <c r="M7692" s="80"/>
    </row>
    <row r="7693" spans="5:13">
      <c r="E7693" s="80"/>
      <c r="F7693" s="80"/>
      <c r="I7693" s="81"/>
      <c r="J7693" s="80"/>
      <c r="K7693" s="80"/>
      <c r="L7693" s="80"/>
      <c r="M7693" s="80"/>
    </row>
    <row r="7694" spans="5:13">
      <c r="E7694" s="80"/>
      <c r="F7694" s="80"/>
      <c r="I7694" s="81"/>
      <c r="J7694" s="80"/>
      <c r="K7694" s="80"/>
      <c r="L7694" s="80"/>
      <c r="M7694" s="80"/>
    </row>
    <row r="7695" spans="5:13">
      <c r="E7695" s="80"/>
      <c r="F7695" s="80"/>
      <c r="I7695" s="81"/>
      <c r="J7695" s="80"/>
      <c r="K7695" s="80"/>
      <c r="L7695" s="80"/>
      <c r="M7695" s="80"/>
    </row>
    <row r="7696" spans="5:13">
      <c r="E7696" s="80"/>
      <c r="F7696" s="80"/>
      <c r="I7696" s="81"/>
      <c r="J7696" s="80"/>
      <c r="K7696" s="80"/>
      <c r="L7696" s="80"/>
      <c r="M7696" s="80"/>
    </row>
    <row r="7697" spans="5:13">
      <c r="E7697" s="80"/>
      <c r="F7697" s="80"/>
      <c r="I7697" s="81"/>
      <c r="J7697" s="80"/>
      <c r="K7697" s="80"/>
      <c r="L7697" s="80"/>
      <c r="M7697" s="80"/>
    </row>
    <row r="7698" spans="5:13">
      <c r="E7698" s="80"/>
      <c r="F7698" s="80"/>
      <c r="I7698" s="81"/>
      <c r="J7698" s="80"/>
      <c r="K7698" s="80"/>
      <c r="L7698" s="80"/>
      <c r="M7698" s="80"/>
    </row>
    <row r="7699" spans="5:13">
      <c r="E7699" s="80"/>
      <c r="F7699" s="80"/>
      <c r="I7699" s="81"/>
      <c r="J7699" s="80"/>
      <c r="K7699" s="80"/>
      <c r="L7699" s="80"/>
      <c r="M7699" s="80"/>
    </row>
    <row r="7700" spans="5:13">
      <c r="E7700" s="80"/>
      <c r="F7700" s="80"/>
      <c r="I7700" s="81"/>
      <c r="J7700" s="80"/>
      <c r="K7700" s="80"/>
      <c r="L7700" s="80"/>
      <c r="M7700" s="80"/>
    </row>
    <row r="7701" spans="5:13">
      <c r="E7701" s="80"/>
      <c r="F7701" s="80"/>
      <c r="I7701" s="81"/>
      <c r="J7701" s="80"/>
      <c r="K7701" s="80"/>
      <c r="L7701" s="80"/>
      <c r="M7701" s="80"/>
    </row>
    <row r="7702" spans="5:13">
      <c r="E7702" s="80"/>
      <c r="F7702" s="80"/>
      <c r="I7702" s="81"/>
      <c r="J7702" s="80"/>
      <c r="K7702" s="80"/>
      <c r="L7702" s="80"/>
      <c r="M7702" s="80"/>
    </row>
    <row r="7703" spans="5:13">
      <c r="E7703" s="80"/>
      <c r="F7703" s="80"/>
      <c r="I7703" s="81"/>
      <c r="J7703" s="80"/>
      <c r="K7703" s="80"/>
      <c r="L7703" s="80"/>
      <c r="M7703" s="80"/>
    </row>
    <row r="7704" spans="5:13">
      <c r="E7704" s="80"/>
      <c r="F7704" s="80"/>
      <c r="I7704" s="81"/>
      <c r="J7704" s="80"/>
      <c r="K7704" s="80"/>
      <c r="L7704" s="80"/>
      <c r="M7704" s="80"/>
    </row>
    <row r="7705" spans="5:13">
      <c r="E7705" s="80"/>
      <c r="F7705" s="80"/>
      <c r="I7705" s="81"/>
      <c r="J7705" s="80"/>
      <c r="K7705" s="80"/>
      <c r="L7705" s="80"/>
      <c r="M7705" s="80"/>
    </row>
    <row r="7706" spans="5:13">
      <c r="E7706" s="80"/>
      <c r="F7706" s="80"/>
      <c r="I7706" s="81"/>
      <c r="J7706" s="80"/>
      <c r="K7706" s="80"/>
      <c r="L7706" s="80"/>
      <c r="M7706" s="80"/>
    </row>
    <row r="7707" spans="5:13">
      <c r="E7707" s="80"/>
      <c r="F7707" s="80"/>
      <c r="I7707" s="81"/>
      <c r="J7707" s="80"/>
      <c r="K7707" s="80"/>
      <c r="L7707" s="80"/>
      <c r="M7707" s="80"/>
    </row>
    <row r="7708" spans="5:13">
      <c r="E7708" s="80"/>
      <c r="F7708" s="80"/>
      <c r="I7708" s="81"/>
      <c r="J7708" s="80"/>
      <c r="K7708" s="80"/>
      <c r="L7708" s="80"/>
      <c r="M7708" s="80"/>
    </row>
    <row r="7709" spans="5:13">
      <c r="E7709" s="80"/>
      <c r="F7709" s="80"/>
      <c r="I7709" s="81"/>
      <c r="J7709" s="80"/>
      <c r="K7709" s="80"/>
      <c r="L7709" s="80"/>
      <c r="M7709" s="80"/>
    </row>
    <row r="7710" spans="5:13">
      <c r="E7710" s="80"/>
      <c r="F7710" s="80"/>
      <c r="I7710" s="81"/>
      <c r="J7710" s="80"/>
      <c r="K7710" s="80"/>
      <c r="L7710" s="80"/>
      <c r="M7710" s="80"/>
    </row>
    <row r="7711" spans="5:13">
      <c r="E7711" s="80"/>
      <c r="F7711" s="80"/>
      <c r="I7711" s="81"/>
      <c r="J7711" s="80"/>
      <c r="K7711" s="80"/>
      <c r="L7711" s="80"/>
      <c r="M7711" s="80"/>
    </row>
    <row r="7712" spans="5:13">
      <c r="E7712" s="80"/>
      <c r="F7712" s="80"/>
      <c r="I7712" s="81"/>
      <c r="J7712" s="80"/>
      <c r="K7712" s="80"/>
      <c r="L7712" s="80"/>
      <c r="M7712" s="80"/>
    </row>
    <row r="7713" spans="5:13">
      <c r="E7713" s="80"/>
      <c r="F7713" s="80"/>
      <c r="I7713" s="81"/>
      <c r="J7713" s="80"/>
      <c r="K7713" s="80"/>
      <c r="L7713" s="80"/>
      <c r="M7713" s="80"/>
    </row>
    <row r="7714" spans="5:13">
      <c r="E7714" s="80"/>
      <c r="F7714" s="80"/>
      <c r="I7714" s="81"/>
      <c r="J7714" s="80"/>
      <c r="K7714" s="80"/>
      <c r="L7714" s="80"/>
      <c r="M7714" s="80"/>
    </row>
    <row r="7715" spans="5:13">
      <c r="E7715" s="80"/>
      <c r="F7715" s="80"/>
      <c r="I7715" s="81"/>
      <c r="J7715" s="80"/>
      <c r="K7715" s="80"/>
      <c r="L7715" s="80"/>
      <c r="M7715" s="80"/>
    </row>
    <row r="7716" spans="5:13">
      <c r="E7716" s="80"/>
      <c r="F7716" s="80"/>
      <c r="I7716" s="81"/>
      <c r="J7716" s="80"/>
      <c r="K7716" s="80"/>
      <c r="L7716" s="80"/>
      <c r="M7716" s="80"/>
    </row>
    <row r="7717" spans="5:13">
      <c r="E7717" s="80"/>
      <c r="F7717" s="80"/>
      <c r="I7717" s="81"/>
      <c r="J7717" s="80"/>
      <c r="K7717" s="80"/>
      <c r="L7717" s="80"/>
      <c r="M7717" s="80"/>
    </row>
    <row r="7718" spans="5:13">
      <c r="E7718" s="80"/>
      <c r="F7718" s="80"/>
      <c r="I7718" s="81"/>
      <c r="J7718" s="80"/>
      <c r="K7718" s="80"/>
      <c r="L7718" s="80"/>
      <c r="M7718" s="80"/>
    </row>
    <row r="7719" spans="5:13">
      <c r="E7719" s="80"/>
      <c r="F7719" s="80"/>
      <c r="I7719" s="81"/>
      <c r="J7719" s="80"/>
      <c r="K7719" s="80"/>
      <c r="L7719" s="80"/>
      <c r="M7719" s="80"/>
    </row>
    <row r="7720" spans="5:13">
      <c r="E7720" s="80"/>
      <c r="F7720" s="80"/>
      <c r="I7720" s="81"/>
      <c r="J7720" s="80"/>
      <c r="K7720" s="80"/>
      <c r="L7720" s="80"/>
      <c r="M7720" s="80"/>
    </row>
    <row r="7721" spans="5:13">
      <c r="E7721" s="80"/>
      <c r="F7721" s="80"/>
      <c r="I7721" s="81"/>
      <c r="J7721" s="80"/>
      <c r="K7721" s="80"/>
      <c r="L7721" s="80"/>
      <c r="M7721" s="80"/>
    </row>
    <row r="7722" spans="5:13">
      <c r="E7722" s="80"/>
      <c r="F7722" s="80"/>
      <c r="I7722" s="81"/>
      <c r="J7722" s="80"/>
      <c r="K7722" s="80"/>
      <c r="L7722" s="80"/>
      <c r="M7722" s="80"/>
    </row>
    <row r="7723" spans="5:13">
      <c r="E7723" s="80"/>
      <c r="F7723" s="80"/>
      <c r="I7723" s="81"/>
      <c r="J7723" s="80"/>
      <c r="K7723" s="80"/>
      <c r="L7723" s="80"/>
      <c r="M7723" s="80"/>
    </row>
    <row r="7724" spans="5:13">
      <c r="E7724" s="80"/>
      <c r="F7724" s="80"/>
      <c r="I7724" s="81"/>
      <c r="J7724" s="80"/>
      <c r="K7724" s="80"/>
      <c r="L7724" s="80"/>
      <c r="M7724" s="80"/>
    </row>
    <row r="7725" spans="5:13">
      <c r="E7725" s="80"/>
      <c r="F7725" s="80"/>
      <c r="I7725" s="81"/>
      <c r="J7725" s="80"/>
      <c r="K7725" s="80"/>
      <c r="L7725" s="80"/>
      <c r="M7725" s="80"/>
    </row>
    <row r="7726" spans="5:13">
      <c r="E7726" s="80"/>
      <c r="F7726" s="80"/>
      <c r="I7726" s="81"/>
      <c r="J7726" s="80"/>
      <c r="K7726" s="80"/>
      <c r="L7726" s="80"/>
      <c r="M7726" s="80"/>
    </row>
    <row r="7727" spans="5:13">
      <c r="E7727" s="80"/>
      <c r="F7727" s="80"/>
      <c r="I7727" s="81"/>
      <c r="J7727" s="80"/>
      <c r="K7727" s="80"/>
      <c r="L7727" s="80"/>
      <c r="M7727" s="80"/>
    </row>
    <row r="7728" spans="5:13">
      <c r="E7728" s="80"/>
      <c r="F7728" s="80"/>
      <c r="I7728" s="81"/>
      <c r="J7728" s="80"/>
      <c r="K7728" s="80"/>
      <c r="L7728" s="80"/>
      <c r="M7728" s="80"/>
    </row>
    <row r="7729" spans="5:13">
      <c r="E7729" s="80"/>
      <c r="F7729" s="80"/>
      <c r="I7729" s="81"/>
      <c r="J7729" s="80"/>
      <c r="K7729" s="80"/>
      <c r="L7729" s="80"/>
      <c r="M7729" s="80"/>
    </row>
    <row r="7730" spans="5:13">
      <c r="E7730" s="80"/>
      <c r="F7730" s="80"/>
      <c r="I7730" s="81"/>
      <c r="J7730" s="80"/>
      <c r="K7730" s="80"/>
      <c r="L7730" s="80"/>
      <c r="M7730" s="80"/>
    </row>
    <row r="7731" spans="5:13">
      <c r="E7731" s="80"/>
      <c r="F7731" s="80"/>
      <c r="I7731" s="81"/>
      <c r="J7731" s="80"/>
      <c r="K7731" s="80"/>
      <c r="L7731" s="80"/>
      <c r="M7731" s="80"/>
    </row>
    <row r="7732" spans="5:13">
      <c r="E7732" s="80"/>
      <c r="F7732" s="80"/>
      <c r="I7732" s="81"/>
      <c r="J7732" s="80"/>
      <c r="K7732" s="80"/>
      <c r="L7732" s="80"/>
      <c r="M7732" s="80"/>
    </row>
    <row r="7733" spans="5:13">
      <c r="E7733" s="80"/>
      <c r="F7733" s="80"/>
      <c r="I7733" s="81"/>
      <c r="J7733" s="80"/>
      <c r="K7733" s="80"/>
      <c r="L7733" s="80"/>
      <c r="M7733" s="80"/>
    </row>
    <row r="7734" spans="5:13">
      <c r="E7734" s="80"/>
      <c r="F7734" s="80"/>
      <c r="I7734" s="81"/>
      <c r="J7734" s="80"/>
      <c r="K7734" s="80"/>
      <c r="L7734" s="80"/>
      <c r="M7734" s="80"/>
    </row>
    <row r="7735" spans="5:13">
      <c r="E7735" s="80"/>
      <c r="F7735" s="80"/>
      <c r="I7735" s="81"/>
      <c r="J7735" s="80"/>
      <c r="K7735" s="80"/>
      <c r="L7735" s="80"/>
      <c r="M7735" s="80"/>
    </row>
    <row r="7736" spans="5:13">
      <c r="E7736" s="80"/>
      <c r="F7736" s="80"/>
      <c r="I7736" s="81"/>
      <c r="J7736" s="80"/>
      <c r="K7736" s="80"/>
      <c r="L7736" s="80"/>
      <c r="M7736" s="80"/>
    </row>
    <row r="7737" spans="5:13">
      <c r="E7737" s="80"/>
      <c r="F7737" s="80"/>
      <c r="I7737" s="81"/>
      <c r="J7737" s="80"/>
      <c r="K7737" s="80"/>
      <c r="L7737" s="80"/>
      <c r="M7737" s="80"/>
    </row>
    <row r="7738" spans="5:13">
      <c r="E7738" s="80"/>
      <c r="F7738" s="80"/>
      <c r="I7738" s="81"/>
      <c r="J7738" s="80"/>
      <c r="K7738" s="80"/>
      <c r="L7738" s="80"/>
      <c r="M7738" s="80"/>
    </row>
    <row r="7739" spans="5:13">
      <c r="E7739" s="80"/>
      <c r="F7739" s="80"/>
      <c r="I7739" s="81"/>
      <c r="J7739" s="80"/>
      <c r="K7739" s="80"/>
      <c r="L7739" s="80"/>
      <c r="M7739" s="80"/>
    </row>
    <row r="7740" spans="5:13">
      <c r="E7740" s="80"/>
      <c r="F7740" s="80"/>
      <c r="I7740" s="81"/>
      <c r="J7740" s="80"/>
      <c r="K7740" s="80"/>
      <c r="L7740" s="80"/>
      <c r="M7740" s="80"/>
    </row>
    <row r="7741" spans="5:13">
      <c r="E7741" s="80"/>
      <c r="F7741" s="80"/>
      <c r="I7741" s="81"/>
      <c r="J7741" s="80"/>
      <c r="K7741" s="80"/>
      <c r="L7741" s="80"/>
      <c r="M7741" s="80"/>
    </row>
    <row r="7742" spans="5:13">
      <c r="E7742" s="80"/>
      <c r="F7742" s="80"/>
      <c r="I7742" s="81"/>
      <c r="J7742" s="80"/>
      <c r="K7742" s="80"/>
      <c r="L7742" s="80"/>
      <c r="M7742" s="80"/>
    </row>
    <row r="7743" spans="5:13">
      <c r="E7743" s="80"/>
      <c r="F7743" s="80"/>
      <c r="I7743" s="81"/>
      <c r="J7743" s="80"/>
      <c r="K7743" s="80"/>
      <c r="L7743" s="80"/>
      <c r="M7743" s="80"/>
    </row>
    <row r="7744" spans="5:13">
      <c r="E7744" s="80"/>
      <c r="F7744" s="80"/>
      <c r="I7744" s="81"/>
      <c r="J7744" s="80"/>
      <c r="K7744" s="80"/>
      <c r="L7744" s="80"/>
      <c r="M7744" s="80"/>
    </row>
    <row r="7745" spans="5:13">
      <c r="E7745" s="80"/>
      <c r="F7745" s="80"/>
      <c r="I7745" s="81"/>
      <c r="J7745" s="80"/>
      <c r="K7745" s="80"/>
      <c r="L7745" s="80"/>
      <c r="M7745" s="80"/>
    </row>
    <row r="7746" spans="5:13">
      <c r="E7746" s="80"/>
      <c r="F7746" s="80"/>
      <c r="I7746" s="81"/>
      <c r="J7746" s="80"/>
      <c r="K7746" s="80"/>
      <c r="L7746" s="80"/>
      <c r="M7746" s="80"/>
    </row>
    <row r="7747" spans="5:13">
      <c r="E7747" s="80"/>
      <c r="F7747" s="80"/>
      <c r="I7747" s="81"/>
      <c r="J7747" s="80"/>
      <c r="K7747" s="80"/>
      <c r="L7747" s="80"/>
      <c r="M7747" s="80"/>
    </row>
    <row r="7748" spans="5:13">
      <c r="E7748" s="80"/>
      <c r="F7748" s="80"/>
      <c r="I7748" s="81"/>
      <c r="J7748" s="80"/>
      <c r="K7748" s="80"/>
      <c r="L7748" s="80"/>
      <c r="M7748" s="80"/>
    </row>
    <row r="7749" spans="5:13">
      <c r="E7749" s="80"/>
      <c r="F7749" s="80"/>
      <c r="I7749" s="81"/>
      <c r="J7749" s="80"/>
      <c r="K7749" s="80"/>
      <c r="L7749" s="80"/>
      <c r="M7749" s="80"/>
    </row>
    <row r="7750" spans="5:13">
      <c r="E7750" s="80"/>
      <c r="F7750" s="80"/>
      <c r="I7750" s="81"/>
      <c r="J7750" s="80"/>
      <c r="K7750" s="80"/>
      <c r="L7750" s="80"/>
      <c r="M7750" s="80"/>
    </row>
    <row r="7751" spans="5:13">
      <c r="E7751" s="80"/>
      <c r="F7751" s="80"/>
      <c r="I7751" s="81"/>
      <c r="J7751" s="80"/>
      <c r="K7751" s="80"/>
      <c r="L7751" s="80"/>
      <c r="M7751" s="80"/>
    </row>
    <row r="7752" spans="5:13">
      <c r="E7752" s="80"/>
      <c r="F7752" s="80"/>
      <c r="I7752" s="81"/>
      <c r="J7752" s="80"/>
      <c r="K7752" s="80"/>
      <c r="L7752" s="80"/>
      <c r="M7752" s="80"/>
    </row>
    <row r="7753" spans="5:13">
      <c r="E7753" s="80"/>
      <c r="F7753" s="80"/>
      <c r="I7753" s="81"/>
      <c r="J7753" s="80"/>
      <c r="K7753" s="80"/>
      <c r="L7753" s="80"/>
      <c r="M7753" s="80"/>
    </row>
    <row r="7754" spans="5:13">
      <c r="E7754" s="80"/>
      <c r="F7754" s="80"/>
      <c r="I7754" s="81"/>
      <c r="J7754" s="80"/>
      <c r="K7754" s="80"/>
      <c r="L7754" s="80"/>
      <c r="M7754" s="80"/>
    </row>
    <row r="7755" spans="5:13">
      <c r="E7755" s="80"/>
      <c r="F7755" s="80"/>
      <c r="I7755" s="81"/>
      <c r="J7755" s="80"/>
      <c r="K7755" s="80"/>
      <c r="L7755" s="80"/>
      <c r="M7755" s="80"/>
    </row>
    <row r="7756" spans="5:13">
      <c r="E7756" s="80"/>
      <c r="F7756" s="80"/>
      <c r="I7756" s="81"/>
      <c r="J7756" s="80"/>
      <c r="K7756" s="80"/>
      <c r="L7756" s="80"/>
      <c r="M7756" s="80"/>
    </row>
    <row r="7757" spans="5:13">
      <c r="E7757" s="80"/>
      <c r="F7757" s="80"/>
      <c r="I7757" s="81"/>
      <c r="J7757" s="80"/>
      <c r="K7757" s="80"/>
      <c r="L7757" s="80"/>
      <c r="M7757" s="80"/>
    </row>
    <row r="7758" spans="5:13">
      <c r="E7758" s="80"/>
      <c r="F7758" s="80"/>
      <c r="I7758" s="81"/>
      <c r="J7758" s="80"/>
      <c r="K7758" s="80"/>
      <c r="L7758" s="80"/>
      <c r="M7758" s="80"/>
    </row>
    <row r="7759" spans="5:13">
      <c r="E7759" s="80"/>
      <c r="F7759" s="80"/>
      <c r="I7759" s="81"/>
      <c r="J7759" s="80"/>
      <c r="K7759" s="80"/>
      <c r="L7759" s="80"/>
      <c r="M7759" s="80"/>
    </row>
    <row r="7760" spans="5:13">
      <c r="E7760" s="80"/>
      <c r="F7760" s="80"/>
      <c r="I7760" s="81"/>
      <c r="J7760" s="80"/>
      <c r="K7760" s="80"/>
      <c r="L7760" s="80"/>
      <c r="M7760" s="80"/>
    </row>
    <row r="7761" spans="5:13">
      <c r="E7761" s="80"/>
      <c r="F7761" s="80"/>
      <c r="I7761" s="81"/>
      <c r="J7761" s="80"/>
      <c r="K7761" s="80"/>
      <c r="L7761" s="80"/>
      <c r="M7761" s="80"/>
    </row>
    <row r="7762" spans="5:13">
      <c r="E7762" s="80"/>
      <c r="F7762" s="80"/>
      <c r="I7762" s="81"/>
      <c r="J7762" s="80"/>
      <c r="K7762" s="80"/>
      <c r="L7762" s="80"/>
      <c r="M7762" s="80"/>
    </row>
    <row r="7763" spans="5:13">
      <c r="E7763" s="80"/>
      <c r="F7763" s="80"/>
      <c r="I7763" s="81"/>
      <c r="J7763" s="80"/>
      <c r="K7763" s="80"/>
      <c r="L7763" s="80"/>
      <c r="M7763" s="80"/>
    </row>
    <row r="7764" spans="5:13">
      <c r="E7764" s="80"/>
      <c r="F7764" s="80"/>
      <c r="I7764" s="81"/>
      <c r="J7764" s="80"/>
      <c r="K7764" s="80"/>
      <c r="L7764" s="80"/>
      <c r="M7764" s="80"/>
    </row>
    <row r="7765" spans="5:13">
      <c r="E7765" s="80"/>
      <c r="F7765" s="80"/>
      <c r="I7765" s="81"/>
      <c r="J7765" s="80"/>
      <c r="K7765" s="80"/>
      <c r="L7765" s="80"/>
      <c r="M7765" s="80"/>
    </row>
    <row r="7766" spans="5:13">
      <c r="E7766" s="80"/>
      <c r="F7766" s="80"/>
      <c r="I7766" s="81"/>
      <c r="J7766" s="80"/>
      <c r="K7766" s="80"/>
      <c r="L7766" s="80"/>
      <c r="M7766" s="80"/>
    </row>
    <row r="7767" spans="5:13">
      <c r="E7767" s="80"/>
      <c r="F7767" s="80"/>
      <c r="I7767" s="81"/>
      <c r="J7767" s="80"/>
      <c r="K7767" s="80"/>
      <c r="L7767" s="80"/>
      <c r="M7767" s="80"/>
    </row>
    <row r="7768" spans="5:13">
      <c r="E7768" s="80"/>
      <c r="F7768" s="80"/>
      <c r="I7768" s="81"/>
      <c r="J7768" s="80"/>
      <c r="K7768" s="80"/>
      <c r="L7768" s="80"/>
      <c r="M7768" s="80"/>
    </row>
    <row r="7769" spans="5:13">
      <c r="E7769" s="80"/>
      <c r="F7769" s="80"/>
      <c r="I7769" s="81"/>
      <c r="J7769" s="80"/>
      <c r="K7769" s="80"/>
      <c r="L7769" s="80"/>
      <c r="M7769" s="80"/>
    </row>
    <row r="7770" spans="5:13">
      <c r="E7770" s="80"/>
      <c r="F7770" s="80"/>
      <c r="I7770" s="81"/>
      <c r="J7770" s="80"/>
      <c r="K7770" s="80"/>
      <c r="L7770" s="80"/>
      <c r="M7770" s="80"/>
    </row>
    <row r="7771" spans="5:13">
      <c r="E7771" s="80"/>
      <c r="F7771" s="80"/>
      <c r="I7771" s="81"/>
      <c r="J7771" s="80"/>
      <c r="K7771" s="80"/>
      <c r="L7771" s="80"/>
      <c r="M7771" s="80"/>
    </row>
    <row r="7772" spans="5:13">
      <c r="E7772" s="80"/>
      <c r="F7772" s="80"/>
      <c r="I7772" s="81"/>
      <c r="J7772" s="80"/>
      <c r="K7772" s="80"/>
      <c r="L7772" s="80"/>
      <c r="M7772" s="80"/>
    </row>
    <row r="7773" spans="5:13">
      <c r="E7773" s="80"/>
      <c r="F7773" s="80"/>
      <c r="I7773" s="81"/>
      <c r="J7773" s="80"/>
      <c r="K7773" s="80"/>
      <c r="L7773" s="80"/>
      <c r="M7773" s="80"/>
    </row>
    <row r="7774" spans="5:13">
      <c r="E7774" s="80"/>
      <c r="F7774" s="80"/>
      <c r="I7774" s="81"/>
      <c r="J7774" s="80"/>
      <c r="K7774" s="80"/>
      <c r="L7774" s="80"/>
      <c r="M7774" s="80"/>
    </row>
    <row r="7775" spans="5:13">
      <c r="E7775" s="80"/>
      <c r="F7775" s="80"/>
      <c r="I7775" s="81"/>
      <c r="J7775" s="80"/>
      <c r="K7775" s="80"/>
      <c r="L7775" s="80"/>
      <c r="M7775" s="80"/>
    </row>
    <row r="7776" spans="5:13">
      <c r="E7776" s="80"/>
      <c r="F7776" s="80"/>
      <c r="I7776" s="81"/>
      <c r="J7776" s="80"/>
      <c r="K7776" s="80"/>
      <c r="L7776" s="80"/>
      <c r="M7776" s="80"/>
    </row>
    <row r="7777" spans="5:13">
      <c r="E7777" s="80"/>
      <c r="F7777" s="80"/>
      <c r="I7777" s="81"/>
      <c r="J7777" s="80"/>
      <c r="K7777" s="80"/>
      <c r="L7777" s="80"/>
      <c r="M7777" s="80"/>
    </row>
    <row r="7778" spans="5:13">
      <c r="E7778" s="80"/>
      <c r="F7778" s="80"/>
      <c r="I7778" s="81"/>
      <c r="J7778" s="80"/>
      <c r="K7778" s="80"/>
      <c r="L7778" s="80"/>
      <c r="M7778" s="80"/>
    </row>
    <row r="7779" spans="5:13">
      <c r="E7779" s="80"/>
      <c r="F7779" s="80"/>
      <c r="I7779" s="81"/>
      <c r="J7779" s="80"/>
      <c r="K7779" s="80"/>
      <c r="L7779" s="80"/>
      <c r="M7779" s="80"/>
    </row>
    <row r="7780" spans="5:13">
      <c r="E7780" s="80"/>
      <c r="F7780" s="80"/>
      <c r="I7780" s="81"/>
      <c r="J7780" s="80"/>
      <c r="K7780" s="80"/>
      <c r="L7780" s="80"/>
      <c r="M7780" s="80"/>
    </row>
    <row r="7781" spans="5:13">
      <c r="E7781" s="80"/>
      <c r="F7781" s="80"/>
      <c r="I7781" s="81"/>
      <c r="J7781" s="80"/>
      <c r="K7781" s="80"/>
      <c r="L7781" s="80"/>
      <c r="M7781" s="80"/>
    </row>
    <row r="7782" spans="5:13">
      <c r="E7782" s="80"/>
      <c r="F7782" s="80"/>
      <c r="I7782" s="81"/>
      <c r="J7782" s="80"/>
      <c r="K7782" s="80"/>
      <c r="L7782" s="80"/>
      <c r="M7782" s="80"/>
    </row>
    <row r="7783" spans="5:13">
      <c r="E7783" s="80"/>
      <c r="F7783" s="80"/>
      <c r="I7783" s="81"/>
      <c r="J7783" s="80"/>
      <c r="K7783" s="80"/>
      <c r="L7783" s="80"/>
      <c r="M7783" s="80"/>
    </row>
    <row r="7784" spans="5:13">
      <c r="E7784" s="80"/>
      <c r="F7784" s="80"/>
      <c r="I7784" s="81"/>
      <c r="J7784" s="80"/>
      <c r="K7784" s="80"/>
      <c r="L7784" s="80"/>
      <c r="M7784" s="80"/>
    </row>
    <row r="7785" spans="5:13">
      <c r="E7785" s="80"/>
      <c r="F7785" s="80"/>
      <c r="I7785" s="81"/>
      <c r="J7785" s="80"/>
      <c r="K7785" s="80"/>
      <c r="L7785" s="80"/>
      <c r="M7785" s="80"/>
    </row>
    <row r="7786" spans="5:13">
      <c r="E7786" s="80"/>
      <c r="F7786" s="80"/>
      <c r="I7786" s="81"/>
      <c r="J7786" s="80"/>
      <c r="K7786" s="80"/>
      <c r="L7786" s="80"/>
      <c r="M7786" s="80"/>
    </row>
    <row r="7787" spans="5:13">
      <c r="E7787" s="80"/>
      <c r="F7787" s="80"/>
      <c r="I7787" s="81"/>
      <c r="J7787" s="80"/>
      <c r="K7787" s="80"/>
      <c r="L7787" s="80"/>
      <c r="M7787" s="80"/>
    </row>
    <row r="7788" spans="5:13">
      <c r="E7788" s="80"/>
      <c r="F7788" s="80"/>
      <c r="I7788" s="81"/>
      <c r="J7788" s="80"/>
      <c r="K7788" s="80"/>
      <c r="L7788" s="80"/>
      <c r="M7788" s="80"/>
    </row>
    <row r="7789" spans="5:13">
      <c r="E7789" s="80"/>
      <c r="F7789" s="80"/>
      <c r="I7789" s="81"/>
      <c r="J7789" s="80"/>
      <c r="K7789" s="80"/>
      <c r="L7789" s="80"/>
      <c r="M7789" s="80"/>
    </row>
    <row r="7790" spans="5:13">
      <c r="E7790" s="80"/>
      <c r="F7790" s="80"/>
      <c r="I7790" s="81"/>
      <c r="J7790" s="80"/>
      <c r="K7790" s="80"/>
      <c r="L7790" s="80"/>
      <c r="M7790" s="80"/>
    </row>
    <row r="7791" spans="5:13">
      <c r="E7791" s="80"/>
      <c r="F7791" s="80"/>
      <c r="I7791" s="81"/>
      <c r="J7791" s="80"/>
      <c r="K7791" s="80"/>
      <c r="L7791" s="80"/>
      <c r="M7791" s="80"/>
    </row>
    <row r="7792" spans="5:13">
      <c r="E7792" s="80"/>
      <c r="F7792" s="80"/>
      <c r="I7792" s="81"/>
      <c r="J7792" s="80"/>
      <c r="K7792" s="80"/>
      <c r="L7792" s="80"/>
      <c r="M7792" s="80"/>
    </row>
    <row r="7793" spans="5:13">
      <c r="E7793" s="80"/>
      <c r="F7793" s="80"/>
      <c r="I7793" s="81"/>
      <c r="J7793" s="80"/>
      <c r="K7793" s="80"/>
      <c r="L7793" s="80"/>
      <c r="M7793" s="80"/>
    </row>
    <row r="7794" spans="5:13">
      <c r="E7794" s="80"/>
      <c r="F7794" s="80"/>
      <c r="I7794" s="81"/>
      <c r="J7794" s="80"/>
      <c r="K7794" s="80"/>
      <c r="L7794" s="80"/>
      <c r="M7794" s="80"/>
    </row>
    <row r="7795" spans="5:13">
      <c r="E7795" s="80"/>
      <c r="F7795" s="80"/>
      <c r="I7795" s="81"/>
      <c r="J7795" s="80"/>
      <c r="K7795" s="80"/>
      <c r="L7795" s="80"/>
      <c r="M7795" s="80"/>
    </row>
    <row r="7796" spans="5:13">
      <c r="E7796" s="80"/>
      <c r="F7796" s="80"/>
      <c r="I7796" s="81"/>
      <c r="J7796" s="80"/>
      <c r="K7796" s="80"/>
      <c r="L7796" s="80"/>
      <c r="M7796" s="80"/>
    </row>
    <row r="7797" spans="5:13">
      <c r="E7797" s="80"/>
      <c r="F7797" s="80"/>
      <c r="I7797" s="81"/>
      <c r="J7797" s="80"/>
      <c r="K7797" s="80"/>
      <c r="L7797" s="80"/>
      <c r="M7797" s="80"/>
    </row>
    <row r="7798" spans="5:13">
      <c r="E7798" s="80"/>
      <c r="F7798" s="80"/>
      <c r="I7798" s="81"/>
      <c r="J7798" s="80"/>
      <c r="K7798" s="80"/>
      <c r="L7798" s="80"/>
      <c r="M7798" s="80"/>
    </row>
    <row r="7799" spans="5:13">
      <c r="E7799" s="80"/>
      <c r="F7799" s="80"/>
      <c r="I7799" s="81"/>
      <c r="J7799" s="80"/>
      <c r="K7799" s="80"/>
      <c r="L7799" s="80"/>
      <c r="M7799" s="80"/>
    </row>
    <row r="7800" spans="5:13">
      <c r="E7800" s="80"/>
      <c r="F7800" s="80"/>
      <c r="I7800" s="81"/>
      <c r="J7800" s="80"/>
      <c r="K7800" s="80"/>
      <c r="L7800" s="80"/>
      <c r="M7800" s="80"/>
    </row>
    <row r="7801" spans="5:13">
      <c r="E7801" s="80"/>
      <c r="F7801" s="80"/>
      <c r="I7801" s="81"/>
      <c r="J7801" s="80"/>
      <c r="K7801" s="80"/>
      <c r="L7801" s="80"/>
      <c r="M7801" s="80"/>
    </row>
    <row r="7802" spans="5:13">
      <c r="E7802" s="80"/>
      <c r="F7802" s="80"/>
      <c r="I7802" s="81"/>
      <c r="J7802" s="80"/>
      <c r="K7802" s="80"/>
      <c r="L7802" s="80"/>
      <c r="M7802" s="80"/>
    </row>
    <row r="7803" spans="5:13">
      <c r="E7803" s="80"/>
      <c r="F7803" s="80"/>
      <c r="I7803" s="81"/>
      <c r="J7803" s="80"/>
      <c r="K7803" s="80"/>
      <c r="L7803" s="80"/>
      <c r="M7803" s="80"/>
    </row>
    <row r="7804" spans="5:13">
      <c r="E7804" s="80"/>
      <c r="F7804" s="80"/>
      <c r="I7804" s="81"/>
      <c r="J7804" s="80"/>
      <c r="K7804" s="80"/>
      <c r="L7804" s="80"/>
      <c r="M7804" s="80"/>
    </row>
    <row r="7805" spans="5:13">
      <c r="E7805" s="80"/>
      <c r="F7805" s="80"/>
      <c r="I7805" s="81"/>
      <c r="J7805" s="80"/>
      <c r="K7805" s="80"/>
      <c r="L7805" s="80"/>
      <c r="M7805" s="80"/>
    </row>
    <row r="7806" spans="5:13">
      <c r="E7806" s="80"/>
      <c r="F7806" s="80"/>
      <c r="I7806" s="81"/>
      <c r="J7806" s="80"/>
      <c r="K7806" s="80"/>
      <c r="L7806" s="80"/>
      <c r="M7806" s="80"/>
    </row>
    <row r="7807" spans="5:13">
      <c r="E7807" s="80"/>
      <c r="F7807" s="80"/>
      <c r="I7807" s="81"/>
      <c r="J7807" s="80"/>
      <c r="K7807" s="80"/>
      <c r="L7807" s="80"/>
      <c r="M7807" s="80"/>
    </row>
    <row r="7808" spans="5:13">
      <c r="E7808" s="80"/>
      <c r="F7808" s="80"/>
      <c r="I7808" s="81"/>
      <c r="J7808" s="80"/>
      <c r="K7808" s="80"/>
      <c r="L7808" s="80"/>
      <c r="M7808" s="80"/>
    </row>
    <row r="7809" spans="5:13">
      <c r="E7809" s="80"/>
      <c r="F7809" s="80"/>
      <c r="I7809" s="81"/>
      <c r="J7809" s="80"/>
      <c r="K7809" s="80"/>
      <c r="L7809" s="80"/>
      <c r="M7809" s="80"/>
    </row>
    <row r="7810" spans="5:13">
      <c r="E7810" s="80"/>
      <c r="F7810" s="80"/>
      <c r="I7810" s="81"/>
      <c r="J7810" s="80"/>
      <c r="K7810" s="80"/>
      <c r="L7810" s="80"/>
      <c r="M7810" s="80"/>
    </row>
    <row r="7811" spans="5:13">
      <c r="E7811" s="80"/>
      <c r="F7811" s="80"/>
      <c r="I7811" s="81"/>
      <c r="J7811" s="80"/>
      <c r="K7811" s="80"/>
      <c r="L7811" s="80"/>
      <c r="M7811" s="80"/>
    </row>
    <row r="7812" spans="5:13">
      <c r="E7812" s="80"/>
      <c r="F7812" s="80"/>
      <c r="I7812" s="81"/>
      <c r="J7812" s="80"/>
      <c r="K7812" s="80"/>
      <c r="L7812" s="80"/>
      <c r="M7812" s="80"/>
    </row>
    <row r="7813" spans="5:13">
      <c r="E7813" s="80"/>
      <c r="F7813" s="80"/>
      <c r="I7813" s="81"/>
      <c r="J7813" s="80"/>
      <c r="K7813" s="80"/>
      <c r="L7813" s="80"/>
      <c r="M7813" s="80"/>
    </row>
    <row r="7814" spans="5:13">
      <c r="E7814" s="80"/>
      <c r="F7814" s="80"/>
      <c r="I7814" s="81"/>
      <c r="J7814" s="80"/>
      <c r="K7814" s="80"/>
      <c r="L7814" s="80"/>
      <c r="M7814" s="80"/>
    </row>
    <row r="7815" spans="5:13">
      <c r="E7815" s="80"/>
      <c r="F7815" s="80"/>
      <c r="I7815" s="81"/>
      <c r="J7815" s="80"/>
      <c r="K7815" s="80"/>
      <c r="L7815" s="80"/>
      <c r="M7815" s="80"/>
    </row>
    <row r="7816" spans="5:13">
      <c r="E7816" s="80"/>
      <c r="F7816" s="80"/>
      <c r="I7816" s="81"/>
      <c r="J7816" s="80"/>
      <c r="K7816" s="80"/>
      <c r="L7816" s="80"/>
      <c r="M7816" s="80"/>
    </row>
    <row r="7817" spans="5:13">
      <c r="E7817" s="80"/>
      <c r="F7817" s="80"/>
      <c r="I7817" s="81"/>
      <c r="J7817" s="80"/>
      <c r="K7817" s="80"/>
      <c r="L7817" s="80"/>
      <c r="M7817" s="80"/>
    </row>
    <row r="7818" spans="5:13">
      <c r="E7818" s="80"/>
      <c r="F7818" s="80"/>
      <c r="I7818" s="81"/>
      <c r="J7818" s="80"/>
      <c r="K7818" s="80"/>
      <c r="L7818" s="80"/>
      <c r="M7818" s="80"/>
    </row>
    <row r="7819" spans="5:13">
      <c r="E7819" s="80"/>
      <c r="F7819" s="80"/>
      <c r="I7819" s="81"/>
      <c r="J7819" s="80"/>
      <c r="K7819" s="80"/>
      <c r="L7819" s="80"/>
      <c r="M7819" s="80"/>
    </row>
    <row r="7820" spans="5:13">
      <c r="E7820" s="80"/>
      <c r="F7820" s="80"/>
      <c r="I7820" s="81"/>
      <c r="J7820" s="80"/>
      <c r="K7820" s="80"/>
      <c r="L7820" s="80"/>
      <c r="M7820" s="80"/>
    </row>
    <row r="7821" spans="5:13">
      <c r="E7821" s="80"/>
      <c r="F7821" s="80"/>
      <c r="I7821" s="81"/>
      <c r="J7821" s="80"/>
      <c r="K7821" s="80"/>
      <c r="L7821" s="80"/>
      <c r="M7821" s="80"/>
    </row>
    <row r="7822" spans="5:13">
      <c r="E7822" s="80"/>
      <c r="F7822" s="80"/>
      <c r="I7822" s="81"/>
      <c r="J7822" s="80"/>
      <c r="K7822" s="80"/>
      <c r="L7822" s="80"/>
      <c r="M7822" s="80"/>
    </row>
    <row r="7823" spans="5:13">
      <c r="E7823" s="80"/>
      <c r="F7823" s="80"/>
      <c r="I7823" s="81"/>
      <c r="J7823" s="80"/>
      <c r="K7823" s="80"/>
      <c r="L7823" s="80"/>
      <c r="M7823" s="80"/>
    </row>
    <row r="7824" spans="5:13">
      <c r="E7824" s="80"/>
      <c r="F7824" s="80"/>
      <c r="I7824" s="81"/>
      <c r="J7824" s="80"/>
      <c r="K7824" s="80"/>
      <c r="L7824" s="80"/>
      <c r="M7824" s="80"/>
    </row>
    <row r="7825" spans="5:13">
      <c r="E7825" s="80"/>
      <c r="F7825" s="80"/>
      <c r="I7825" s="81"/>
      <c r="J7825" s="80"/>
      <c r="K7825" s="80"/>
      <c r="L7825" s="80"/>
      <c r="M7825" s="80"/>
    </row>
    <row r="7826" spans="5:13">
      <c r="E7826" s="80"/>
      <c r="F7826" s="80"/>
      <c r="I7826" s="81"/>
      <c r="J7826" s="80"/>
      <c r="K7826" s="80"/>
      <c r="L7826" s="80"/>
      <c r="M7826" s="80"/>
    </row>
    <row r="7827" spans="5:13">
      <c r="E7827" s="80"/>
      <c r="F7827" s="80"/>
      <c r="I7827" s="81"/>
      <c r="J7827" s="80"/>
      <c r="K7827" s="80"/>
      <c r="L7827" s="80"/>
      <c r="M7827" s="80"/>
    </row>
    <row r="7828" spans="5:13">
      <c r="E7828" s="80"/>
      <c r="F7828" s="80"/>
      <c r="I7828" s="81"/>
      <c r="J7828" s="80"/>
      <c r="K7828" s="80"/>
      <c r="L7828" s="80"/>
      <c r="M7828" s="80"/>
    </row>
    <row r="7829" spans="5:13">
      <c r="E7829" s="80"/>
      <c r="F7829" s="80"/>
      <c r="I7829" s="81"/>
      <c r="J7829" s="80"/>
      <c r="K7829" s="80"/>
      <c r="L7829" s="80"/>
      <c r="M7829" s="80"/>
    </row>
    <row r="7830" spans="5:13">
      <c r="E7830" s="80"/>
      <c r="F7830" s="80"/>
      <c r="I7830" s="81"/>
      <c r="J7830" s="80"/>
      <c r="K7830" s="80"/>
      <c r="L7830" s="80"/>
      <c r="M7830" s="80"/>
    </row>
    <row r="7831" spans="5:13">
      <c r="E7831" s="80"/>
      <c r="F7831" s="80"/>
      <c r="I7831" s="81"/>
      <c r="J7831" s="80"/>
      <c r="K7831" s="80"/>
      <c r="L7831" s="80"/>
      <c r="M7831" s="80"/>
    </row>
    <row r="7832" spans="5:13">
      <c r="E7832" s="80"/>
      <c r="F7832" s="80"/>
      <c r="I7832" s="81"/>
      <c r="J7832" s="80"/>
      <c r="K7832" s="80"/>
      <c r="L7832" s="80"/>
      <c r="M7832" s="80"/>
    </row>
    <row r="7833" spans="5:13">
      <c r="E7833" s="80"/>
      <c r="F7833" s="80"/>
      <c r="I7833" s="81"/>
      <c r="J7833" s="80"/>
      <c r="K7833" s="80"/>
      <c r="L7833" s="80"/>
      <c r="M7833" s="80"/>
    </row>
    <row r="7834" spans="5:13">
      <c r="E7834" s="80"/>
      <c r="F7834" s="80"/>
      <c r="I7834" s="81"/>
      <c r="J7834" s="80"/>
      <c r="K7834" s="80"/>
      <c r="L7834" s="80"/>
      <c r="M7834" s="80"/>
    </row>
    <row r="7835" spans="5:13">
      <c r="E7835" s="80"/>
      <c r="F7835" s="80"/>
      <c r="I7835" s="81"/>
      <c r="J7835" s="80"/>
      <c r="K7835" s="80"/>
      <c r="L7835" s="80"/>
      <c r="M7835" s="80"/>
    </row>
    <row r="7836" spans="5:13">
      <c r="E7836" s="80"/>
      <c r="F7836" s="80"/>
      <c r="I7836" s="81"/>
      <c r="J7836" s="80"/>
      <c r="K7836" s="80"/>
      <c r="L7836" s="80"/>
      <c r="M7836" s="80"/>
    </row>
    <row r="7837" spans="5:13">
      <c r="E7837" s="80"/>
      <c r="F7837" s="80"/>
      <c r="I7837" s="81"/>
      <c r="J7837" s="80"/>
      <c r="K7837" s="80"/>
      <c r="L7837" s="80"/>
      <c r="M7837" s="80"/>
    </row>
    <row r="7838" spans="5:13">
      <c r="E7838" s="80"/>
      <c r="F7838" s="80"/>
      <c r="I7838" s="81"/>
      <c r="J7838" s="80"/>
      <c r="K7838" s="80"/>
      <c r="L7838" s="80"/>
      <c r="M7838" s="80"/>
    </row>
    <row r="7839" spans="5:13">
      <c r="E7839" s="80"/>
      <c r="F7839" s="80"/>
      <c r="I7839" s="81"/>
      <c r="J7839" s="80"/>
      <c r="K7839" s="80"/>
      <c r="L7839" s="80"/>
      <c r="M7839" s="80"/>
    </row>
    <row r="7840" spans="5:13">
      <c r="E7840" s="80"/>
      <c r="F7840" s="80"/>
      <c r="I7840" s="81"/>
      <c r="J7840" s="80"/>
      <c r="K7840" s="80"/>
      <c r="L7840" s="80"/>
      <c r="M7840" s="80"/>
    </row>
    <row r="7841" spans="5:13">
      <c r="E7841" s="80"/>
      <c r="F7841" s="80"/>
      <c r="I7841" s="81"/>
      <c r="J7841" s="80"/>
      <c r="K7841" s="80"/>
      <c r="L7841" s="80"/>
      <c r="M7841" s="80"/>
    </row>
    <row r="7842" spans="5:13">
      <c r="E7842" s="80"/>
      <c r="F7842" s="80"/>
      <c r="I7842" s="81"/>
      <c r="J7842" s="80"/>
      <c r="K7842" s="80"/>
      <c r="L7842" s="80"/>
      <c r="M7842" s="80"/>
    </row>
    <row r="7843" spans="5:13">
      <c r="E7843" s="80"/>
      <c r="F7843" s="80"/>
      <c r="I7843" s="81"/>
      <c r="J7843" s="80"/>
      <c r="K7843" s="80"/>
      <c r="L7843" s="80"/>
      <c r="M7843" s="80"/>
    </row>
    <row r="7844" spans="5:13">
      <c r="E7844" s="80"/>
      <c r="F7844" s="80"/>
      <c r="I7844" s="81"/>
      <c r="J7844" s="80"/>
      <c r="K7844" s="80"/>
      <c r="L7844" s="80"/>
      <c r="M7844" s="80"/>
    </row>
    <row r="7845" spans="5:13">
      <c r="E7845" s="80"/>
      <c r="F7845" s="80"/>
      <c r="I7845" s="81"/>
      <c r="J7845" s="80"/>
      <c r="K7845" s="80"/>
      <c r="L7845" s="80"/>
      <c r="M7845" s="80"/>
    </row>
    <row r="7846" spans="5:13">
      <c r="E7846" s="80"/>
      <c r="F7846" s="80"/>
      <c r="I7846" s="81"/>
      <c r="J7846" s="80"/>
      <c r="K7846" s="80"/>
      <c r="L7846" s="80"/>
      <c r="M7846" s="80"/>
    </row>
    <row r="7847" spans="5:13">
      <c r="E7847" s="80"/>
      <c r="F7847" s="80"/>
      <c r="I7847" s="81"/>
      <c r="J7847" s="80"/>
      <c r="K7847" s="80"/>
      <c r="L7847" s="80"/>
      <c r="M7847" s="80"/>
    </row>
    <row r="7848" spans="5:13">
      <c r="E7848" s="80"/>
      <c r="F7848" s="80"/>
      <c r="I7848" s="81"/>
      <c r="J7848" s="80"/>
      <c r="K7848" s="80"/>
      <c r="L7848" s="80"/>
      <c r="M7848" s="80"/>
    </row>
    <row r="7849" spans="5:13">
      <c r="E7849" s="80"/>
      <c r="F7849" s="80"/>
      <c r="I7849" s="81"/>
      <c r="J7849" s="80"/>
      <c r="K7849" s="80"/>
      <c r="L7849" s="80"/>
      <c r="M7849" s="80"/>
    </row>
    <row r="7850" spans="5:13">
      <c r="E7850" s="80"/>
      <c r="F7850" s="80"/>
      <c r="I7850" s="81"/>
      <c r="J7850" s="80"/>
      <c r="K7850" s="80"/>
      <c r="L7850" s="80"/>
      <c r="M7850" s="80"/>
    </row>
    <row r="7851" spans="5:13">
      <c r="E7851" s="80"/>
      <c r="F7851" s="80"/>
      <c r="I7851" s="81"/>
      <c r="J7851" s="80"/>
      <c r="K7851" s="80"/>
      <c r="L7851" s="80"/>
      <c r="M7851" s="80"/>
    </row>
    <row r="7852" spans="5:13">
      <c r="E7852" s="80"/>
      <c r="F7852" s="80"/>
      <c r="I7852" s="81"/>
      <c r="J7852" s="80"/>
      <c r="K7852" s="80"/>
      <c r="L7852" s="80"/>
      <c r="M7852" s="80"/>
    </row>
    <row r="7853" spans="5:13">
      <c r="E7853" s="80"/>
      <c r="F7853" s="80"/>
      <c r="I7853" s="81"/>
      <c r="J7853" s="80"/>
      <c r="K7853" s="80"/>
      <c r="L7853" s="80"/>
      <c r="M7853" s="80"/>
    </row>
    <row r="7854" spans="5:13">
      <c r="E7854" s="80"/>
      <c r="F7854" s="80"/>
      <c r="I7854" s="81"/>
      <c r="J7854" s="80"/>
      <c r="K7854" s="80"/>
      <c r="L7854" s="80"/>
      <c r="M7854" s="80"/>
    </row>
    <row r="7855" spans="5:13">
      <c r="E7855" s="80"/>
      <c r="F7855" s="80"/>
      <c r="I7855" s="81"/>
      <c r="J7855" s="80"/>
      <c r="K7855" s="80"/>
      <c r="L7855" s="80"/>
      <c r="M7855" s="80"/>
    </row>
    <row r="7856" spans="5:13">
      <c r="E7856" s="80"/>
      <c r="F7856" s="80"/>
      <c r="I7856" s="81"/>
      <c r="J7856" s="80"/>
      <c r="K7856" s="80"/>
      <c r="L7856" s="80"/>
      <c r="M7856" s="80"/>
    </row>
    <row r="7857" spans="5:13">
      <c r="E7857" s="80"/>
      <c r="F7857" s="80"/>
      <c r="I7857" s="81"/>
      <c r="J7857" s="80"/>
      <c r="K7857" s="80"/>
      <c r="L7857" s="80"/>
      <c r="M7857" s="80"/>
    </row>
    <row r="7858" spans="5:13">
      <c r="E7858" s="80"/>
      <c r="F7858" s="80"/>
      <c r="I7858" s="81"/>
      <c r="J7858" s="80"/>
      <c r="K7858" s="80"/>
      <c r="L7858" s="80"/>
      <c r="M7858" s="80"/>
    </row>
    <row r="7859" spans="5:13">
      <c r="E7859" s="80"/>
      <c r="F7859" s="80"/>
      <c r="I7859" s="81"/>
      <c r="J7859" s="80"/>
      <c r="K7859" s="80"/>
      <c r="L7859" s="80"/>
      <c r="M7859" s="80"/>
    </row>
    <row r="7860" spans="5:13">
      <c r="E7860" s="80"/>
      <c r="F7860" s="80"/>
      <c r="I7860" s="81"/>
      <c r="J7860" s="80"/>
      <c r="K7860" s="80"/>
      <c r="L7860" s="80"/>
      <c r="M7860" s="80"/>
    </row>
    <row r="7861" spans="5:13">
      <c r="E7861" s="80"/>
      <c r="F7861" s="80"/>
      <c r="I7861" s="81"/>
      <c r="J7861" s="80"/>
      <c r="K7861" s="80"/>
      <c r="L7861" s="80"/>
      <c r="M7861" s="80"/>
    </row>
    <row r="7862" spans="5:13">
      <c r="E7862" s="80"/>
      <c r="F7862" s="80"/>
      <c r="I7862" s="81"/>
      <c r="J7862" s="80"/>
      <c r="K7862" s="80"/>
      <c r="L7862" s="80"/>
      <c r="M7862" s="80"/>
    </row>
    <row r="7863" spans="5:13">
      <c r="E7863" s="80"/>
      <c r="F7863" s="80"/>
      <c r="I7863" s="81"/>
      <c r="J7863" s="80"/>
      <c r="K7863" s="80"/>
      <c r="L7863" s="80"/>
      <c r="M7863" s="80"/>
    </row>
    <row r="7864" spans="5:13">
      <c r="E7864" s="80"/>
      <c r="F7864" s="80"/>
      <c r="I7864" s="81"/>
      <c r="J7864" s="80"/>
      <c r="K7864" s="80"/>
      <c r="L7864" s="80"/>
      <c r="M7864" s="80"/>
    </row>
    <row r="7865" spans="5:13">
      <c r="E7865" s="80"/>
      <c r="F7865" s="80"/>
      <c r="I7865" s="81"/>
      <c r="J7865" s="80"/>
      <c r="K7865" s="80"/>
      <c r="L7865" s="80"/>
      <c r="M7865" s="80"/>
    </row>
    <row r="7866" spans="5:13">
      <c r="E7866" s="80"/>
      <c r="F7866" s="80"/>
      <c r="I7866" s="81"/>
      <c r="J7866" s="80"/>
      <c r="K7866" s="80"/>
      <c r="L7866" s="80"/>
      <c r="M7866" s="80"/>
    </row>
    <row r="7867" spans="5:13">
      <c r="E7867" s="80"/>
      <c r="F7867" s="80"/>
      <c r="I7867" s="81"/>
      <c r="J7867" s="80"/>
      <c r="K7867" s="80"/>
      <c r="L7867" s="80"/>
      <c r="M7867" s="80"/>
    </row>
    <row r="7868" spans="5:13">
      <c r="E7868" s="80"/>
      <c r="F7868" s="80"/>
      <c r="I7868" s="81"/>
      <c r="J7868" s="80"/>
      <c r="K7868" s="80"/>
      <c r="L7868" s="80"/>
      <c r="M7868" s="80"/>
    </row>
    <row r="7869" spans="5:13">
      <c r="E7869" s="80"/>
      <c r="F7869" s="80"/>
      <c r="I7869" s="81"/>
      <c r="J7869" s="80"/>
      <c r="K7869" s="80"/>
      <c r="L7869" s="80"/>
      <c r="M7869" s="80"/>
    </row>
    <row r="7870" spans="5:13">
      <c r="E7870" s="80"/>
      <c r="F7870" s="80"/>
      <c r="I7870" s="81"/>
      <c r="J7870" s="80"/>
      <c r="K7870" s="80"/>
      <c r="L7870" s="80"/>
      <c r="M7870" s="80"/>
    </row>
    <row r="7871" spans="5:13">
      <c r="E7871" s="80"/>
      <c r="F7871" s="80"/>
      <c r="I7871" s="81"/>
      <c r="J7871" s="80"/>
      <c r="K7871" s="80"/>
      <c r="L7871" s="80"/>
      <c r="M7871" s="80"/>
    </row>
    <row r="7872" spans="5:13">
      <c r="E7872" s="80"/>
      <c r="F7872" s="80"/>
      <c r="I7872" s="81"/>
      <c r="J7872" s="80"/>
      <c r="K7872" s="80"/>
      <c r="L7872" s="80"/>
      <c r="M7872" s="80"/>
    </row>
    <row r="7873" spans="5:13">
      <c r="E7873" s="80"/>
      <c r="F7873" s="80"/>
      <c r="I7873" s="81"/>
      <c r="J7873" s="80"/>
      <c r="K7873" s="80"/>
      <c r="L7873" s="80"/>
      <c r="M7873" s="80"/>
    </row>
    <row r="7874" spans="5:13">
      <c r="E7874" s="80"/>
      <c r="F7874" s="80"/>
      <c r="I7874" s="81"/>
      <c r="J7874" s="80"/>
      <c r="K7874" s="80"/>
      <c r="L7874" s="80"/>
      <c r="M7874" s="80"/>
    </row>
    <row r="7875" spans="5:13">
      <c r="E7875" s="80"/>
      <c r="F7875" s="80"/>
      <c r="I7875" s="81"/>
      <c r="J7875" s="80"/>
      <c r="K7875" s="80"/>
      <c r="L7875" s="80"/>
      <c r="M7875" s="80"/>
    </row>
    <row r="7876" spans="5:13">
      <c r="E7876" s="80"/>
      <c r="F7876" s="80"/>
      <c r="I7876" s="81"/>
      <c r="J7876" s="80"/>
      <c r="K7876" s="80"/>
      <c r="L7876" s="80"/>
      <c r="M7876" s="80"/>
    </row>
    <row r="7877" spans="5:13">
      <c r="E7877" s="80"/>
      <c r="F7877" s="80"/>
      <c r="I7877" s="81"/>
      <c r="J7877" s="80"/>
      <c r="K7877" s="80"/>
      <c r="L7877" s="80"/>
      <c r="M7877" s="80"/>
    </row>
    <row r="7878" spans="5:13">
      <c r="E7878" s="80"/>
      <c r="F7878" s="80"/>
      <c r="I7878" s="81"/>
      <c r="J7878" s="80"/>
      <c r="K7878" s="80"/>
      <c r="L7878" s="80"/>
      <c r="M7878" s="80"/>
    </row>
    <row r="7879" spans="5:13">
      <c r="E7879" s="80"/>
      <c r="F7879" s="80"/>
      <c r="I7879" s="81"/>
      <c r="J7879" s="80"/>
      <c r="K7879" s="80"/>
      <c r="L7879" s="80"/>
      <c r="M7879" s="80"/>
    </row>
    <row r="7880" spans="5:13">
      <c r="E7880" s="80"/>
      <c r="F7880" s="80"/>
      <c r="I7880" s="81"/>
      <c r="J7880" s="80"/>
      <c r="K7880" s="80"/>
      <c r="L7880" s="80"/>
      <c r="M7880" s="80"/>
    </row>
    <row r="7881" spans="5:13">
      <c r="E7881" s="80"/>
      <c r="F7881" s="80"/>
      <c r="I7881" s="81"/>
      <c r="J7881" s="80"/>
      <c r="K7881" s="80"/>
      <c r="L7881" s="80"/>
      <c r="M7881" s="80"/>
    </row>
    <row r="7882" spans="5:13">
      <c r="E7882" s="80"/>
      <c r="F7882" s="80"/>
      <c r="I7882" s="81"/>
      <c r="J7882" s="80"/>
      <c r="K7882" s="80"/>
      <c r="L7882" s="80"/>
      <c r="M7882" s="80"/>
    </row>
    <row r="7883" spans="5:13">
      <c r="E7883" s="80"/>
      <c r="F7883" s="80"/>
      <c r="I7883" s="81"/>
      <c r="J7883" s="80"/>
      <c r="K7883" s="80"/>
      <c r="L7883" s="80"/>
      <c r="M7883" s="80"/>
    </row>
    <row r="7884" spans="5:13">
      <c r="E7884" s="80"/>
      <c r="F7884" s="80"/>
      <c r="I7884" s="81"/>
      <c r="J7884" s="80"/>
      <c r="K7884" s="80"/>
      <c r="L7884" s="80"/>
      <c r="M7884" s="80"/>
    </row>
    <row r="7885" spans="5:13">
      <c r="E7885" s="80"/>
      <c r="F7885" s="80"/>
      <c r="I7885" s="81"/>
      <c r="J7885" s="80"/>
      <c r="K7885" s="80"/>
      <c r="L7885" s="80"/>
      <c r="M7885" s="80"/>
    </row>
    <row r="7886" spans="5:13">
      <c r="E7886" s="80"/>
      <c r="F7886" s="80"/>
      <c r="I7886" s="81"/>
      <c r="J7886" s="80"/>
      <c r="K7886" s="80"/>
      <c r="L7886" s="80"/>
      <c r="M7886" s="80"/>
    </row>
    <row r="7887" spans="5:13">
      <c r="E7887" s="80"/>
      <c r="F7887" s="80"/>
      <c r="I7887" s="81"/>
      <c r="J7887" s="80"/>
      <c r="K7887" s="80"/>
      <c r="L7887" s="80"/>
      <c r="M7887" s="80"/>
    </row>
    <row r="7888" spans="5:13">
      <c r="E7888" s="80"/>
      <c r="F7888" s="80"/>
      <c r="I7888" s="81"/>
      <c r="J7888" s="80"/>
      <c r="K7888" s="80"/>
      <c r="L7888" s="80"/>
      <c r="M7888" s="80"/>
    </row>
    <row r="7889" spans="5:13">
      <c r="E7889" s="80"/>
      <c r="F7889" s="80"/>
      <c r="I7889" s="81"/>
      <c r="J7889" s="80"/>
      <c r="K7889" s="80"/>
      <c r="L7889" s="80"/>
      <c r="M7889" s="80"/>
    </row>
    <row r="7890" spans="5:13">
      <c r="E7890" s="80"/>
      <c r="F7890" s="80"/>
      <c r="I7890" s="81"/>
      <c r="J7890" s="80"/>
      <c r="K7890" s="80"/>
      <c r="L7890" s="80"/>
      <c r="M7890" s="80"/>
    </row>
    <row r="7891" spans="5:13">
      <c r="E7891" s="80"/>
      <c r="F7891" s="80"/>
      <c r="I7891" s="81"/>
      <c r="J7891" s="80"/>
      <c r="K7891" s="80"/>
      <c r="L7891" s="80"/>
      <c r="M7891" s="80"/>
    </row>
    <row r="7892" spans="5:13">
      <c r="E7892" s="80"/>
      <c r="F7892" s="80"/>
      <c r="I7892" s="81"/>
      <c r="J7892" s="80"/>
      <c r="K7892" s="80"/>
      <c r="L7892" s="80"/>
      <c r="M7892" s="80"/>
    </row>
    <row r="7893" spans="5:13">
      <c r="E7893" s="80"/>
      <c r="F7893" s="80"/>
      <c r="I7893" s="81"/>
      <c r="J7893" s="80"/>
      <c r="K7893" s="80"/>
      <c r="L7893" s="80"/>
      <c r="M7893" s="80"/>
    </row>
    <row r="7894" spans="5:13">
      <c r="E7894" s="80"/>
      <c r="F7894" s="80"/>
      <c r="I7894" s="81"/>
      <c r="J7894" s="80"/>
      <c r="K7894" s="80"/>
      <c r="L7894" s="80"/>
      <c r="M7894" s="80"/>
    </row>
    <row r="7895" spans="5:13">
      <c r="E7895" s="80"/>
      <c r="F7895" s="80"/>
      <c r="I7895" s="81"/>
      <c r="J7895" s="80"/>
      <c r="K7895" s="80"/>
      <c r="L7895" s="80"/>
      <c r="M7895" s="80"/>
    </row>
    <row r="7896" spans="5:13">
      <c r="E7896" s="80"/>
      <c r="F7896" s="80"/>
      <c r="I7896" s="81"/>
      <c r="J7896" s="80"/>
      <c r="K7896" s="80"/>
      <c r="L7896" s="80"/>
      <c r="M7896" s="80"/>
    </row>
    <row r="7897" spans="5:13">
      <c r="E7897" s="80"/>
      <c r="F7897" s="80"/>
      <c r="I7897" s="81"/>
      <c r="J7897" s="80"/>
      <c r="K7897" s="80"/>
      <c r="L7897" s="80"/>
      <c r="M7897" s="80"/>
    </row>
    <row r="7898" spans="5:13">
      <c r="E7898" s="80"/>
      <c r="F7898" s="80"/>
      <c r="I7898" s="81"/>
      <c r="J7898" s="80"/>
      <c r="K7898" s="80"/>
      <c r="L7898" s="80"/>
      <c r="M7898" s="80"/>
    </row>
    <row r="7899" spans="5:13">
      <c r="E7899" s="80"/>
      <c r="F7899" s="80"/>
      <c r="I7899" s="81"/>
      <c r="J7899" s="80"/>
      <c r="K7899" s="80"/>
      <c r="L7899" s="80"/>
      <c r="M7899" s="80"/>
    </row>
    <row r="7900" spans="5:13">
      <c r="E7900" s="80"/>
      <c r="F7900" s="80"/>
      <c r="I7900" s="81"/>
      <c r="J7900" s="80"/>
      <c r="K7900" s="80"/>
      <c r="L7900" s="80"/>
      <c r="M7900" s="80"/>
    </row>
    <row r="7901" spans="5:13">
      <c r="E7901" s="80"/>
      <c r="F7901" s="80"/>
      <c r="I7901" s="81"/>
      <c r="J7901" s="80"/>
      <c r="K7901" s="80"/>
      <c r="L7901" s="80"/>
      <c r="M7901" s="80"/>
    </row>
    <row r="7902" spans="5:13">
      <c r="E7902" s="80"/>
      <c r="F7902" s="80"/>
      <c r="I7902" s="81"/>
      <c r="J7902" s="80"/>
      <c r="K7902" s="80"/>
      <c r="L7902" s="80"/>
      <c r="M7902" s="80"/>
    </row>
    <row r="7903" spans="5:13">
      <c r="E7903" s="80"/>
      <c r="F7903" s="80"/>
      <c r="I7903" s="81"/>
      <c r="J7903" s="80"/>
      <c r="K7903" s="80"/>
      <c r="L7903" s="80"/>
      <c r="M7903" s="80"/>
    </row>
    <row r="7904" spans="5:13">
      <c r="E7904" s="80"/>
      <c r="F7904" s="80"/>
      <c r="I7904" s="81"/>
      <c r="J7904" s="80"/>
      <c r="K7904" s="80"/>
      <c r="L7904" s="80"/>
      <c r="M7904" s="80"/>
    </row>
    <row r="7905" spans="5:13">
      <c r="E7905" s="80"/>
      <c r="F7905" s="80"/>
      <c r="I7905" s="81"/>
      <c r="J7905" s="80"/>
      <c r="K7905" s="80"/>
      <c r="L7905" s="80"/>
      <c r="M7905" s="80"/>
    </row>
    <row r="7906" spans="5:13">
      <c r="E7906" s="80"/>
      <c r="F7906" s="80"/>
      <c r="I7906" s="81"/>
      <c r="J7906" s="80"/>
      <c r="K7906" s="80"/>
      <c r="L7906" s="80"/>
      <c r="M7906" s="80"/>
    </row>
    <row r="7907" spans="5:13">
      <c r="E7907" s="80"/>
      <c r="F7907" s="80"/>
      <c r="I7907" s="81"/>
      <c r="J7907" s="80"/>
      <c r="K7907" s="80"/>
      <c r="L7907" s="80"/>
      <c r="M7907" s="80"/>
    </row>
    <row r="7908" spans="5:13">
      <c r="E7908" s="80"/>
      <c r="F7908" s="80"/>
      <c r="I7908" s="81"/>
      <c r="J7908" s="80"/>
      <c r="K7908" s="80"/>
      <c r="L7908" s="80"/>
      <c r="M7908" s="80"/>
    </row>
    <row r="7909" spans="5:13">
      <c r="E7909" s="80"/>
      <c r="F7909" s="80"/>
      <c r="I7909" s="81"/>
      <c r="J7909" s="80"/>
      <c r="K7909" s="80"/>
      <c r="L7909" s="80"/>
      <c r="M7909" s="80"/>
    </row>
    <row r="7910" spans="5:13">
      <c r="E7910" s="80"/>
      <c r="F7910" s="80"/>
      <c r="I7910" s="81"/>
      <c r="J7910" s="80"/>
      <c r="K7910" s="80"/>
      <c r="L7910" s="80"/>
      <c r="M7910" s="80"/>
    </row>
    <row r="7911" spans="5:13">
      <c r="E7911" s="80"/>
      <c r="F7911" s="80"/>
      <c r="I7911" s="81"/>
      <c r="J7911" s="80"/>
      <c r="K7911" s="80"/>
      <c r="L7911" s="80"/>
      <c r="M7911" s="80"/>
    </row>
    <row r="7912" spans="5:13">
      <c r="E7912" s="80"/>
      <c r="F7912" s="80"/>
      <c r="I7912" s="81"/>
      <c r="J7912" s="80"/>
      <c r="K7912" s="80"/>
      <c r="L7912" s="80"/>
      <c r="M7912" s="80"/>
    </row>
    <row r="7913" spans="5:13">
      <c r="E7913" s="80"/>
      <c r="F7913" s="80"/>
      <c r="I7913" s="81"/>
      <c r="J7913" s="80"/>
      <c r="K7913" s="80"/>
      <c r="L7913" s="80"/>
      <c r="M7913" s="80"/>
    </row>
    <row r="7914" spans="5:13">
      <c r="E7914" s="80"/>
      <c r="F7914" s="80"/>
      <c r="I7914" s="81"/>
      <c r="J7914" s="80"/>
      <c r="K7914" s="80"/>
      <c r="L7914" s="80"/>
      <c r="M7914" s="80"/>
    </row>
    <row r="7915" spans="5:13">
      <c r="E7915" s="80"/>
      <c r="F7915" s="80"/>
      <c r="I7915" s="81"/>
      <c r="J7915" s="80"/>
      <c r="K7915" s="80"/>
      <c r="L7915" s="80"/>
      <c r="M7915" s="80"/>
    </row>
    <row r="7916" spans="5:13">
      <c r="E7916" s="80"/>
      <c r="F7916" s="80"/>
      <c r="I7916" s="81"/>
      <c r="J7916" s="80"/>
      <c r="K7916" s="80"/>
      <c r="L7916" s="80"/>
      <c r="M7916" s="80"/>
    </row>
    <row r="7917" spans="5:13">
      <c r="E7917" s="80"/>
      <c r="F7917" s="80"/>
      <c r="I7917" s="81"/>
      <c r="J7917" s="80"/>
      <c r="K7917" s="80"/>
      <c r="L7917" s="80"/>
      <c r="M7917" s="80"/>
    </row>
    <row r="7918" spans="5:13">
      <c r="E7918" s="80"/>
      <c r="F7918" s="80"/>
      <c r="I7918" s="81"/>
      <c r="J7918" s="80"/>
      <c r="K7918" s="80"/>
      <c r="L7918" s="80"/>
      <c r="M7918" s="80"/>
    </row>
    <row r="7919" spans="5:13">
      <c r="E7919" s="80"/>
      <c r="F7919" s="80"/>
      <c r="I7919" s="81"/>
      <c r="J7919" s="80"/>
      <c r="K7919" s="80"/>
      <c r="L7919" s="80"/>
      <c r="M7919" s="80"/>
    </row>
    <row r="7920" spans="5:13">
      <c r="E7920" s="80"/>
      <c r="F7920" s="80"/>
      <c r="I7920" s="81"/>
      <c r="J7920" s="80"/>
      <c r="K7920" s="80"/>
      <c r="L7920" s="80"/>
      <c r="M7920" s="80"/>
    </row>
    <row r="7921" spans="5:13">
      <c r="E7921" s="80"/>
      <c r="F7921" s="80"/>
      <c r="I7921" s="81"/>
      <c r="J7921" s="80"/>
      <c r="K7921" s="80"/>
      <c r="L7921" s="80"/>
      <c r="M7921" s="80"/>
    </row>
    <row r="7922" spans="5:13">
      <c r="E7922" s="80"/>
      <c r="F7922" s="80"/>
      <c r="I7922" s="81"/>
      <c r="J7922" s="80"/>
      <c r="K7922" s="80"/>
      <c r="L7922" s="80"/>
      <c r="M7922" s="80"/>
    </row>
    <row r="7923" spans="5:13">
      <c r="E7923" s="80"/>
      <c r="F7923" s="80"/>
      <c r="I7923" s="81"/>
      <c r="J7923" s="80"/>
      <c r="K7923" s="80"/>
      <c r="L7923" s="80"/>
      <c r="M7923" s="80"/>
    </row>
    <row r="7924" spans="5:13">
      <c r="E7924" s="80"/>
      <c r="F7924" s="80"/>
      <c r="I7924" s="81"/>
      <c r="J7924" s="80"/>
      <c r="K7924" s="80"/>
      <c r="L7924" s="80"/>
      <c r="M7924" s="80"/>
    </row>
    <row r="7925" spans="5:13">
      <c r="E7925" s="80"/>
      <c r="F7925" s="80"/>
      <c r="I7925" s="81"/>
      <c r="J7925" s="80"/>
      <c r="K7925" s="80"/>
      <c r="L7925" s="80"/>
      <c r="M7925" s="80"/>
    </row>
    <row r="7926" spans="5:13">
      <c r="E7926" s="80"/>
      <c r="F7926" s="80"/>
      <c r="I7926" s="81"/>
      <c r="J7926" s="80"/>
      <c r="K7926" s="80"/>
      <c r="L7926" s="80"/>
      <c r="M7926" s="80"/>
    </row>
    <row r="7927" spans="5:13">
      <c r="E7927" s="80"/>
      <c r="F7927" s="80"/>
      <c r="I7927" s="81"/>
      <c r="J7927" s="80"/>
      <c r="K7927" s="80"/>
      <c r="L7927" s="80"/>
      <c r="M7927" s="80"/>
    </row>
    <row r="7928" spans="5:13">
      <c r="E7928" s="80"/>
      <c r="F7928" s="80"/>
      <c r="I7928" s="81"/>
      <c r="J7928" s="80"/>
      <c r="K7928" s="80"/>
      <c r="L7928" s="80"/>
      <c r="M7928" s="80"/>
    </row>
    <row r="7929" spans="5:13">
      <c r="E7929" s="80"/>
      <c r="F7929" s="80"/>
      <c r="I7929" s="81"/>
      <c r="J7929" s="80"/>
      <c r="K7929" s="80"/>
      <c r="L7929" s="80"/>
      <c r="M7929" s="80"/>
    </row>
    <row r="7930" spans="5:13">
      <c r="E7930" s="80"/>
      <c r="F7930" s="80"/>
      <c r="I7930" s="81"/>
      <c r="J7930" s="80"/>
      <c r="K7930" s="80"/>
      <c r="L7930" s="80"/>
      <c r="M7930" s="80"/>
    </row>
    <row r="7931" spans="5:13">
      <c r="E7931" s="80"/>
      <c r="F7931" s="80"/>
      <c r="I7931" s="81"/>
      <c r="J7931" s="80"/>
      <c r="K7931" s="80"/>
      <c r="L7931" s="80"/>
      <c r="M7931" s="80"/>
    </row>
    <row r="7932" spans="5:13">
      <c r="E7932" s="80"/>
      <c r="F7932" s="80"/>
      <c r="I7932" s="81"/>
      <c r="J7932" s="80"/>
      <c r="K7932" s="80"/>
      <c r="L7932" s="80"/>
      <c r="M7932" s="80"/>
    </row>
    <row r="7933" spans="5:13">
      <c r="E7933" s="80"/>
      <c r="F7933" s="80"/>
      <c r="I7933" s="81"/>
      <c r="J7933" s="80"/>
      <c r="K7933" s="80"/>
      <c r="L7933" s="80"/>
      <c r="M7933" s="80"/>
    </row>
    <row r="7934" spans="5:13">
      <c r="E7934" s="80"/>
      <c r="F7934" s="80"/>
      <c r="I7934" s="81"/>
      <c r="J7934" s="80"/>
      <c r="K7934" s="80"/>
      <c r="L7934" s="80"/>
      <c r="M7934" s="80"/>
    </row>
    <row r="7935" spans="5:13">
      <c r="E7935" s="80"/>
      <c r="F7935" s="80"/>
      <c r="I7935" s="81"/>
      <c r="J7935" s="80"/>
      <c r="K7935" s="80"/>
      <c r="L7935" s="80"/>
      <c r="M7935" s="80"/>
    </row>
    <row r="7936" spans="5:13">
      <c r="E7936" s="80"/>
      <c r="F7936" s="80"/>
      <c r="I7936" s="81"/>
      <c r="J7936" s="80"/>
      <c r="K7936" s="80"/>
      <c r="L7936" s="80"/>
      <c r="M7936" s="80"/>
    </row>
    <row r="7937" spans="5:13">
      <c r="E7937" s="80"/>
      <c r="F7937" s="80"/>
      <c r="I7937" s="81"/>
      <c r="J7937" s="80"/>
      <c r="K7937" s="80"/>
      <c r="L7937" s="80"/>
      <c r="M7937" s="80"/>
    </row>
    <row r="7938" spans="5:13">
      <c r="E7938" s="80"/>
      <c r="F7938" s="80"/>
      <c r="I7938" s="81"/>
      <c r="J7938" s="80"/>
      <c r="K7938" s="80"/>
      <c r="L7938" s="80"/>
      <c r="M7938" s="80"/>
    </row>
    <row r="7939" spans="5:13">
      <c r="E7939" s="80"/>
      <c r="F7939" s="80"/>
      <c r="I7939" s="81"/>
      <c r="J7939" s="80"/>
      <c r="K7939" s="80"/>
      <c r="L7939" s="80"/>
      <c r="M7939" s="80"/>
    </row>
    <row r="7940" spans="5:13">
      <c r="E7940" s="80"/>
      <c r="F7940" s="80"/>
      <c r="I7940" s="81"/>
      <c r="J7940" s="80"/>
      <c r="K7940" s="80"/>
      <c r="L7940" s="80"/>
      <c r="M7940" s="80"/>
    </row>
    <row r="7941" spans="5:13">
      <c r="E7941" s="80"/>
      <c r="F7941" s="80"/>
      <c r="I7941" s="81"/>
      <c r="J7941" s="80"/>
      <c r="K7941" s="80"/>
      <c r="L7941" s="80"/>
      <c r="M7941" s="80"/>
    </row>
    <row r="7942" spans="5:13">
      <c r="E7942" s="80"/>
      <c r="F7942" s="80"/>
      <c r="I7942" s="81"/>
      <c r="J7942" s="80"/>
      <c r="K7942" s="80"/>
      <c r="L7942" s="80"/>
      <c r="M7942" s="80"/>
    </row>
    <row r="7943" spans="5:13">
      <c r="E7943" s="80"/>
      <c r="F7943" s="80"/>
      <c r="I7943" s="81"/>
      <c r="J7943" s="80"/>
      <c r="K7943" s="80"/>
      <c r="L7943" s="80"/>
      <c r="M7943" s="80"/>
    </row>
    <row r="7944" spans="5:13">
      <c r="E7944" s="80"/>
      <c r="F7944" s="80"/>
      <c r="I7944" s="81"/>
      <c r="J7944" s="80"/>
      <c r="K7944" s="80"/>
      <c r="L7944" s="80"/>
      <c r="M7944" s="80"/>
    </row>
    <row r="7945" spans="5:13">
      <c r="E7945" s="80"/>
      <c r="F7945" s="80"/>
      <c r="I7945" s="81"/>
      <c r="J7945" s="80"/>
      <c r="K7945" s="80"/>
      <c r="L7945" s="80"/>
      <c r="M7945" s="80"/>
    </row>
    <row r="7946" spans="5:13">
      <c r="E7946" s="80"/>
      <c r="F7946" s="80"/>
      <c r="I7946" s="81"/>
      <c r="J7946" s="80"/>
      <c r="K7946" s="80"/>
      <c r="L7946" s="80"/>
      <c r="M7946" s="80"/>
    </row>
    <row r="7947" spans="5:13">
      <c r="E7947" s="80"/>
      <c r="F7947" s="80"/>
      <c r="I7947" s="81"/>
      <c r="J7947" s="80"/>
      <c r="K7947" s="80"/>
      <c r="L7947" s="80"/>
      <c r="M7947" s="80"/>
    </row>
    <row r="7948" spans="5:13">
      <c r="E7948" s="80"/>
      <c r="F7948" s="80"/>
      <c r="I7948" s="81"/>
      <c r="J7948" s="80"/>
      <c r="K7948" s="80"/>
      <c r="L7948" s="80"/>
      <c r="M7948" s="80"/>
    </row>
    <row r="7949" spans="5:13">
      <c r="E7949" s="80"/>
      <c r="F7949" s="80"/>
      <c r="I7949" s="81"/>
      <c r="J7949" s="80"/>
      <c r="K7949" s="80"/>
      <c r="L7949" s="80"/>
      <c r="M7949" s="80"/>
    </row>
    <row r="7950" spans="5:13">
      <c r="E7950" s="80"/>
      <c r="F7950" s="80"/>
      <c r="I7950" s="81"/>
      <c r="J7950" s="80"/>
      <c r="K7950" s="80"/>
      <c r="L7950" s="80"/>
      <c r="M7950" s="80"/>
    </row>
    <row r="7951" spans="5:13">
      <c r="E7951" s="80"/>
      <c r="F7951" s="80"/>
      <c r="I7951" s="81"/>
      <c r="J7951" s="80"/>
      <c r="K7951" s="80"/>
      <c r="L7951" s="80"/>
      <c r="M7951" s="80"/>
    </row>
    <row r="7952" spans="5:13">
      <c r="E7952" s="80"/>
      <c r="F7952" s="80"/>
      <c r="I7952" s="81"/>
      <c r="J7952" s="80"/>
      <c r="K7952" s="80"/>
      <c r="L7952" s="80"/>
      <c r="M7952" s="80"/>
    </row>
    <row r="7953" spans="5:13">
      <c r="E7953" s="80"/>
      <c r="F7953" s="80"/>
      <c r="I7953" s="81"/>
      <c r="J7953" s="80"/>
      <c r="K7953" s="80"/>
      <c r="L7953" s="80"/>
      <c r="M7953" s="80"/>
    </row>
    <row r="7954" spans="5:13">
      <c r="E7954" s="80"/>
      <c r="F7954" s="80"/>
      <c r="I7954" s="81"/>
      <c r="J7954" s="80"/>
      <c r="K7954" s="80"/>
      <c r="L7954" s="80"/>
      <c r="M7954" s="80"/>
    </row>
    <row r="7955" spans="5:13">
      <c r="E7955" s="80"/>
      <c r="F7955" s="80"/>
      <c r="I7955" s="81"/>
      <c r="J7955" s="80"/>
      <c r="K7955" s="80"/>
      <c r="L7955" s="80"/>
      <c r="M7955" s="80"/>
    </row>
    <row r="7956" spans="5:13">
      <c r="E7956" s="80"/>
      <c r="F7956" s="80"/>
      <c r="I7956" s="81"/>
      <c r="J7956" s="80"/>
      <c r="K7956" s="80"/>
      <c r="L7956" s="80"/>
      <c r="M7956" s="80"/>
    </row>
    <row r="7957" spans="5:13">
      <c r="E7957" s="80"/>
      <c r="F7957" s="80"/>
      <c r="I7957" s="81"/>
      <c r="J7957" s="80"/>
      <c r="K7957" s="80"/>
      <c r="L7957" s="80"/>
      <c r="M7957" s="80"/>
    </row>
    <row r="7958" spans="5:13">
      <c r="E7958" s="80"/>
      <c r="F7958" s="80"/>
      <c r="I7958" s="81"/>
      <c r="J7958" s="80"/>
      <c r="K7958" s="80"/>
      <c r="L7958" s="80"/>
      <c r="M7958" s="80"/>
    </row>
    <row r="7959" spans="5:13">
      <c r="E7959" s="80"/>
      <c r="F7959" s="80"/>
      <c r="I7959" s="81"/>
      <c r="J7959" s="80"/>
      <c r="K7959" s="80"/>
      <c r="L7959" s="80"/>
      <c r="M7959" s="80"/>
    </row>
    <row r="7960" spans="5:13">
      <c r="E7960" s="80"/>
      <c r="F7960" s="80"/>
      <c r="I7960" s="81"/>
      <c r="J7960" s="80"/>
      <c r="K7960" s="80"/>
      <c r="L7960" s="80"/>
      <c r="M7960" s="80"/>
    </row>
    <row r="7961" spans="5:13">
      <c r="E7961" s="80"/>
      <c r="F7961" s="80"/>
      <c r="I7961" s="81"/>
      <c r="J7961" s="80"/>
      <c r="K7961" s="80"/>
      <c r="L7961" s="80"/>
      <c r="M7961" s="80"/>
    </row>
    <row r="7962" spans="5:13">
      <c r="E7962" s="80"/>
      <c r="F7962" s="80"/>
      <c r="I7962" s="81"/>
      <c r="J7962" s="80"/>
      <c r="K7962" s="80"/>
      <c r="L7962" s="80"/>
      <c r="M7962" s="80"/>
    </row>
    <row r="7963" spans="5:13">
      <c r="E7963" s="80"/>
      <c r="F7963" s="80"/>
      <c r="I7963" s="81"/>
      <c r="J7963" s="80"/>
      <c r="K7963" s="80"/>
      <c r="L7963" s="80"/>
      <c r="M7963" s="80"/>
    </row>
    <row r="7964" spans="5:13">
      <c r="E7964" s="80"/>
      <c r="F7964" s="80"/>
      <c r="I7964" s="81"/>
      <c r="J7964" s="80"/>
      <c r="K7964" s="80"/>
      <c r="L7964" s="80"/>
      <c r="M7964" s="80"/>
    </row>
    <row r="7965" spans="5:13">
      <c r="E7965" s="80"/>
      <c r="F7965" s="80"/>
      <c r="I7965" s="81"/>
      <c r="J7965" s="80"/>
      <c r="K7965" s="80"/>
      <c r="L7965" s="80"/>
      <c r="M7965" s="80"/>
    </row>
    <row r="7966" spans="5:13">
      <c r="E7966" s="80"/>
      <c r="F7966" s="80"/>
      <c r="I7966" s="81"/>
      <c r="J7966" s="80"/>
      <c r="K7966" s="80"/>
      <c r="L7966" s="80"/>
      <c r="M7966" s="80"/>
    </row>
    <row r="7967" spans="5:13">
      <c r="E7967" s="80"/>
      <c r="F7967" s="80"/>
      <c r="I7967" s="81"/>
      <c r="J7967" s="80"/>
      <c r="K7967" s="80"/>
      <c r="L7967" s="80"/>
      <c r="M7967" s="80"/>
    </row>
    <row r="7968" spans="5:13">
      <c r="E7968" s="80"/>
      <c r="F7968" s="80"/>
      <c r="I7968" s="81"/>
      <c r="J7968" s="80"/>
      <c r="K7968" s="80"/>
      <c r="L7968" s="80"/>
      <c r="M7968" s="80"/>
    </row>
    <row r="7969" spans="5:13">
      <c r="E7969" s="80"/>
      <c r="F7969" s="80"/>
      <c r="I7969" s="81"/>
      <c r="J7969" s="80"/>
      <c r="K7969" s="80"/>
      <c r="L7969" s="80"/>
      <c r="M7969" s="80"/>
    </row>
    <row r="7970" spans="5:13">
      <c r="E7970" s="80"/>
      <c r="F7970" s="80"/>
      <c r="I7970" s="81"/>
      <c r="J7970" s="80"/>
      <c r="K7970" s="80"/>
      <c r="L7970" s="80"/>
      <c r="M7970" s="80"/>
    </row>
    <row r="7971" spans="5:13">
      <c r="E7971" s="80"/>
      <c r="F7971" s="80"/>
      <c r="I7971" s="81"/>
      <c r="J7971" s="80"/>
      <c r="K7971" s="80"/>
      <c r="L7971" s="80"/>
      <c r="M7971" s="80"/>
    </row>
    <row r="7972" spans="5:13">
      <c r="E7972" s="80"/>
      <c r="F7972" s="80"/>
      <c r="I7972" s="81"/>
      <c r="J7972" s="80"/>
      <c r="K7972" s="80"/>
      <c r="L7972" s="80"/>
      <c r="M7972" s="80"/>
    </row>
    <row r="7973" spans="5:13">
      <c r="E7973" s="80"/>
      <c r="F7973" s="80"/>
      <c r="I7973" s="81"/>
      <c r="J7973" s="80"/>
      <c r="K7973" s="80"/>
      <c r="L7973" s="80"/>
      <c r="M7973" s="80"/>
    </row>
    <row r="7974" spans="5:13">
      <c r="E7974" s="80"/>
      <c r="F7974" s="80"/>
      <c r="I7974" s="81"/>
      <c r="J7974" s="80"/>
      <c r="K7974" s="80"/>
      <c r="L7974" s="80"/>
      <c r="M7974" s="80"/>
    </row>
    <row r="7975" spans="5:13">
      <c r="E7975" s="80"/>
      <c r="F7975" s="80"/>
      <c r="I7975" s="81"/>
      <c r="J7975" s="80"/>
      <c r="K7975" s="80"/>
      <c r="L7975" s="80"/>
      <c r="M7975" s="80"/>
    </row>
    <row r="7976" spans="5:13">
      <c r="E7976" s="80"/>
      <c r="F7976" s="80"/>
      <c r="I7976" s="81"/>
      <c r="J7976" s="80"/>
      <c r="K7976" s="80"/>
      <c r="L7976" s="80"/>
      <c r="M7976" s="80"/>
    </row>
    <row r="7977" spans="5:13">
      <c r="E7977" s="80"/>
      <c r="F7977" s="80"/>
      <c r="I7977" s="81"/>
      <c r="J7977" s="80"/>
      <c r="K7977" s="80"/>
      <c r="L7977" s="80"/>
      <c r="M7977" s="80"/>
    </row>
    <row r="7978" spans="5:13">
      <c r="E7978" s="80"/>
      <c r="F7978" s="80"/>
      <c r="I7978" s="81"/>
      <c r="J7978" s="80"/>
      <c r="K7978" s="80"/>
      <c r="L7978" s="80"/>
      <c r="M7978" s="80"/>
    </row>
    <row r="7979" spans="5:13">
      <c r="E7979" s="80"/>
      <c r="F7979" s="80"/>
      <c r="I7979" s="81"/>
      <c r="J7979" s="80"/>
      <c r="K7979" s="80"/>
      <c r="L7979" s="80"/>
      <c r="M7979" s="80"/>
    </row>
    <row r="7980" spans="5:13">
      <c r="E7980" s="80"/>
      <c r="F7980" s="80"/>
      <c r="I7980" s="81"/>
      <c r="J7980" s="80"/>
      <c r="K7980" s="80"/>
      <c r="L7980" s="80"/>
      <c r="M7980" s="80"/>
    </row>
    <row r="7981" spans="5:13">
      <c r="E7981" s="80"/>
      <c r="F7981" s="80"/>
      <c r="I7981" s="81"/>
      <c r="J7981" s="80"/>
      <c r="K7981" s="80"/>
      <c r="L7981" s="80"/>
      <c r="M7981" s="80"/>
    </row>
    <row r="7982" spans="5:13">
      <c r="E7982" s="80"/>
      <c r="F7982" s="80"/>
      <c r="I7982" s="81"/>
      <c r="J7982" s="80"/>
      <c r="K7982" s="80"/>
      <c r="L7982" s="80"/>
      <c r="M7982" s="80"/>
    </row>
    <row r="7983" spans="5:13">
      <c r="E7983" s="80"/>
      <c r="F7983" s="80"/>
      <c r="I7983" s="81"/>
      <c r="J7983" s="80"/>
      <c r="K7983" s="80"/>
      <c r="L7983" s="80"/>
      <c r="M7983" s="80"/>
    </row>
    <row r="7984" spans="5:13">
      <c r="E7984" s="80"/>
      <c r="F7984" s="80"/>
      <c r="I7984" s="81"/>
      <c r="J7984" s="80"/>
      <c r="K7984" s="80"/>
      <c r="L7984" s="80"/>
      <c r="M7984" s="80"/>
    </row>
    <row r="7985" spans="5:13">
      <c r="E7985" s="80"/>
      <c r="F7985" s="80"/>
      <c r="I7985" s="81"/>
      <c r="J7985" s="80"/>
      <c r="K7985" s="80"/>
      <c r="L7985" s="80"/>
      <c r="M7985" s="80"/>
    </row>
    <row r="7986" spans="5:13">
      <c r="E7986" s="80"/>
      <c r="F7986" s="80"/>
      <c r="I7986" s="81"/>
      <c r="J7986" s="80"/>
      <c r="K7986" s="80"/>
      <c r="L7986" s="80"/>
      <c r="M7986" s="80"/>
    </row>
    <row r="7987" spans="5:13">
      <c r="E7987" s="80"/>
      <c r="F7987" s="80"/>
      <c r="I7987" s="81"/>
      <c r="J7987" s="80"/>
      <c r="K7987" s="80"/>
      <c r="L7987" s="80"/>
      <c r="M7987" s="80"/>
    </row>
    <row r="7988" spans="5:13">
      <c r="E7988" s="80"/>
      <c r="F7988" s="80"/>
      <c r="I7988" s="81"/>
      <c r="J7988" s="80"/>
      <c r="K7988" s="80"/>
      <c r="L7988" s="80"/>
      <c r="M7988" s="80"/>
    </row>
    <row r="7989" spans="5:13">
      <c r="E7989" s="80"/>
      <c r="F7989" s="80"/>
      <c r="I7989" s="81"/>
      <c r="J7989" s="80"/>
      <c r="K7989" s="80"/>
      <c r="L7989" s="80"/>
      <c r="M7989" s="80"/>
    </row>
    <row r="7990" spans="5:13">
      <c r="E7990" s="80"/>
      <c r="F7990" s="80"/>
      <c r="I7990" s="81"/>
      <c r="J7990" s="80"/>
      <c r="K7990" s="80"/>
      <c r="L7990" s="80"/>
      <c r="M7990" s="80"/>
    </row>
    <row r="7991" spans="5:13">
      <c r="E7991" s="80"/>
      <c r="F7991" s="80"/>
      <c r="I7991" s="81"/>
      <c r="J7991" s="80"/>
      <c r="K7991" s="80"/>
      <c r="L7991" s="80"/>
      <c r="M7991" s="80"/>
    </row>
    <row r="7992" spans="5:13">
      <c r="E7992" s="80"/>
      <c r="F7992" s="80"/>
      <c r="I7992" s="81"/>
      <c r="J7992" s="80"/>
      <c r="K7992" s="80"/>
      <c r="L7992" s="80"/>
      <c r="M7992" s="80"/>
    </row>
    <row r="7993" spans="5:13">
      <c r="E7993" s="80"/>
      <c r="F7993" s="80"/>
      <c r="I7993" s="81"/>
      <c r="J7993" s="80"/>
      <c r="K7993" s="80"/>
      <c r="L7993" s="80"/>
      <c r="M7993" s="80"/>
    </row>
    <row r="7994" spans="5:13">
      <c r="E7994" s="80"/>
      <c r="F7994" s="80"/>
      <c r="I7994" s="81"/>
      <c r="J7994" s="80"/>
      <c r="K7994" s="80"/>
      <c r="L7994" s="80"/>
      <c r="M7994" s="80"/>
    </row>
    <row r="7995" spans="5:13">
      <c r="E7995" s="80"/>
      <c r="F7995" s="80"/>
      <c r="I7995" s="81"/>
      <c r="J7995" s="80"/>
      <c r="K7995" s="80"/>
      <c r="L7995" s="80"/>
      <c r="M7995" s="80"/>
    </row>
    <row r="7996" spans="5:13">
      <c r="E7996" s="80"/>
      <c r="F7996" s="80"/>
      <c r="I7996" s="81"/>
      <c r="J7996" s="80"/>
      <c r="K7996" s="80"/>
      <c r="L7996" s="80"/>
      <c r="M7996" s="80"/>
    </row>
    <row r="7997" spans="5:13">
      <c r="E7997" s="80"/>
      <c r="F7997" s="80"/>
      <c r="I7997" s="81"/>
      <c r="J7997" s="80"/>
      <c r="K7997" s="80"/>
      <c r="L7997" s="80"/>
      <c r="M7997" s="80"/>
    </row>
    <row r="7998" spans="5:13">
      <c r="E7998" s="80"/>
      <c r="F7998" s="80"/>
      <c r="I7998" s="81"/>
      <c r="J7998" s="80"/>
      <c r="K7998" s="80"/>
      <c r="L7998" s="80"/>
      <c r="M7998" s="80"/>
    </row>
    <row r="7999" spans="5:13">
      <c r="E7999" s="80"/>
      <c r="F7999" s="80"/>
      <c r="I7999" s="81"/>
      <c r="J7999" s="80"/>
      <c r="K7999" s="80"/>
      <c r="L7999" s="80"/>
      <c r="M7999" s="80"/>
    </row>
    <row r="8000" spans="5:13">
      <c r="E8000" s="80"/>
      <c r="F8000" s="80"/>
      <c r="I8000" s="81"/>
      <c r="J8000" s="80"/>
      <c r="K8000" s="80"/>
      <c r="L8000" s="80"/>
      <c r="M8000" s="80"/>
    </row>
    <row r="8001" spans="5:13">
      <c r="E8001" s="80"/>
      <c r="F8001" s="80"/>
      <c r="I8001" s="81"/>
      <c r="J8001" s="80"/>
      <c r="K8001" s="80"/>
      <c r="L8001" s="80"/>
      <c r="M8001" s="80"/>
    </row>
    <row r="8002" spans="5:13">
      <c r="E8002" s="80"/>
      <c r="F8002" s="80"/>
      <c r="I8002" s="81"/>
      <c r="J8002" s="80"/>
      <c r="K8002" s="80"/>
      <c r="L8002" s="80"/>
      <c r="M8002" s="80"/>
    </row>
    <row r="8003" spans="5:13">
      <c r="E8003" s="80"/>
      <c r="F8003" s="80"/>
      <c r="I8003" s="81"/>
      <c r="J8003" s="80"/>
      <c r="K8003" s="80"/>
      <c r="L8003" s="80"/>
      <c r="M8003" s="80"/>
    </row>
    <row r="8004" spans="5:13">
      <c r="E8004" s="80"/>
      <c r="F8004" s="80"/>
      <c r="I8004" s="81"/>
      <c r="J8004" s="80"/>
      <c r="K8004" s="80"/>
      <c r="L8004" s="80"/>
      <c r="M8004" s="80"/>
    </row>
    <row r="8005" spans="5:13">
      <c r="E8005" s="80"/>
      <c r="F8005" s="80"/>
      <c r="I8005" s="81"/>
      <c r="J8005" s="80"/>
      <c r="K8005" s="80"/>
      <c r="L8005" s="80"/>
      <c r="M8005" s="80"/>
    </row>
    <row r="8006" spans="5:13">
      <c r="E8006" s="80"/>
      <c r="F8006" s="80"/>
      <c r="I8006" s="81"/>
      <c r="J8006" s="80"/>
      <c r="K8006" s="80"/>
      <c r="L8006" s="80"/>
      <c r="M8006" s="80"/>
    </row>
    <row r="8007" spans="5:13">
      <c r="E8007" s="80"/>
      <c r="F8007" s="80"/>
      <c r="I8007" s="81"/>
      <c r="J8007" s="80"/>
      <c r="K8007" s="80"/>
      <c r="L8007" s="80"/>
      <c r="M8007" s="80"/>
    </row>
    <row r="8008" spans="5:13">
      <c r="E8008" s="80"/>
      <c r="F8008" s="80"/>
      <c r="I8008" s="81"/>
      <c r="J8008" s="80"/>
      <c r="K8008" s="80"/>
      <c r="L8008" s="80"/>
      <c r="M8008" s="80"/>
    </row>
    <row r="8009" spans="5:13">
      <c r="E8009" s="80"/>
      <c r="F8009" s="80"/>
      <c r="I8009" s="81"/>
      <c r="J8009" s="80"/>
      <c r="K8009" s="80"/>
      <c r="L8009" s="80"/>
      <c r="M8009" s="80"/>
    </row>
    <row r="8010" spans="5:13">
      <c r="E8010" s="80"/>
      <c r="F8010" s="80"/>
      <c r="I8010" s="81"/>
      <c r="J8010" s="80"/>
      <c r="K8010" s="80"/>
      <c r="L8010" s="80"/>
      <c r="M8010" s="80"/>
    </row>
    <row r="8011" spans="5:13">
      <c r="E8011" s="80"/>
      <c r="F8011" s="80"/>
      <c r="I8011" s="81"/>
      <c r="J8011" s="80"/>
      <c r="K8011" s="80"/>
      <c r="L8011" s="80"/>
      <c r="M8011" s="80"/>
    </row>
    <row r="8012" spans="5:13">
      <c r="E8012" s="80"/>
      <c r="F8012" s="80"/>
      <c r="I8012" s="81"/>
      <c r="J8012" s="80"/>
      <c r="K8012" s="80"/>
      <c r="L8012" s="80"/>
      <c r="M8012" s="80"/>
    </row>
    <row r="8013" spans="5:13">
      <c r="E8013" s="80"/>
      <c r="F8013" s="80"/>
      <c r="I8013" s="81"/>
      <c r="J8013" s="80"/>
      <c r="K8013" s="80"/>
      <c r="L8013" s="80"/>
      <c r="M8013" s="80"/>
    </row>
    <row r="8014" spans="5:13">
      <c r="E8014" s="80"/>
      <c r="F8014" s="80"/>
      <c r="I8014" s="81"/>
      <c r="J8014" s="80"/>
      <c r="K8014" s="80"/>
      <c r="L8014" s="80"/>
      <c r="M8014" s="80"/>
    </row>
    <row r="8015" spans="5:13">
      <c r="E8015" s="80"/>
      <c r="F8015" s="80"/>
      <c r="I8015" s="81"/>
      <c r="J8015" s="80"/>
      <c r="K8015" s="80"/>
      <c r="L8015" s="80"/>
      <c r="M8015" s="80"/>
    </row>
    <row r="8016" spans="5:13">
      <c r="E8016" s="80"/>
      <c r="F8016" s="80"/>
      <c r="I8016" s="81"/>
      <c r="J8016" s="80"/>
      <c r="K8016" s="80"/>
      <c r="L8016" s="80"/>
      <c r="M8016" s="80"/>
    </row>
    <row r="8017" spans="5:13">
      <c r="E8017" s="80"/>
      <c r="F8017" s="80"/>
      <c r="I8017" s="81"/>
      <c r="J8017" s="80"/>
      <c r="K8017" s="80"/>
      <c r="L8017" s="80"/>
      <c r="M8017" s="80"/>
    </row>
    <row r="8018" spans="5:13">
      <c r="E8018" s="80"/>
      <c r="F8018" s="80"/>
      <c r="I8018" s="81"/>
      <c r="J8018" s="80"/>
      <c r="K8018" s="80"/>
      <c r="L8018" s="80"/>
      <c r="M8018" s="80"/>
    </row>
    <row r="8019" spans="5:13">
      <c r="E8019" s="80"/>
      <c r="F8019" s="80"/>
      <c r="I8019" s="81"/>
      <c r="J8019" s="80"/>
      <c r="K8019" s="80"/>
      <c r="L8019" s="80"/>
      <c r="M8019" s="80"/>
    </row>
    <row r="8020" spans="5:13">
      <c r="E8020" s="80"/>
      <c r="F8020" s="80"/>
      <c r="I8020" s="81"/>
      <c r="J8020" s="80"/>
      <c r="K8020" s="80"/>
      <c r="L8020" s="80"/>
      <c r="M8020" s="80"/>
    </row>
    <row r="8021" spans="5:13">
      <c r="E8021" s="80"/>
      <c r="F8021" s="80"/>
      <c r="I8021" s="81"/>
      <c r="J8021" s="80"/>
      <c r="K8021" s="80"/>
      <c r="L8021" s="80"/>
      <c r="M8021" s="80"/>
    </row>
    <row r="8022" spans="5:13">
      <c r="E8022" s="80"/>
      <c r="F8022" s="80"/>
      <c r="I8022" s="81"/>
      <c r="J8022" s="80"/>
      <c r="K8022" s="80"/>
      <c r="L8022" s="80"/>
      <c r="M8022" s="80"/>
    </row>
    <row r="8023" spans="5:13">
      <c r="E8023" s="80"/>
      <c r="F8023" s="80"/>
      <c r="I8023" s="81"/>
      <c r="J8023" s="80"/>
      <c r="K8023" s="80"/>
      <c r="L8023" s="80"/>
      <c r="M8023" s="80"/>
    </row>
    <row r="8024" spans="5:13">
      <c r="E8024" s="80"/>
      <c r="F8024" s="80"/>
      <c r="I8024" s="81"/>
      <c r="J8024" s="80"/>
      <c r="K8024" s="80"/>
      <c r="L8024" s="80"/>
      <c r="M8024" s="80"/>
    </row>
    <row r="8025" spans="5:13">
      <c r="E8025" s="80"/>
      <c r="F8025" s="80"/>
      <c r="I8025" s="81"/>
      <c r="J8025" s="80"/>
      <c r="K8025" s="80"/>
      <c r="L8025" s="80"/>
      <c r="M8025" s="80"/>
    </row>
    <row r="8026" spans="5:13">
      <c r="E8026" s="80"/>
      <c r="F8026" s="80"/>
      <c r="I8026" s="81"/>
      <c r="J8026" s="80"/>
      <c r="K8026" s="80"/>
      <c r="L8026" s="80"/>
      <c r="M8026" s="80"/>
    </row>
    <row r="8027" spans="5:13">
      <c r="E8027" s="80"/>
      <c r="F8027" s="80"/>
      <c r="I8027" s="81"/>
      <c r="J8027" s="80"/>
      <c r="K8027" s="80"/>
      <c r="L8027" s="80"/>
      <c r="M8027" s="80"/>
    </row>
    <row r="8028" spans="5:13">
      <c r="E8028" s="80"/>
      <c r="F8028" s="80"/>
      <c r="I8028" s="81"/>
      <c r="J8028" s="80"/>
      <c r="K8028" s="80"/>
      <c r="L8028" s="80"/>
      <c r="M8028" s="80"/>
    </row>
    <row r="8029" spans="5:13">
      <c r="E8029" s="80"/>
      <c r="F8029" s="80"/>
      <c r="I8029" s="81"/>
      <c r="J8029" s="80"/>
      <c r="K8029" s="80"/>
      <c r="L8029" s="80"/>
      <c r="M8029" s="80"/>
    </row>
    <row r="8030" spans="5:13">
      <c r="E8030" s="80"/>
      <c r="F8030" s="80"/>
      <c r="I8030" s="81"/>
      <c r="J8030" s="80"/>
      <c r="K8030" s="80"/>
      <c r="L8030" s="80"/>
      <c r="M8030" s="80"/>
    </row>
    <row r="8031" spans="5:13">
      <c r="E8031" s="80"/>
      <c r="F8031" s="80"/>
      <c r="I8031" s="81"/>
      <c r="J8031" s="80"/>
      <c r="K8031" s="80"/>
      <c r="L8031" s="80"/>
      <c r="M8031" s="80"/>
    </row>
    <row r="8032" spans="5:13">
      <c r="E8032" s="80"/>
      <c r="F8032" s="80"/>
      <c r="I8032" s="81"/>
      <c r="J8032" s="80"/>
      <c r="K8032" s="80"/>
      <c r="L8032" s="80"/>
      <c r="M8032" s="80"/>
    </row>
    <row r="8033" spans="5:13">
      <c r="E8033" s="80"/>
      <c r="F8033" s="80"/>
      <c r="I8033" s="81"/>
      <c r="J8033" s="80"/>
      <c r="K8033" s="80"/>
      <c r="L8033" s="80"/>
      <c r="M8033" s="80"/>
    </row>
    <row r="8034" spans="5:13">
      <c r="E8034" s="80"/>
      <c r="F8034" s="80"/>
      <c r="I8034" s="81"/>
      <c r="J8034" s="80"/>
      <c r="K8034" s="80"/>
      <c r="L8034" s="80"/>
      <c r="M8034" s="80"/>
    </row>
    <row r="8035" spans="5:13">
      <c r="E8035" s="80"/>
      <c r="F8035" s="80"/>
      <c r="I8035" s="81"/>
      <c r="J8035" s="80"/>
      <c r="K8035" s="80"/>
      <c r="L8035" s="80"/>
      <c r="M8035" s="80"/>
    </row>
    <row r="8036" spans="5:13">
      <c r="E8036" s="80"/>
      <c r="F8036" s="80"/>
      <c r="I8036" s="81"/>
      <c r="J8036" s="80"/>
      <c r="K8036" s="80"/>
      <c r="L8036" s="80"/>
      <c r="M8036" s="80"/>
    </row>
    <row r="8037" spans="5:13">
      <c r="E8037" s="80"/>
      <c r="F8037" s="80"/>
      <c r="I8037" s="81"/>
      <c r="J8037" s="80"/>
      <c r="K8037" s="80"/>
      <c r="L8037" s="80"/>
      <c r="M8037" s="80"/>
    </row>
    <row r="8038" spans="5:13">
      <c r="E8038" s="80"/>
      <c r="F8038" s="80"/>
      <c r="I8038" s="81"/>
      <c r="J8038" s="80"/>
      <c r="K8038" s="80"/>
      <c r="L8038" s="80"/>
      <c r="M8038" s="80"/>
    </row>
    <row r="8039" spans="5:13">
      <c r="E8039" s="80"/>
      <c r="F8039" s="80"/>
      <c r="I8039" s="81"/>
      <c r="J8039" s="80"/>
      <c r="K8039" s="80"/>
      <c r="L8039" s="80"/>
      <c r="M8039" s="80"/>
    </row>
    <row r="8040" spans="5:13">
      <c r="E8040" s="80"/>
      <c r="F8040" s="80"/>
      <c r="I8040" s="81"/>
      <c r="J8040" s="80"/>
      <c r="K8040" s="80"/>
      <c r="L8040" s="80"/>
      <c r="M8040" s="80"/>
    </row>
    <row r="8041" spans="5:13">
      <c r="E8041" s="80"/>
      <c r="F8041" s="80"/>
      <c r="I8041" s="81"/>
      <c r="J8041" s="80"/>
      <c r="K8041" s="80"/>
      <c r="L8041" s="80"/>
      <c r="M8041" s="80"/>
    </row>
    <row r="8042" spans="5:13">
      <c r="E8042" s="80"/>
      <c r="F8042" s="80"/>
      <c r="I8042" s="81"/>
      <c r="J8042" s="80"/>
      <c r="K8042" s="80"/>
      <c r="L8042" s="80"/>
      <c r="M8042" s="80"/>
    </row>
    <row r="8043" spans="5:13">
      <c r="E8043" s="80"/>
      <c r="F8043" s="80"/>
      <c r="I8043" s="81"/>
      <c r="J8043" s="80"/>
      <c r="K8043" s="80"/>
      <c r="L8043" s="80"/>
      <c r="M8043" s="80"/>
    </row>
    <row r="8044" spans="5:13">
      <c r="E8044" s="80"/>
      <c r="F8044" s="80"/>
      <c r="I8044" s="81"/>
      <c r="J8044" s="80"/>
      <c r="K8044" s="80"/>
      <c r="L8044" s="80"/>
      <c r="M8044" s="80"/>
    </row>
    <row r="8045" spans="5:13">
      <c r="E8045" s="80"/>
      <c r="F8045" s="80"/>
      <c r="I8045" s="81"/>
      <c r="J8045" s="80"/>
      <c r="K8045" s="80"/>
      <c r="L8045" s="80"/>
      <c r="M8045" s="80"/>
    </row>
    <row r="8046" spans="5:13">
      <c r="E8046" s="80"/>
      <c r="F8046" s="80"/>
      <c r="I8046" s="81"/>
      <c r="J8046" s="80"/>
      <c r="K8046" s="80"/>
      <c r="L8046" s="80"/>
      <c r="M8046" s="80"/>
    </row>
    <row r="8047" spans="5:13">
      <c r="E8047" s="80"/>
      <c r="F8047" s="80"/>
      <c r="I8047" s="81"/>
      <c r="J8047" s="80"/>
      <c r="K8047" s="80"/>
      <c r="L8047" s="80"/>
      <c r="M8047" s="80"/>
    </row>
    <row r="8048" spans="5:13">
      <c r="E8048" s="80"/>
      <c r="F8048" s="80"/>
      <c r="I8048" s="81"/>
      <c r="J8048" s="80"/>
      <c r="K8048" s="80"/>
      <c r="L8048" s="80"/>
      <c r="M8048" s="80"/>
    </row>
    <row r="8049" spans="5:13">
      <c r="E8049" s="80"/>
      <c r="F8049" s="80"/>
      <c r="I8049" s="81"/>
      <c r="J8049" s="80"/>
      <c r="K8049" s="80"/>
      <c r="L8049" s="80"/>
      <c r="M8049" s="80"/>
    </row>
    <row r="8050" spans="5:13">
      <c r="E8050" s="80"/>
      <c r="F8050" s="80"/>
      <c r="I8050" s="81"/>
      <c r="J8050" s="80"/>
      <c r="K8050" s="80"/>
      <c r="L8050" s="80"/>
      <c r="M8050" s="80"/>
    </row>
    <row r="8051" spans="5:13">
      <c r="E8051" s="80"/>
      <c r="F8051" s="80"/>
      <c r="I8051" s="81"/>
      <c r="J8051" s="80"/>
      <c r="K8051" s="80"/>
      <c r="L8051" s="80"/>
      <c r="M8051" s="80"/>
    </row>
    <row r="8052" spans="5:13">
      <c r="E8052" s="80"/>
      <c r="F8052" s="80"/>
      <c r="I8052" s="81"/>
      <c r="J8052" s="80"/>
      <c r="K8052" s="80"/>
      <c r="L8052" s="80"/>
      <c r="M8052" s="80"/>
    </row>
    <row r="8053" spans="5:13">
      <c r="E8053" s="80"/>
      <c r="F8053" s="80"/>
      <c r="I8053" s="81"/>
      <c r="J8053" s="80"/>
      <c r="K8053" s="80"/>
      <c r="L8053" s="80"/>
      <c r="M8053" s="80"/>
    </row>
    <row r="8054" spans="5:13">
      <c r="E8054" s="80"/>
      <c r="F8054" s="80"/>
      <c r="I8054" s="81"/>
      <c r="J8054" s="80"/>
      <c r="K8054" s="80"/>
      <c r="L8054" s="80"/>
      <c r="M8054" s="80"/>
    </row>
    <row r="8055" spans="5:13">
      <c r="E8055" s="80"/>
      <c r="F8055" s="80"/>
      <c r="I8055" s="81"/>
      <c r="J8055" s="80"/>
      <c r="K8055" s="80"/>
      <c r="L8055" s="80"/>
      <c r="M8055" s="80"/>
    </row>
    <row r="8056" spans="5:13">
      <c r="E8056" s="80"/>
      <c r="F8056" s="80"/>
      <c r="I8056" s="81"/>
      <c r="J8056" s="80"/>
      <c r="K8056" s="80"/>
      <c r="L8056" s="80"/>
      <c r="M8056" s="80"/>
    </row>
    <row r="8057" spans="5:13">
      <c r="E8057" s="80"/>
      <c r="F8057" s="80"/>
      <c r="I8057" s="81"/>
      <c r="J8057" s="80"/>
      <c r="K8057" s="80"/>
      <c r="L8057" s="80"/>
      <c r="M8057" s="80"/>
    </row>
    <row r="8058" spans="5:13">
      <c r="E8058" s="80"/>
      <c r="F8058" s="80"/>
      <c r="I8058" s="81"/>
      <c r="J8058" s="80"/>
      <c r="K8058" s="80"/>
      <c r="L8058" s="80"/>
      <c r="M8058" s="80"/>
    </row>
    <row r="8059" spans="5:13">
      <c r="E8059" s="80"/>
      <c r="F8059" s="80"/>
      <c r="I8059" s="81"/>
      <c r="J8059" s="80"/>
      <c r="K8059" s="80"/>
      <c r="L8059" s="80"/>
      <c r="M8059" s="80"/>
    </row>
    <row r="8060" spans="5:13">
      <c r="E8060" s="80"/>
      <c r="F8060" s="80"/>
      <c r="I8060" s="81"/>
      <c r="J8060" s="80"/>
      <c r="K8060" s="80"/>
      <c r="L8060" s="80"/>
      <c r="M8060" s="80"/>
    </row>
    <row r="8061" spans="5:13">
      <c r="E8061" s="80"/>
      <c r="F8061" s="80"/>
      <c r="I8061" s="81"/>
      <c r="J8061" s="80"/>
      <c r="K8061" s="80"/>
      <c r="L8061" s="80"/>
      <c r="M8061" s="80"/>
    </row>
    <row r="8062" spans="5:13">
      <c r="E8062" s="80"/>
      <c r="F8062" s="80"/>
      <c r="I8062" s="81"/>
      <c r="J8062" s="80"/>
      <c r="K8062" s="80"/>
      <c r="L8062" s="80"/>
      <c r="M8062" s="80"/>
    </row>
    <row r="8063" spans="5:13">
      <c r="E8063" s="80"/>
      <c r="F8063" s="80"/>
      <c r="I8063" s="81"/>
      <c r="J8063" s="80"/>
      <c r="K8063" s="80"/>
      <c r="L8063" s="80"/>
      <c r="M8063" s="80"/>
    </row>
    <row r="8064" spans="5:13">
      <c r="E8064" s="80"/>
      <c r="F8064" s="80"/>
      <c r="I8064" s="81"/>
      <c r="J8064" s="80"/>
      <c r="K8064" s="80"/>
      <c r="L8064" s="80"/>
      <c r="M8064" s="80"/>
    </row>
    <row r="8065" spans="5:13">
      <c r="E8065" s="80"/>
      <c r="F8065" s="80"/>
      <c r="I8065" s="81"/>
      <c r="J8065" s="80"/>
      <c r="K8065" s="80"/>
      <c r="L8065" s="80"/>
      <c r="M8065" s="80"/>
    </row>
    <row r="8066" spans="5:13">
      <c r="E8066" s="80"/>
      <c r="F8066" s="80"/>
      <c r="I8066" s="81"/>
      <c r="J8066" s="80"/>
      <c r="K8066" s="80"/>
      <c r="L8066" s="80"/>
      <c r="M8066" s="80"/>
    </row>
    <row r="8067" spans="5:13">
      <c r="E8067" s="80"/>
      <c r="F8067" s="80"/>
      <c r="I8067" s="81"/>
      <c r="J8067" s="80"/>
      <c r="K8067" s="80"/>
      <c r="L8067" s="80"/>
      <c r="M8067" s="80"/>
    </row>
    <row r="8068" spans="5:13">
      <c r="E8068" s="80"/>
      <c r="F8068" s="80"/>
      <c r="I8068" s="81"/>
      <c r="J8068" s="80"/>
      <c r="K8068" s="80"/>
      <c r="L8068" s="80"/>
      <c r="M8068" s="80"/>
    </row>
    <row r="8069" spans="5:13">
      <c r="E8069" s="80"/>
      <c r="F8069" s="80"/>
      <c r="I8069" s="81"/>
      <c r="J8069" s="80"/>
      <c r="K8069" s="80"/>
      <c r="L8069" s="80"/>
      <c r="M8069" s="80"/>
    </row>
    <row r="8070" spans="5:13">
      <c r="E8070" s="80"/>
      <c r="F8070" s="80"/>
      <c r="I8070" s="81"/>
      <c r="J8070" s="80"/>
      <c r="K8070" s="80"/>
      <c r="L8070" s="80"/>
      <c r="M8070" s="80"/>
    </row>
    <row r="8071" spans="5:13">
      <c r="E8071" s="80"/>
      <c r="F8071" s="80"/>
      <c r="I8071" s="81"/>
      <c r="J8071" s="80"/>
      <c r="K8071" s="80"/>
      <c r="L8071" s="80"/>
      <c r="M8071" s="80"/>
    </row>
    <row r="8072" spans="5:13">
      <c r="E8072" s="80"/>
      <c r="F8072" s="80"/>
      <c r="I8072" s="81"/>
      <c r="J8072" s="80"/>
      <c r="K8072" s="80"/>
      <c r="L8072" s="80"/>
      <c r="M8072" s="80"/>
    </row>
    <row r="8073" spans="5:13">
      <c r="E8073" s="80"/>
      <c r="F8073" s="80"/>
      <c r="I8073" s="81"/>
      <c r="J8073" s="80"/>
      <c r="K8073" s="80"/>
      <c r="L8073" s="80"/>
      <c r="M8073" s="80"/>
    </row>
    <row r="8074" spans="5:13">
      <c r="E8074" s="80"/>
      <c r="F8074" s="80"/>
      <c r="I8074" s="81"/>
      <c r="J8074" s="80"/>
      <c r="K8074" s="80"/>
      <c r="L8074" s="80"/>
      <c r="M8074" s="80"/>
    </row>
    <row r="8075" spans="5:13">
      <c r="E8075" s="80"/>
      <c r="F8075" s="80"/>
      <c r="I8075" s="81"/>
      <c r="J8075" s="80"/>
      <c r="K8075" s="80"/>
      <c r="L8075" s="80"/>
      <c r="M8075" s="80"/>
    </row>
    <row r="8076" spans="5:13">
      <c r="E8076" s="80"/>
      <c r="F8076" s="80"/>
      <c r="I8076" s="81"/>
      <c r="J8076" s="80"/>
      <c r="K8076" s="80"/>
      <c r="L8076" s="80"/>
      <c r="M8076" s="80"/>
    </row>
    <row r="8077" spans="5:13">
      <c r="E8077" s="80"/>
      <c r="F8077" s="80"/>
      <c r="I8077" s="81"/>
      <c r="J8077" s="80"/>
      <c r="K8077" s="80"/>
      <c r="L8077" s="80"/>
      <c r="M8077" s="80"/>
    </row>
    <row r="8078" spans="5:13">
      <c r="E8078" s="80"/>
      <c r="F8078" s="80"/>
      <c r="I8078" s="81"/>
      <c r="J8078" s="80"/>
      <c r="K8078" s="80"/>
      <c r="L8078" s="80"/>
      <c r="M8078" s="80"/>
    </row>
    <row r="8079" spans="5:13">
      <c r="E8079" s="80"/>
      <c r="F8079" s="80"/>
      <c r="I8079" s="81"/>
      <c r="J8079" s="80"/>
      <c r="K8079" s="80"/>
      <c r="L8079" s="80"/>
      <c r="M8079" s="80"/>
    </row>
    <row r="8080" spans="5:13">
      <c r="E8080" s="80"/>
      <c r="F8080" s="80"/>
      <c r="I8080" s="81"/>
      <c r="J8080" s="80"/>
      <c r="K8080" s="80"/>
      <c r="L8080" s="80"/>
      <c r="M8080" s="80"/>
    </row>
    <row r="8081" spans="5:13">
      <c r="E8081" s="80"/>
      <c r="F8081" s="80"/>
      <c r="I8081" s="81"/>
      <c r="J8081" s="80"/>
      <c r="K8081" s="80"/>
      <c r="L8081" s="80"/>
      <c r="M8081" s="80"/>
    </row>
    <row r="8082" spans="5:13">
      <c r="E8082" s="80"/>
      <c r="F8082" s="80"/>
      <c r="I8082" s="81"/>
      <c r="J8082" s="80"/>
      <c r="K8082" s="80"/>
      <c r="L8082" s="80"/>
      <c r="M8082" s="80"/>
    </row>
    <row r="8083" spans="5:13">
      <c r="E8083" s="80"/>
      <c r="F8083" s="80"/>
      <c r="I8083" s="81"/>
      <c r="J8083" s="80"/>
      <c r="K8083" s="80"/>
      <c r="L8083" s="80"/>
      <c r="M8083" s="80"/>
    </row>
    <row r="8084" spans="5:13">
      <c r="E8084" s="80"/>
      <c r="F8084" s="80"/>
      <c r="I8084" s="81"/>
      <c r="J8084" s="80"/>
      <c r="K8084" s="80"/>
      <c r="L8084" s="80"/>
      <c r="M8084" s="80"/>
    </row>
    <row r="8085" spans="5:13">
      <c r="E8085" s="80"/>
      <c r="F8085" s="80"/>
      <c r="I8085" s="81"/>
      <c r="J8085" s="80"/>
      <c r="K8085" s="80"/>
      <c r="L8085" s="80"/>
      <c r="M8085" s="80"/>
    </row>
    <row r="8086" spans="5:13">
      <c r="E8086" s="80"/>
      <c r="F8086" s="80"/>
      <c r="I8086" s="81"/>
      <c r="J8086" s="80"/>
      <c r="K8086" s="80"/>
      <c r="L8086" s="80"/>
      <c r="M8086" s="80"/>
    </row>
    <row r="8087" spans="5:13">
      <c r="E8087" s="80"/>
      <c r="F8087" s="80"/>
      <c r="I8087" s="81"/>
      <c r="J8087" s="80"/>
      <c r="K8087" s="80"/>
      <c r="L8087" s="80"/>
      <c r="M8087" s="80"/>
    </row>
    <row r="8088" spans="5:13">
      <c r="E8088" s="80"/>
      <c r="F8088" s="80"/>
      <c r="I8088" s="81"/>
      <c r="J8088" s="80"/>
      <c r="K8088" s="80"/>
      <c r="L8088" s="80"/>
      <c r="M8088" s="80"/>
    </row>
    <row r="8089" spans="5:13">
      <c r="E8089" s="80"/>
      <c r="F8089" s="80"/>
      <c r="I8089" s="81"/>
      <c r="J8089" s="80"/>
      <c r="K8089" s="80"/>
      <c r="L8089" s="80"/>
      <c r="M8089" s="80"/>
    </row>
    <row r="8090" spans="5:13">
      <c r="E8090" s="80"/>
      <c r="F8090" s="80"/>
      <c r="I8090" s="81"/>
      <c r="J8090" s="80"/>
      <c r="K8090" s="80"/>
      <c r="L8090" s="80"/>
      <c r="M8090" s="80"/>
    </row>
    <row r="8091" spans="5:13">
      <c r="E8091" s="80"/>
      <c r="F8091" s="80"/>
      <c r="I8091" s="81"/>
      <c r="J8091" s="80"/>
      <c r="K8091" s="80"/>
      <c r="L8091" s="80"/>
      <c r="M8091" s="80"/>
    </row>
    <row r="8092" spans="5:13">
      <c r="E8092" s="80"/>
      <c r="F8092" s="80"/>
      <c r="I8092" s="81"/>
      <c r="J8092" s="80"/>
      <c r="K8092" s="80"/>
      <c r="L8092" s="80"/>
      <c r="M8092" s="80"/>
    </row>
    <row r="8093" spans="5:13">
      <c r="E8093" s="80"/>
      <c r="F8093" s="80"/>
      <c r="I8093" s="81"/>
      <c r="J8093" s="80"/>
      <c r="K8093" s="80"/>
      <c r="L8093" s="80"/>
      <c r="M8093" s="80"/>
    </row>
    <row r="8094" spans="5:13">
      <c r="E8094" s="80"/>
      <c r="F8094" s="80"/>
      <c r="I8094" s="81"/>
      <c r="J8094" s="80"/>
      <c r="K8094" s="80"/>
      <c r="L8094" s="80"/>
      <c r="M8094" s="80"/>
    </row>
    <row r="8095" spans="5:13">
      <c r="E8095" s="80"/>
      <c r="F8095" s="80"/>
      <c r="I8095" s="81"/>
      <c r="J8095" s="80"/>
      <c r="K8095" s="80"/>
      <c r="L8095" s="80"/>
      <c r="M8095" s="80"/>
    </row>
    <row r="8096" spans="5:13">
      <c r="E8096" s="80"/>
      <c r="F8096" s="80"/>
      <c r="I8096" s="81"/>
      <c r="J8096" s="80"/>
      <c r="K8096" s="80"/>
      <c r="L8096" s="80"/>
      <c r="M8096" s="80"/>
    </row>
    <row r="8097" spans="5:13">
      <c r="E8097" s="80"/>
      <c r="F8097" s="80"/>
      <c r="I8097" s="81"/>
      <c r="J8097" s="80"/>
      <c r="K8097" s="80"/>
      <c r="L8097" s="80"/>
      <c r="M8097" s="80"/>
    </row>
    <row r="8098" spans="5:13">
      <c r="E8098" s="80"/>
      <c r="F8098" s="80"/>
      <c r="I8098" s="81"/>
      <c r="J8098" s="80"/>
      <c r="K8098" s="80"/>
      <c r="L8098" s="80"/>
      <c r="M8098" s="80"/>
    </row>
    <row r="8099" spans="5:13">
      <c r="E8099" s="80"/>
      <c r="F8099" s="80"/>
      <c r="I8099" s="81"/>
      <c r="J8099" s="80"/>
      <c r="K8099" s="80"/>
      <c r="L8099" s="80"/>
      <c r="M8099" s="80"/>
    </row>
    <row r="8100" spans="5:13">
      <c r="E8100" s="80"/>
      <c r="F8100" s="80"/>
      <c r="I8100" s="81"/>
      <c r="J8100" s="80"/>
      <c r="K8100" s="80"/>
      <c r="L8100" s="80"/>
      <c r="M8100" s="80"/>
    </row>
    <row r="8101" spans="5:13">
      <c r="E8101" s="80"/>
      <c r="F8101" s="80"/>
      <c r="I8101" s="81"/>
      <c r="J8101" s="80"/>
      <c r="K8101" s="80"/>
      <c r="L8101" s="80"/>
      <c r="M8101" s="80"/>
    </row>
    <row r="8102" spans="5:13">
      <c r="E8102" s="80"/>
      <c r="F8102" s="80"/>
      <c r="I8102" s="81"/>
      <c r="J8102" s="80"/>
      <c r="K8102" s="80"/>
      <c r="L8102" s="80"/>
      <c r="M8102" s="80"/>
    </row>
    <row r="8103" spans="5:13">
      <c r="E8103" s="80"/>
      <c r="F8103" s="80"/>
      <c r="I8103" s="81"/>
      <c r="J8103" s="80"/>
      <c r="K8103" s="80"/>
      <c r="L8103" s="80"/>
      <c r="M8103" s="80"/>
    </row>
    <row r="8104" spans="5:13">
      <c r="E8104" s="80"/>
      <c r="F8104" s="80"/>
      <c r="I8104" s="81"/>
      <c r="J8104" s="80"/>
      <c r="K8104" s="80"/>
      <c r="L8104" s="80"/>
      <c r="M8104" s="80"/>
    </row>
    <row r="8105" spans="5:13">
      <c r="E8105" s="80"/>
      <c r="F8105" s="80"/>
      <c r="I8105" s="81"/>
      <c r="J8105" s="80"/>
      <c r="K8105" s="80"/>
      <c r="L8105" s="80"/>
      <c r="M8105" s="80"/>
    </row>
    <row r="8106" spans="5:13">
      <c r="E8106" s="80"/>
      <c r="F8106" s="80"/>
      <c r="I8106" s="81"/>
      <c r="J8106" s="80"/>
      <c r="K8106" s="80"/>
      <c r="L8106" s="80"/>
      <c r="M8106" s="80"/>
    </row>
    <row r="8107" spans="5:13">
      <c r="E8107" s="80"/>
      <c r="F8107" s="80"/>
      <c r="I8107" s="81"/>
      <c r="J8107" s="80"/>
      <c r="K8107" s="80"/>
      <c r="L8107" s="80"/>
      <c r="M8107" s="80"/>
    </row>
    <row r="8108" spans="5:13">
      <c r="E8108" s="80"/>
      <c r="F8108" s="80"/>
      <c r="I8108" s="81"/>
      <c r="J8108" s="80"/>
      <c r="K8108" s="80"/>
      <c r="L8108" s="80"/>
      <c r="M8108" s="80"/>
    </row>
    <row r="8109" spans="5:13">
      <c r="E8109" s="80"/>
      <c r="F8109" s="80"/>
      <c r="I8109" s="81"/>
      <c r="J8109" s="80"/>
      <c r="K8109" s="80"/>
      <c r="L8109" s="80"/>
      <c r="M8109" s="80"/>
    </row>
    <row r="8110" spans="5:13">
      <c r="E8110" s="80"/>
      <c r="F8110" s="80"/>
      <c r="I8110" s="81"/>
      <c r="J8110" s="80"/>
      <c r="K8110" s="80"/>
      <c r="L8110" s="80"/>
      <c r="M8110" s="80"/>
    </row>
    <row r="8111" spans="5:13">
      <c r="E8111" s="80"/>
      <c r="F8111" s="80"/>
      <c r="I8111" s="81"/>
      <c r="J8111" s="80"/>
      <c r="K8111" s="80"/>
      <c r="L8111" s="80"/>
      <c r="M8111" s="80"/>
    </row>
    <row r="8112" spans="5:13">
      <c r="E8112" s="80"/>
      <c r="F8112" s="80"/>
      <c r="I8112" s="81"/>
      <c r="J8112" s="80"/>
      <c r="K8112" s="80"/>
      <c r="L8112" s="80"/>
      <c r="M8112" s="80"/>
    </row>
    <row r="8113" spans="5:13">
      <c r="E8113" s="80"/>
      <c r="F8113" s="80"/>
      <c r="I8113" s="81"/>
      <c r="J8113" s="80"/>
      <c r="K8113" s="80"/>
      <c r="L8113" s="80"/>
      <c r="M8113" s="80"/>
    </row>
    <row r="8114" spans="5:13">
      <c r="E8114" s="80"/>
      <c r="F8114" s="80"/>
      <c r="I8114" s="81"/>
      <c r="J8114" s="80"/>
      <c r="K8114" s="80"/>
      <c r="L8114" s="80"/>
      <c r="M8114" s="80"/>
    </row>
    <row r="8115" spans="5:13">
      <c r="E8115" s="80"/>
      <c r="F8115" s="80"/>
      <c r="I8115" s="81"/>
      <c r="J8115" s="80"/>
      <c r="K8115" s="80"/>
      <c r="L8115" s="80"/>
      <c r="M8115" s="80"/>
    </row>
    <row r="8116" spans="5:13">
      <c r="E8116" s="80"/>
      <c r="F8116" s="80"/>
      <c r="I8116" s="81"/>
      <c r="J8116" s="80"/>
      <c r="K8116" s="80"/>
      <c r="L8116" s="80"/>
      <c r="M8116" s="80"/>
    </row>
    <row r="8117" spans="5:13">
      <c r="E8117" s="80"/>
      <c r="F8117" s="80"/>
      <c r="I8117" s="81"/>
      <c r="J8117" s="80"/>
      <c r="K8117" s="80"/>
      <c r="L8117" s="80"/>
      <c r="M8117" s="80"/>
    </row>
    <row r="8118" spans="5:13">
      <c r="E8118" s="80"/>
      <c r="F8118" s="80"/>
      <c r="I8118" s="81"/>
      <c r="J8118" s="80"/>
      <c r="K8118" s="80"/>
      <c r="L8118" s="80"/>
      <c r="M8118" s="80"/>
    </row>
    <row r="8119" spans="5:13">
      <c r="E8119" s="80"/>
      <c r="F8119" s="80"/>
      <c r="I8119" s="81"/>
      <c r="J8119" s="80"/>
      <c r="K8119" s="80"/>
      <c r="L8119" s="80"/>
      <c r="M8119" s="80"/>
    </row>
    <row r="8120" spans="5:13">
      <c r="E8120" s="80"/>
      <c r="F8120" s="80"/>
      <c r="I8120" s="81"/>
      <c r="J8120" s="80"/>
      <c r="K8120" s="80"/>
      <c r="L8120" s="80"/>
      <c r="M8120" s="80"/>
    </row>
    <row r="8121" spans="5:13">
      <c r="E8121" s="80"/>
      <c r="F8121" s="80"/>
      <c r="I8121" s="81"/>
      <c r="J8121" s="80"/>
      <c r="K8121" s="80"/>
      <c r="L8121" s="80"/>
      <c r="M8121" s="80"/>
    </row>
    <row r="8122" spans="5:13">
      <c r="E8122" s="80"/>
      <c r="F8122" s="80"/>
      <c r="I8122" s="81"/>
      <c r="J8122" s="80"/>
      <c r="K8122" s="80"/>
      <c r="L8122" s="80"/>
      <c r="M8122" s="80"/>
    </row>
    <row r="8123" spans="5:13">
      <c r="E8123" s="80"/>
      <c r="F8123" s="80"/>
      <c r="I8123" s="81"/>
      <c r="J8123" s="80"/>
      <c r="K8123" s="80"/>
      <c r="L8123" s="80"/>
      <c r="M8123" s="80"/>
    </row>
    <row r="8124" spans="5:13">
      <c r="E8124" s="80"/>
      <c r="F8124" s="80"/>
      <c r="I8124" s="81"/>
      <c r="J8124" s="80"/>
      <c r="K8124" s="80"/>
      <c r="L8124" s="80"/>
      <c r="M8124" s="80"/>
    </row>
    <row r="8125" spans="5:13">
      <c r="E8125" s="80"/>
      <c r="F8125" s="80"/>
      <c r="I8125" s="81"/>
      <c r="J8125" s="80"/>
      <c r="K8125" s="80"/>
      <c r="L8125" s="80"/>
      <c r="M8125" s="80"/>
    </row>
    <row r="8126" spans="5:13">
      <c r="E8126" s="80"/>
      <c r="F8126" s="80"/>
      <c r="I8126" s="81"/>
      <c r="J8126" s="80"/>
      <c r="K8126" s="80"/>
      <c r="L8126" s="80"/>
      <c r="M8126" s="80"/>
    </row>
    <row r="8127" spans="5:13">
      <c r="E8127" s="80"/>
      <c r="F8127" s="80"/>
      <c r="I8127" s="81"/>
      <c r="J8127" s="80"/>
      <c r="K8127" s="80"/>
      <c r="L8127" s="80"/>
      <c r="M8127" s="80"/>
    </row>
    <row r="8128" spans="5:13">
      <c r="E8128" s="80"/>
      <c r="F8128" s="80"/>
      <c r="I8128" s="81"/>
      <c r="J8128" s="80"/>
      <c r="K8128" s="80"/>
      <c r="L8128" s="80"/>
      <c r="M8128" s="80"/>
    </row>
    <row r="8129" spans="5:13">
      <c r="E8129" s="80"/>
      <c r="F8129" s="80"/>
      <c r="I8129" s="81"/>
      <c r="J8129" s="80"/>
      <c r="K8129" s="80"/>
      <c r="L8129" s="80"/>
      <c r="M8129" s="80"/>
    </row>
    <row r="8130" spans="5:13">
      <c r="E8130" s="80"/>
      <c r="F8130" s="80"/>
      <c r="I8130" s="81"/>
      <c r="J8130" s="80"/>
      <c r="K8130" s="80"/>
      <c r="L8130" s="80"/>
      <c r="M8130" s="80"/>
    </row>
    <row r="8131" spans="5:13">
      <c r="E8131" s="80"/>
      <c r="F8131" s="80"/>
      <c r="I8131" s="81"/>
      <c r="J8131" s="80"/>
      <c r="K8131" s="80"/>
      <c r="L8131" s="80"/>
      <c r="M8131" s="80"/>
    </row>
    <row r="8132" spans="5:13">
      <c r="E8132" s="80"/>
      <c r="F8132" s="80"/>
      <c r="I8132" s="81"/>
      <c r="J8132" s="80"/>
      <c r="K8132" s="80"/>
      <c r="L8132" s="80"/>
      <c r="M8132" s="80"/>
    </row>
    <row r="8133" spans="5:13">
      <c r="E8133" s="80"/>
      <c r="F8133" s="80"/>
      <c r="I8133" s="81"/>
      <c r="J8133" s="80"/>
      <c r="K8133" s="80"/>
      <c r="L8133" s="80"/>
      <c r="M8133" s="80"/>
    </row>
    <row r="8134" spans="5:13">
      <c r="E8134" s="80"/>
      <c r="F8134" s="80"/>
      <c r="I8134" s="81"/>
      <c r="J8134" s="80"/>
      <c r="K8134" s="80"/>
      <c r="L8134" s="80"/>
      <c r="M8134" s="80"/>
    </row>
    <row r="8135" spans="5:13">
      <c r="E8135" s="80"/>
      <c r="F8135" s="80"/>
      <c r="I8135" s="81"/>
      <c r="J8135" s="80"/>
      <c r="K8135" s="80"/>
      <c r="L8135" s="80"/>
      <c r="M8135" s="80"/>
    </row>
    <row r="8136" spans="5:13">
      <c r="E8136" s="80"/>
      <c r="F8136" s="80"/>
      <c r="I8136" s="81"/>
      <c r="J8136" s="80"/>
      <c r="K8136" s="80"/>
      <c r="L8136" s="80"/>
      <c r="M8136" s="80"/>
    </row>
    <row r="8137" spans="5:13">
      <c r="E8137" s="80"/>
      <c r="F8137" s="80"/>
      <c r="I8137" s="81"/>
      <c r="J8137" s="80"/>
      <c r="K8137" s="80"/>
      <c r="L8137" s="80"/>
      <c r="M8137" s="80"/>
    </row>
    <row r="8138" spans="5:13">
      <c r="E8138" s="80"/>
      <c r="F8138" s="80"/>
      <c r="I8138" s="81"/>
      <c r="J8138" s="80"/>
      <c r="K8138" s="80"/>
      <c r="L8138" s="80"/>
      <c r="M8138" s="80"/>
    </row>
    <row r="8139" spans="5:13">
      <c r="E8139" s="80"/>
      <c r="F8139" s="80"/>
      <c r="I8139" s="81"/>
      <c r="J8139" s="80"/>
      <c r="K8139" s="80"/>
      <c r="L8139" s="80"/>
      <c r="M8139" s="80"/>
    </row>
    <row r="8140" spans="5:13">
      <c r="E8140" s="80"/>
      <c r="F8140" s="80"/>
      <c r="I8140" s="81"/>
      <c r="J8140" s="80"/>
      <c r="K8140" s="80"/>
      <c r="L8140" s="80"/>
      <c r="M8140" s="80"/>
    </row>
    <row r="8141" spans="5:13">
      <c r="E8141" s="80"/>
      <c r="F8141" s="80"/>
      <c r="I8141" s="81"/>
      <c r="J8141" s="80"/>
      <c r="K8141" s="80"/>
      <c r="L8141" s="80"/>
      <c r="M8141" s="80"/>
    </row>
    <row r="8142" spans="5:13">
      <c r="E8142" s="80"/>
      <c r="F8142" s="80"/>
      <c r="I8142" s="81"/>
      <c r="J8142" s="80"/>
      <c r="K8142" s="80"/>
      <c r="L8142" s="80"/>
      <c r="M8142" s="80"/>
    </row>
    <row r="8143" spans="5:13">
      <c r="E8143" s="80"/>
      <c r="F8143" s="80"/>
      <c r="I8143" s="81"/>
      <c r="J8143" s="80"/>
      <c r="K8143" s="80"/>
      <c r="L8143" s="80"/>
      <c r="M8143" s="80"/>
    </row>
    <row r="8144" spans="5:13">
      <c r="E8144" s="80"/>
      <c r="F8144" s="80"/>
      <c r="I8144" s="81"/>
      <c r="J8144" s="80"/>
      <c r="K8144" s="80"/>
      <c r="L8144" s="80"/>
      <c r="M8144" s="80"/>
    </row>
    <row r="8145" spans="5:13">
      <c r="E8145" s="80"/>
      <c r="F8145" s="80"/>
      <c r="I8145" s="81"/>
      <c r="J8145" s="80"/>
      <c r="K8145" s="80"/>
      <c r="L8145" s="80"/>
      <c r="M8145" s="80"/>
    </row>
    <row r="8146" spans="5:13">
      <c r="E8146" s="80"/>
      <c r="F8146" s="80"/>
      <c r="I8146" s="81"/>
      <c r="J8146" s="80"/>
      <c r="K8146" s="80"/>
      <c r="L8146" s="80"/>
      <c r="M8146" s="80"/>
    </row>
    <row r="8147" spans="5:13">
      <c r="E8147" s="80"/>
      <c r="F8147" s="80"/>
      <c r="I8147" s="81"/>
      <c r="J8147" s="80"/>
      <c r="K8147" s="80"/>
      <c r="L8147" s="80"/>
      <c r="M8147" s="80"/>
    </row>
    <row r="8148" spans="5:13">
      <c r="E8148" s="80"/>
      <c r="F8148" s="80"/>
      <c r="I8148" s="81"/>
      <c r="J8148" s="80"/>
      <c r="K8148" s="80"/>
      <c r="L8148" s="80"/>
      <c r="M8148" s="80"/>
    </row>
    <row r="8149" spans="5:13">
      <c r="E8149" s="80"/>
      <c r="F8149" s="80"/>
      <c r="I8149" s="81"/>
      <c r="J8149" s="80"/>
      <c r="K8149" s="80"/>
      <c r="L8149" s="80"/>
      <c r="M8149" s="80"/>
    </row>
    <row r="8150" spans="5:13">
      <c r="E8150" s="80"/>
      <c r="F8150" s="80"/>
      <c r="I8150" s="81"/>
      <c r="J8150" s="80"/>
      <c r="K8150" s="80"/>
      <c r="L8150" s="80"/>
      <c r="M8150" s="80"/>
    </row>
    <row r="8151" spans="5:13">
      <c r="E8151" s="80"/>
      <c r="F8151" s="80"/>
      <c r="I8151" s="81"/>
      <c r="J8151" s="80"/>
      <c r="K8151" s="80"/>
      <c r="L8151" s="80"/>
      <c r="M8151" s="80"/>
    </row>
    <row r="8152" spans="5:13">
      <c r="E8152" s="80"/>
      <c r="F8152" s="80"/>
      <c r="I8152" s="81"/>
      <c r="J8152" s="80"/>
      <c r="K8152" s="80"/>
      <c r="L8152" s="80"/>
      <c r="M8152" s="80"/>
    </row>
    <row r="8153" spans="5:13">
      <c r="E8153" s="80"/>
      <c r="F8153" s="80"/>
      <c r="I8153" s="81"/>
      <c r="J8153" s="80"/>
      <c r="K8153" s="80"/>
      <c r="L8153" s="80"/>
      <c r="M8153" s="80"/>
    </row>
    <row r="8154" spans="5:13">
      <c r="E8154" s="80"/>
      <c r="F8154" s="80"/>
      <c r="I8154" s="81"/>
      <c r="J8154" s="80"/>
      <c r="K8154" s="80"/>
      <c r="L8154" s="80"/>
      <c r="M8154" s="80"/>
    </row>
    <row r="8155" spans="5:13">
      <c r="E8155" s="80"/>
      <c r="F8155" s="80"/>
      <c r="I8155" s="81"/>
      <c r="J8155" s="80"/>
      <c r="K8155" s="80"/>
      <c r="L8155" s="80"/>
      <c r="M8155" s="80"/>
    </row>
    <row r="8156" spans="5:13">
      <c r="E8156" s="80"/>
      <c r="F8156" s="80"/>
      <c r="I8156" s="81"/>
      <c r="J8156" s="80"/>
      <c r="K8156" s="80"/>
      <c r="L8156" s="80"/>
      <c r="M8156" s="80"/>
    </row>
    <row r="8157" spans="5:13">
      <c r="E8157" s="80"/>
      <c r="F8157" s="80"/>
      <c r="I8157" s="81"/>
      <c r="J8157" s="80"/>
      <c r="K8157" s="80"/>
      <c r="L8157" s="80"/>
      <c r="M8157" s="80"/>
    </row>
    <row r="8158" spans="5:13">
      <c r="E8158" s="80"/>
      <c r="F8158" s="80"/>
      <c r="I8158" s="81"/>
      <c r="J8158" s="80"/>
      <c r="K8158" s="80"/>
      <c r="L8158" s="80"/>
      <c r="M8158" s="80"/>
    </row>
    <row r="8159" spans="5:13">
      <c r="E8159" s="80"/>
      <c r="F8159" s="80"/>
      <c r="I8159" s="81"/>
      <c r="J8159" s="80"/>
      <c r="K8159" s="80"/>
      <c r="L8159" s="80"/>
      <c r="M8159" s="80"/>
    </row>
    <row r="8160" spans="5:13">
      <c r="E8160" s="80"/>
      <c r="F8160" s="80"/>
      <c r="I8160" s="81"/>
      <c r="J8160" s="80"/>
      <c r="K8160" s="80"/>
      <c r="L8160" s="80"/>
      <c r="M8160" s="80"/>
    </row>
    <row r="8161" spans="5:13">
      <c r="E8161" s="80"/>
      <c r="F8161" s="80"/>
      <c r="I8161" s="81"/>
      <c r="J8161" s="80"/>
      <c r="K8161" s="80"/>
      <c r="L8161" s="80"/>
      <c r="M8161" s="80"/>
    </row>
    <row r="8162" spans="5:13">
      <c r="E8162" s="80"/>
      <c r="F8162" s="80"/>
      <c r="I8162" s="81"/>
      <c r="J8162" s="80"/>
      <c r="K8162" s="80"/>
      <c r="L8162" s="80"/>
      <c r="M8162" s="80"/>
    </row>
    <row r="8163" spans="5:13">
      <c r="E8163" s="80"/>
      <c r="F8163" s="80"/>
      <c r="I8163" s="81"/>
      <c r="J8163" s="80"/>
      <c r="K8163" s="80"/>
      <c r="L8163" s="80"/>
      <c r="M8163" s="80"/>
    </row>
    <row r="8164" spans="5:13">
      <c r="E8164" s="80"/>
      <c r="F8164" s="80"/>
      <c r="I8164" s="81"/>
      <c r="J8164" s="80"/>
      <c r="K8164" s="80"/>
      <c r="L8164" s="80"/>
      <c r="M8164" s="80"/>
    </row>
    <row r="8165" spans="5:13">
      <c r="E8165" s="80"/>
      <c r="F8165" s="80"/>
      <c r="I8165" s="81"/>
      <c r="J8165" s="80"/>
      <c r="K8165" s="80"/>
      <c r="L8165" s="80"/>
      <c r="M8165" s="80"/>
    </row>
    <row r="8166" spans="5:13">
      <c r="E8166" s="80"/>
      <c r="F8166" s="80"/>
      <c r="I8166" s="81"/>
      <c r="J8166" s="80"/>
      <c r="K8166" s="80"/>
      <c r="L8166" s="80"/>
      <c r="M8166" s="80"/>
    </row>
    <row r="8167" spans="5:13">
      <c r="E8167" s="80"/>
      <c r="F8167" s="80"/>
      <c r="I8167" s="81"/>
      <c r="J8167" s="80"/>
      <c r="K8167" s="80"/>
      <c r="L8167" s="80"/>
      <c r="M8167" s="80"/>
    </row>
    <row r="8168" spans="5:13">
      <c r="E8168" s="80"/>
      <c r="F8168" s="80"/>
      <c r="I8168" s="81"/>
      <c r="J8168" s="80"/>
      <c r="K8168" s="80"/>
      <c r="L8168" s="80"/>
      <c r="M8168" s="80"/>
    </row>
    <row r="8169" spans="5:13">
      <c r="E8169" s="80"/>
      <c r="F8169" s="80"/>
      <c r="I8169" s="81"/>
      <c r="J8169" s="80"/>
      <c r="K8169" s="80"/>
      <c r="L8169" s="80"/>
      <c r="M8169" s="80"/>
    </row>
    <row r="8170" spans="5:13">
      <c r="E8170" s="80"/>
      <c r="F8170" s="80"/>
      <c r="I8170" s="81"/>
      <c r="J8170" s="80"/>
      <c r="K8170" s="80"/>
      <c r="L8170" s="80"/>
      <c r="M8170" s="80"/>
    </row>
    <row r="8171" spans="5:13">
      <c r="E8171" s="80"/>
      <c r="F8171" s="80"/>
      <c r="I8171" s="81"/>
      <c r="J8171" s="80"/>
      <c r="K8171" s="80"/>
      <c r="L8171" s="80"/>
      <c r="M8171" s="80"/>
    </row>
    <row r="8172" spans="5:13">
      <c r="E8172" s="80"/>
      <c r="F8172" s="80"/>
      <c r="I8172" s="81"/>
      <c r="J8172" s="80"/>
      <c r="K8172" s="80"/>
      <c r="L8172" s="80"/>
      <c r="M8172" s="80"/>
    </row>
    <row r="8173" spans="5:13">
      <c r="E8173" s="80"/>
      <c r="F8173" s="80"/>
      <c r="I8173" s="81"/>
      <c r="J8173" s="80"/>
      <c r="K8173" s="80"/>
      <c r="L8173" s="80"/>
      <c r="M8173" s="80"/>
    </row>
    <row r="8174" spans="5:13">
      <c r="E8174" s="80"/>
      <c r="F8174" s="80"/>
      <c r="I8174" s="81"/>
      <c r="J8174" s="80"/>
      <c r="K8174" s="80"/>
      <c r="L8174" s="80"/>
      <c r="M8174" s="80"/>
    </row>
    <row r="8175" spans="5:13">
      <c r="E8175" s="80"/>
      <c r="F8175" s="80"/>
      <c r="I8175" s="81"/>
      <c r="J8175" s="80"/>
      <c r="K8175" s="80"/>
      <c r="L8175" s="80"/>
      <c r="M8175" s="80"/>
    </row>
    <row r="8176" spans="5:13">
      <c r="E8176" s="80"/>
      <c r="F8176" s="80"/>
      <c r="I8176" s="81"/>
      <c r="J8176" s="80"/>
      <c r="K8176" s="80"/>
      <c r="L8176" s="80"/>
      <c r="M8176" s="80"/>
    </row>
    <row r="8177" spans="5:13">
      <c r="E8177" s="80"/>
      <c r="F8177" s="80"/>
      <c r="I8177" s="81"/>
      <c r="J8177" s="80"/>
      <c r="K8177" s="80"/>
      <c r="L8177" s="80"/>
      <c r="M8177" s="80"/>
    </row>
    <row r="8178" spans="5:13">
      <c r="E8178" s="80"/>
      <c r="F8178" s="80"/>
      <c r="I8178" s="81"/>
      <c r="J8178" s="80"/>
      <c r="K8178" s="80"/>
      <c r="L8178" s="80"/>
      <c r="M8178" s="80"/>
    </row>
    <row r="8179" spans="5:13">
      <c r="E8179" s="80"/>
      <c r="F8179" s="80"/>
      <c r="I8179" s="81"/>
      <c r="J8179" s="80"/>
      <c r="K8179" s="80"/>
      <c r="L8179" s="80"/>
      <c r="M8179" s="80"/>
    </row>
    <row r="8180" spans="5:13">
      <c r="E8180" s="80"/>
      <c r="F8180" s="80"/>
      <c r="I8180" s="81"/>
      <c r="J8180" s="80"/>
      <c r="K8180" s="80"/>
      <c r="L8180" s="80"/>
      <c r="M8180" s="80"/>
    </row>
    <row r="8181" spans="5:13">
      <c r="E8181" s="80"/>
      <c r="F8181" s="80"/>
      <c r="I8181" s="81"/>
      <c r="J8181" s="80"/>
      <c r="K8181" s="80"/>
      <c r="L8181" s="80"/>
      <c r="M8181" s="80"/>
    </row>
    <row r="8182" spans="5:13">
      <c r="E8182" s="80"/>
      <c r="F8182" s="80"/>
      <c r="I8182" s="81"/>
      <c r="J8182" s="80"/>
      <c r="K8182" s="80"/>
      <c r="L8182" s="80"/>
      <c r="M8182" s="80"/>
    </row>
    <row r="8183" spans="5:13">
      <c r="E8183" s="80"/>
      <c r="F8183" s="80"/>
      <c r="I8183" s="81"/>
      <c r="J8183" s="80"/>
      <c r="K8183" s="80"/>
      <c r="L8183" s="80"/>
      <c r="M8183" s="80"/>
    </row>
    <row r="8184" spans="5:13">
      <c r="E8184" s="80"/>
      <c r="F8184" s="80"/>
      <c r="I8184" s="81"/>
      <c r="J8184" s="80"/>
      <c r="K8184" s="80"/>
      <c r="L8184" s="80"/>
      <c r="M8184" s="80"/>
    </row>
    <row r="8185" spans="5:13">
      <c r="E8185" s="80"/>
      <c r="F8185" s="80"/>
      <c r="I8185" s="81"/>
      <c r="J8185" s="80"/>
      <c r="K8185" s="80"/>
      <c r="L8185" s="80"/>
      <c r="M8185" s="80"/>
    </row>
    <row r="8186" spans="5:13">
      <c r="E8186" s="80"/>
      <c r="F8186" s="80"/>
      <c r="I8186" s="81"/>
      <c r="J8186" s="80"/>
      <c r="K8186" s="80"/>
      <c r="L8186" s="80"/>
      <c r="M8186" s="80"/>
    </row>
    <row r="8187" spans="5:13">
      <c r="E8187" s="80"/>
      <c r="F8187" s="80"/>
      <c r="I8187" s="81"/>
      <c r="J8187" s="80"/>
      <c r="K8187" s="80"/>
      <c r="L8187" s="80"/>
      <c r="M8187" s="80"/>
    </row>
    <row r="8188" spans="5:13">
      <c r="E8188" s="80"/>
      <c r="F8188" s="80"/>
      <c r="I8188" s="81"/>
      <c r="J8188" s="80"/>
      <c r="K8188" s="80"/>
      <c r="L8188" s="80"/>
      <c r="M8188" s="80"/>
    </row>
    <row r="8189" spans="5:13">
      <c r="E8189" s="80"/>
      <c r="F8189" s="80"/>
      <c r="I8189" s="81"/>
      <c r="J8189" s="80"/>
      <c r="K8189" s="80"/>
      <c r="L8189" s="80"/>
      <c r="M8189" s="80"/>
    </row>
    <row r="8190" spans="5:13">
      <c r="E8190" s="80"/>
      <c r="F8190" s="80"/>
      <c r="I8190" s="81"/>
      <c r="J8190" s="80"/>
      <c r="K8190" s="80"/>
      <c r="L8190" s="80"/>
      <c r="M8190" s="80"/>
    </row>
    <row r="8191" spans="5:13">
      <c r="E8191" s="80"/>
      <c r="F8191" s="80"/>
      <c r="I8191" s="81"/>
      <c r="J8191" s="80"/>
      <c r="K8191" s="80"/>
      <c r="L8191" s="80"/>
      <c r="M8191" s="80"/>
    </row>
    <row r="8192" spans="5:13">
      <c r="E8192" s="80"/>
      <c r="F8192" s="80"/>
      <c r="I8192" s="81"/>
      <c r="J8192" s="80"/>
      <c r="K8192" s="80"/>
      <c r="L8192" s="80"/>
      <c r="M8192" s="80"/>
    </row>
    <row r="8193" spans="5:13">
      <c r="E8193" s="80"/>
      <c r="F8193" s="80"/>
      <c r="I8193" s="81"/>
      <c r="J8193" s="80"/>
      <c r="K8193" s="80"/>
      <c r="L8193" s="80"/>
      <c r="M8193" s="80"/>
    </row>
    <row r="8194" spans="5:13">
      <c r="E8194" s="80"/>
      <c r="F8194" s="80"/>
      <c r="I8194" s="81"/>
      <c r="J8194" s="80"/>
      <c r="K8194" s="80"/>
      <c r="L8194" s="80"/>
      <c r="M8194" s="80"/>
    </row>
    <row r="8195" spans="5:13">
      <c r="E8195" s="80"/>
      <c r="F8195" s="80"/>
      <c r="I8195" s="81"/>
      <c r="J8195" s="80"/>
      <c r="K8195" s="80"/>
      <c r="L8195" s="80"/>
      <c r="M8195" s="80"/>
    </row>
    <row r="8196" spans="5:13">
      <c r="E8196" s="80"/>
      <c r="F8196" s="80"/>
      <c r="I8196" s="81"/>
      <c r="J8196" s="80"/>
      <c r="K8196" s="80"/>
      <c r="L8196" s="80"/>
      <c r="M8196" s="80"/>
    </row>
    <row r="8197" spans="5:13">
      <c r="E8197" s="80"/>
      <c r="F8197" s="80"/>
      <c r="I8197" s="81"/>
      <c r="J8197" s="80"/>
      <c r="K8197" s="80"/>
      <c r="L8197" s="80"/>
      <c r="M8197" s="80"/>
    </row>
    <row r="8198" spans="5:13">
      <c r="E8198" s="80"/>
      <c r="F8198" s="80"/>
      <c r="I8198" s="81"/>
      <c r="J8198" s="80"/>
      <c r="K8198" s="80"/>
      <c r="L8198" s="80"/>
      <c r="M8198" s="80"/>
    </row>
    <row r="8199" spans="5:13">
      <c r="E8199" s="80"/>
      <c r="F8199" s="80"/>
      <c r="I8199" s="81"/>
      <c r="J8199" s="80"/>
      <c r="K8199" s="80"/>
      <c r="L8199" s="80"/>
      <c r="M8199" s="80"/>
    </row>
    <row r="8200" spans="5:13">
      <c r="E8200" s="80"/>
      <c r="F8200" s="80"/>
      <c r="I8200" s="81"/>
      <c r="J8200" s="80"/>
      <c r="K8200" s="80"/>
      <c r="L8200" s="80"/>
      <c r="M8200" s="80"/>
    </row>
    <row r="8201" spans="5:13">
      <c r="E8201" s="80"/>
      <c r="F8201" s="80"/>
      <c r="I8201" s="81"/>
      <c r="J8201" s="80"/>
      <c r="K8201" s="80"/>
      <c r="L8201" s="80"/>
      <c r="M8201" s="80"/>
    </row>
    <row r="8202" spans="5:13">
      <c r="E8202" s="80"/>
      <c r="F8202" s="80"/>
      <c r="I8202" s="81"/>
      <c r="J8202" s="80"/>
      <c r="K8202" s="80"/>
      <c r="L8202" s="80"/>
      <c r="M8202" s="80"/>
    </row>
    <row r="8203" spans="5:13">
      <c r="E8203" s="80"/>
      <c r="F8203" s="80"/>
      <c r="I8203" s="81"/>
      <c r="J8203" s="80"/>
      <c r="K8203" s="80"/>
      <c r="L8203" s="80"/>
      <c r="M8203" s="80"/>
    </row>
    <row r="8204" spans="5:13">
      <c r="E8204" s="80"/>
      <c r="F8204" s="80"/>
      <c r="I8204" s="81"/>
      <c r="J8204" s="80"/>
      <c r="K8204" s="80"/>
      <c r="L8204" s="80"/>
      <c r="M8204" s="80"/>
    </row>
    <row r="8205" spans="5:13">
      <c r="E8205" s="80"/>
      <c r="F8205" s="80"/>
      <c r="I8205" s="81"/>
      <c r="J8205" s="80"/>
      <c r="K8205" s="80"/>
      <c r="L8205" s="80"/>
      <c r="M8205" s="80"/>
    </row>
    <row r="8206" spans="5:13">
      <c r="E8206" s="80"/>
      <c r="F8206" s="80"/>
      <c r="I8206" s="81"/>
      <c r="J8206" s="80"/>
      <c r="K8206" s="80"/>
      <c r="L8206" s="80"/>
      <c r="M8206" s="80"/>
    </row>
    <row r="8207" spans="5:13">
      <c r="E8207" s="80"/>
      <c r="F8207" s="80"/>
      <c r="I8207" s="81"/>
      <c r="J8207" s="80"/>
      <c r="K8207" s="80"/>
      <c r="L8207" s="80"/>
      <c r="M8207" s="80"/>
    </row>
    <row r="8208" spans="5:13">
      <c r="E8208" s="80"/>
      <c r="F8208" s="80"/>
      <c r="I8208" s="81"/>
      <c r="J8208" s="80"/>
      <c r="K8208" s="80"/>
      <c r="L8208" s="80"/>
      <c r="M8208" s="80"/>
    </row>
    <row r="8209" spans="5:13">
      <c r="E8209" s="80"/>
      <c r="F8209" s="80"/>
      <c r="I8209" s="81"/>
      <c r="J8209" s="80"/>
      <c r="K8209" s="80"/>
      <c r="L8209" s="80"/>
      <c r="M8209" s="80"/>
    </row>
    <row r="8210" spans="5:13">
      <c r="E8210" s="80"/>
      <c r="F8210" s="80"/>
      <c r="I8210" s="81"/>
      <c r="J8210" s="80"/>
      <c r="K8210" s="80"/>
      <c r="L8210" s="80"/>
      <c r="M8210" s="80"/>
    </row>
    <row r="8211" spans="5:13">
      <c r="E8211" s="80"/>
      <c r="F8211" s="80"/>
      <c r="I8211" s="81"/>
      <c r="J8211" s="80"/>
      <c r="K8211" s="80"/>
      <c r="L8211" s="80"/>
      <c r="M8211" s="80"/>
    </row>
    <row r="8212" spans="5:13">
      <c r="E8212" s="80"/>
      <c r="F8212" s="80"/>
      <c r="I8212" s="81"/>
      <c r="J8212" s="80"/>
      <c r="K8212" s="80"/>
      <c r="L8212" s="80"/>
      <c r="M8212" s="80"/>
    </row>
    <row r="8213" spans="5:13">
      <c r="E8213" s="80"/>
      <c r="F8213" s="80"/>
      <c r="I8213" s="81"/>
      <c r="J8213" s="80"/>
      <c r="K8213" s="80"/>
      <c r="L8213" s="80"/>
      <c r="M8213" s="80"/>
    </row>
    <row r="8214" spans="5:13">
      <c r="E8214" s="80"/>
      <c r="F8214" s="80"/>
      <c r="I8214" s="81"/>
      <c r="J8214" s="80"/>
      <c r="K8214" s="80"/>
      <c r="L8214" s="80"/>
      <c r="M8214" s="80"/>
    </row>
    <row r="8215" spans="5:13">
      <c r="E8215" s="80"/>
      <c r="F8215" s="80"/>
      <c r="I8215" s="81"/>
      <c r="J8215" s="80"/>
      <c r="K8215" s="80"/>
      <c r="L8215" s="80"/>
      <c r="M8215" s="80"/>
    </row>
    <row r="8216" spans="5:13">
      <c r="E8216" s="80"/>
      <c r="F8216" s="80"/>
      <c r="I8216" s="81"/>
      <c r="J8216" s="80"/>
      <c r="K8216" s="80"/>
      <c r="L8216" s="80"/>
      <c r="M8216" s="80"/>
    </row>
    <row r="8217" spans="5:13">
      <c r="E8217" s="80"/>
      <c r="F8217" s="80"/>
      <c r="I8217" s="81"/>
      <c r="J8217" s="80"/>
      <c r="K8217" s="80"/>
      <c r="L8217" s="80"/>
      <c r="M8217" s="80"/>
    </row>
    <row r="8218" spans="5:13">
      <c r="E8218" s="80"/>
      <c r="F8218" s="80"/>
      <c r="I8218" s="81"/>
      <c r="J8218" s="80"/>
      <c r="K8218" s="80"/>
      <c r="L8218" s="80"/>
      <c r="M8218" s="80"/>
    </row>
    <row r="8219" spans="5:13">
      <c r="E8219" s="80"/>
      <c r="F8219" s="80"/>
      <c r="I8219" s="81"/>
      <c r="J8219" s="80"/>
      <c r="K8219" s="80"/>
      <c r="L8219" s="80"/>
      <c r="M8219" s="80"/>
    </row>
    <row r="8220" spans="5:13">
      <c r="E8220" s="80"/>
      <c r="F8220" s="80"/>
      <c r="I8220" s="81"/>
      <c r="J8220" s="80"/>
      <c r="K8220" s="80"/>
      <c r="L8220" s="80"/>
      <c r="M8220" s="80"/>
    </row>
    <row r="8221" spans="5:13">
      <c r="E8221" s="80"/>
      <c r="F8221" s="80"/>
      <c r="I8221" s="81"/>
      <c r="J8221" s="80"/>
      <c r="K8221" s="80"/>
      <c r="L8221" s="80"/>
      <c r="M8221" s="80"/>
    </row>
    <row r="8222" spans="5:13">
      <c r="E8222" s="80"/>
      <c r="F8222" s="80"/>
      <c r="I8222" s="81"/>
      <c r="J8222" s="80"/>
      <c r="K8222" s="80"/>
      <c r="L8222" s="80"/>
      <c r="M8222" s="80"/>
    </row>
    <row r="8223" spans="5:13">
      <c r="E8223" s="80"/>
      <c r="F8223" s="80"/>
      <c r="I8223" s="81"/>
      <c r="J8223" s="80"/>
      <c r="K8223" s="80"/>
      <c r="L8223" s="80"/>
      <c r="M8223" s="80"/>
    </row>
    <row r="8224" spans="5:13">
      <c r="E8224" s="80"/>
      <c r="F8224" s="80"/>
      <c r="I8224" s="81"/>
      <c r="J8224" s="80"/>
      <c r="K8224" s="80"/>
      <c r="L8224" s="80"/>
      <c r="M8224" s="80"/>
    </row>
    <row r="8225" spans="5:13">
      <c r="E8225" s="80"/>
      <c r="F8225" s="80"/>
      <c r="I8225" s="81"/>
      <c r="J8225" s="80"/>
      <c r="K8225" s="80"/>
      <c r="L8225" s="80"/>
      <c r="M8225" s="80"/>
    </row>
    <row r="8226" spans="5:13">
      <c r="E8226" s="80"/>
      <c r="F8226" s="80"/>
      <c r="I8226" s="81"/>
      <c r="J8226" s="80"/>
      <c r="K8226" s="80"/>
      <c r="L8226" s="80"/>
      <c r="M8226" s="80"/>
    </row>
    <row r="8227" spans="5:13">
      <c r="E8227" s="80"/>
      <c r="F8227" s="80"/>
      <c r="I8227" s="81"/>
      <c r="J8227" s="80"/>
      <c r="K8227" s="80"/>
      <c r="L8227" s="80"/>
      <c r="M8227" s="80"/>
    </row>
    <row r="8228" spans="5:13">
      <c r="E8228" s="80"/>
      <c r="F8228" s="80"/>
      <c r="I8228" s="81"/>
      <c r="J8228" s="80"/>
      <c r="K8228" s="80"/>
      <c r="L8228" s="80"/>
      <c r="M8228" s="80"/>
    </row>
    <row r="8229" spans="5:13">
      <c r="E8229" s="80"/>
      <c r="F8229" s="80"/>
      <c r="I8229" s="81"/>
      <c r="J8229" s="80"/>
      <c r="K8229" s="80"/>
      <c r="L8229" s="80"/>
      <c r="M8229" s="80"/>
    </row>
    <row r="8230" spans="5:13">
      <c r="E8230" s="80"/>
      <c r="F8230" s="80"/>
      <c r="I8230" s="81"/>
      <c r="J8230" s="80"/>
      <c r="K8230" s="80"/>
      <c r="L8230" s="80"/>
      <c r="M8230" s="80"/>
    </row>
    <row r="8231" spans="5:13">
      <c r="E8231" s="80"/>
      <c r="F8231" s="80"/>
      <c r="I8231" s="81"/>
      <c r="J8231" s="80"/>
      <c r="K8231" s="80"/>
      <c r="L8231" s="80"/>
      <c r="M8231" s="80"/>
    </row>
    <row r="8232" spans="5:13">
      <c r="E8232" s="80"/>
      <c r="F8232" s="80"/>
      <c r="I8232" s="81"/>
      <c r="J8232" s="80"/>
      <c r="K8232" s="80"/>
      <c r="L8232" s="80"/>
      <c r="M8232" s="80"/>
    </row>
    <row r="8233" spans="5:13">
      <c r="E8233" s="80"/>
      <c r="F8233" s="80"/>
      <c r="I8233" s="81"/>
      <c r="J8233" s="80"/>
      <c r="K8233" s="80"/>
      <c r="L8233" s="80"/>
      <c r="M8233" s="80"/>
    </row>
    <row r="8234" spans="5:13">
      <c r="E8234" s="80"/>
      <c r="F8234" s="80"/>
      <c r="I8234" s="81"/>
      <c r="J8234" s="80"/>
      <c r="K8234" s="80"/>
      <c r="L8234" s="80"/>
      <c r="M8234" s="80"/>
    </row>
    <row r="8235" spans="5:13">
      <c r="E8235" s="80"/>
      <c r="F8235" s="80"/>
      <c r="I8235" s="81"/>
      <c r="J8235" s="80"/>
      <c r="K8235" s="80"/>
      <c r="L8235" s="80"/>
      <c r="M8235" s="80"/>
    </row>
    <row r="8236" spans="5:13">
      <c r="E8236" s="80"/>
      <c r="F8236" s="80"/>
      <c r="I8236" s="81"/>
      <c r="J8236" s="80"/>
      <c r="K8236" s="80"/>
      <c r="L8236" s="80"/>
      <c r="M8236" s="80"/>
    </row>
    <row r="8237" spans="5:13">
      <c r="E8237" s="80"/>
      <c r="F8237" s="80"/>
      <c r="I8237" s="81"/>
      <c r="J8237" s="80"/>
      <c r="K8237" s="80"/>
      <c r="L8237" s="80"/>
      <c r="M8237" s="80"/>
    </row>
    <row r="8238" spans="5:13">
      <c r="E8238" s="80"/>
      <c r="F8238" s="80"/>
      <c r="I8238" s="81"/>
      <c r="J8238" s="80"/>
      <c r="K8238" s="80"/>
      <c r="L8238" s="80"/>
      <c r="M8238" s="80"/>
    </row>
    <row r="8239" spans="5:13">
      <c r="E8239" s="80"/>
      <c r="F8239" s="80"/>
      <c r="I8239" s="81"/>
      <c r="J8239" s="80"/>
      <c r="K8239" s="80"/>
      <c r="L8239" s="80"/>
      <c r="M8239" s="80"/>
    </row>
    <row r="8240" spans="5:13">
      <c r="E8240" s="80"/>
      <c r="F8240" s="80"/>
      <c r="I8240" s="81"/>
      <c r="J8240" s="80"/>
      <c r="K8240" s="80"/>
      <c r="L8240" s="80"/>
      <c r="M8240" s="80"/>
    </row>
    <row r="8241" spans="5:13">
      <c r="E8241" s="80"/>
      <c r="F8241" s="80"/>
      <c r="I8241" s="81"/>
      <c r="J8241" s="80"/>
      <c r="K8241" s="80"/>
      <c r="L8241" s="80"/>
      <c r="M8241" s="80"/>
    </row>
    <row r="8242" spans="5:13">
      <c r="E8242" s="80"/>
      <c r="F8242" s="80"/>
      <c r="I8242" s="81"/>
      <c r="J8242" s="80"/>
      <c r="K8242" s="80"/>
      <c r="L8242" s="80"/>
      <c r="M8242" s="80"/>
    </row>
    <row r="8243" spans="5:13">
      <c r="E8243" s="80"/>
      <c r="F8243" s="80"/>
      <c r="I8243" s="81"/>
      <c r="J8243" s="80"/>
      <c r="K8243" s="80"/>
      <c r="L8243" s="80"/>
      <c r="M8243" s="80"/>
    </row>
    <row r="8244" spans="5:13">
      <c r="E8244" s="80"/>
      <c r="F8244" s="80"/>
      <c r="I8244" s="81"/>
      <c r="J8244" s="80"/>
      <c r="K8244" s="80"/>
      <c r="L8244" s="80"/>
      <c r="M8244" s="80"/>
    </row>
    <row r="8245" spans="5:13">
      <c r="E8245" s="80"/>
      <c r="F8245" s="80"/>
      <c r="I8245" s="81"/>
      <c r="J8245" s="80"/>
      <c r="K8245" s="80"/>
      <c r="L8245" s="80"/>
      <c r="M8245" s="80"/>
    </row>
    <row r="8246" spans="5:13">
      <c r="E8246" s="80"/>
      <c r="F8246" s="80"/>
      <c r="I8246" s="81"/>
      <c r="J8246" s="80"/>
      <c r="K8246" s="80"/>
      <c r="L8246" s="80"/>
      <c r="M8246" s="80"/>
    </row>
    <row r="8247" spans="5:13">
      <c r="E8247" s="80"/>
      <c r="F8247" s="80"/>
      <c r="I8247" s="81"/>
      <c r="J8247" s="80"/>
      <c r="K8247" s="80"/>
      <c r="L8247" s="80"/>
      <c r="M8247" s="80"/>
    </row>
    <row r="8248" spans="5:13">
      <c r="E8248" s="80"/>
      <c r="F8248" s="80"/>
      <c r="I8248" s="81"/>
      <c r="J8248" s="80"/>
      <c r="K8248" s="80"/>
      <c r="L8248" s="80"/>
      <c r="M8248" s="80"/>
    </row>
    <row r="8249" spans="5:13">
      <c r="E8249" s="80"/>
      <c r="F8249" s="80"/>
      <c r="I8249" s="81"/>
      <c r="J8249" s="80"/>
      <c r="K8249" s="80"/>
      <c r="L8249" s="80"/>
      <c r="M8249" s="80"/>
    </row>
    <row r="8250" spans="5:13">
      <c r="E8250" s="80"/>
      <c r="F8250" s="80"/>
      <c r="I8250" s="81"/>
      <c r="J8250" s="80"/>
      <c r="K8250" s="80"/>
      <c r="L8250" s="80"/>
      <c r="M8250" s="80"/>
    </row>
    <row r="8251" spans="5:13">
      <c r="E8251" s="80"/>
      <c r="F8251" s="80"/>
      <c r="I8251" s="81"/>
      <c r="J8251" s="80"/>
      <c r="K8251" s="80"/>
      <c r="L8251" s="80"/>
      <c r="M8251" s="80"/>
    </row>
    <row r="8252" spans="5:13">
      <c r="E8252" s="80"/>
      <c r="F8252" s="80"/>
      <c r="I8252" s="81"/>
      <c r="J8252" s="80"/>
      <c r="K8252" s="80"/>
      <c r="L8252" s="80"/>
      <c r="M8252" s="80"/>
    </row>
    <row r="8253" spans="5:13">
      <c r="E8253" s="80"/>
      <c r="F8253" s="80"/>
      <c r="I8253" s="81"/>
      <c r="J8253" s="80"/>
      <c r="K8253" s="80"/>
      <c r="L8253" s="80"/>
      <c r="M8253" s="80"/>
    </row>
    <row r="8254" spans="5:13">
      <c r="E8254" s="80"/>
      <c r="F8254" s="80"/>
      <c r="I8254" s="81"/>
      <c r="J8254" s="80"/>
      <c r="K8254" s="80"/>
      <c r="L8254" s="80"/>
      <c r="M8254" s="80"/>
    </row>
    <row r="8255" spans="5:13">
      <c r="E8255" s="80"/>
      <c r="F8255" s="80"/>
      <c r="I8255" s="81"/>
      <c r="J8255" s="80"/>
      <c r="K8255" s="80"/>
      <c r="L8255" s="80"/>
      <c r="M8255" s="80"/>
    </row>
    <row r="8256" spans="5:13">
      <c r="E8256" s="80"/>
      <c r="F8256" s="80"/>
      <c r="I8256" s="81"/>
      <c r="J8256" s="80"/>
      <c r="K8256" s="80"/>
      <c r="L8256" s="80"/>
      <c r="M8256" s="80"/>
    </row>
    <row r="8257" spans="5:13">
      <c r="E8257" s="80"/>
      <c r="F8257" s="80"/>
      <c r="I8257" s="81"/>
      <c r="J8257" s="80"/>
      <c r="K8257" s="80"/>
      <c r="L8257" s="80"/>
      <c r="M8257" s="80"/>
    </row>
    <row r="8258" spans="5:13">
      <c r="E8258" s="80"/>
      <c r="F8258" s="80"/>
      <c r="I8258" s="81"/>
      <c r="J8258" s="80"/>
      <c r="K8258" s="80"/>
      <c r="L8258" s="80"/>
      <c r="M8258" s="80"/>
    </row>
    <row r="8259" spans="5:13">
      <c r="E8259" s="80"/>
      <c r="F8259" s="80"/>
      <c r="I8259" s="81"/>
      <c r="J8259" s="80"/>
      <c r="K8259" s="80"/>
      <c r="L8259" s="80"/>
      <c r="M8259" s="80"/>
    </row>
    <row r="8260" spans="5:13">
      <c r="E8260" s="80"/>
      <c r="F8260" s="80"/>
      <c r="I8260" s="81"/>
      <c r="J8260" s="80"/>
      <c r="K8260" s="80"/>
      <c r="L8260" s="80"/>
      <c r="M8260" s="80"/>
    </row>
    <row r="8261" spans="5:13">
      <c r="E8261" s="80"/>
      <c r="F8261" s="80"/>
      <c r="I8261" s="81"/>
      <c r="J8261" s="80"/>
      <c r="K8261" s="80"/>
      <c r="L8261" s="80"/>
      <c r="M8261" s="80"/>
    </row>
    <row r="8262" spans="5:13">
      <c r="E8262" s="80"/>
      <c r="F8262" s="80"/>
      <c r="I8262" s="81"/>
      <c r="J8262" s="80"/>
      <c r="K8262" s="80"/>
      <c r="L8262" s="80"/>
      <c r="M8262" s="80"/>
    </row>
    <row r="8263" spans="5:13">
      <c r="E8263" s="80"/>
      <c r="F8263" s="80"/>
      <c r="I8263" s="81"/>
      <c r="J8263" s="80"/>
      <c r="K8263" s="80"/>
      <c r="L8263" s="80"/>
      <c r="M8263" s="80"/>
    </row>
    <row r="8264" spans="5:13">
      <c r="E8264" s="80"/>
      <c r="F8264" s="80"/>
      <c r="I8264" s="81"/>
      <c r="J8264" s="80"/>
      <c r="K8264" s="80"/>
      <c r="L8264" s="80"/>
      <c r="M8264" s="80"/>
    </row>
    <row r="8265" spans="5:13">
      <c r="E8265" s="80"/>
      <c r="F8265" s="80"/>
      <c r="I8265" s="81"/>
      <c r="J8265" s="80"/>
      <c r="K8265" s="80"/>
      <c r="L8265" s="80"/>
      <c r="M8265" s="80"/>
    </row>
    <row r="8266" spans="5:13">
      <c r="E8266" s="80"/>
      <c r="F8266" s="80"/>
      <c r="I8266" s="81"/>
      <c r="J8266" s="80"/>
      <c r="K8266" s="80"/>
      <c r="L8266" s="80"/>
      <c r="M8266" s="80"/>
    </row>
    <row r="8267" spans="5:13">
      <c r="E8267" s="80"/>
      <c r="F8267" s="80"/>
      <c r="I8267" s="81"/>
      <c r="J8267" s="80"/>
      <c r="K8267" s="80"/>
      <c r="L8267" s="80"/>
      <c r="M8267" s="80"/>
    </row>
    <row r="8268" spans="5:13">
      <c r="E8268" s="80"/>
      <c r="F8268" s="80"/>
      <c r="I8268" s="81"/>
      <c r="J8268" s="80"/>
      <c r="K8268" s="80"/>
      <c r="L8268" s="80"/>
      <c r="M8268" s="80"/>
    </row>
    <row r="8269" spans="5:13">
      <c r="E8269" s="80"/>
      <c r="F8269" s="80"/>
      <c r="I8269" s="81"/>
      <c r="J8269" s="80"/>
      <c r="K8269" s="80"/>
      <c r="L8269" s="80"/>
      <c r="M8269" s="80"/>
    </row>
    <row r="8270" spans="5:13">
      <c r="E8270" s="80"/>
      <c r="F8270" s="80"/>
      <c r="I8270" s="81"/>
      <c r="J8270" s="80"/>
      <c r="K8270" s="80"/>
      <c r="L8270" s="80"/>
      <c r="M8270" s="80"/>
    </row>
    <row r="8271" spans="5:13">
      <c r="E8271" s="80"/>
      <c r="F8271" s="80"/>
      <c r="I8271" s="81"/>
      <c r="J8271" s="80"/>
      <c r="K8271" s="80"/>
      <c r="L8271" s="80"/>
      <c r="M8271" s="80"/>
    </row>
    <row r="8272" spans="5:13">
      <c r="E8272" s="80"/>
      <c r="F8272" s="80"/>
      <c r="I8272" s="81"/>
      <c r="J8272" s="80"/>
      <c r="K8272" s="80"/>
      <c r="L8272" s="80"/>
      <c r="M8272" s="80"/>
    </row>
    <row r="8273" spans="5:13">
      <c r="E8273" s="80"/>
      <c r="F8273" s="80"/>
      <c r="I8273" s="81"/>
      <c r="J8273" s="80"/>
      <c r="K8273" s="80"/>
      <c r="L8273" s="80"/>
      <c r="M8273" s="80"/>
    </row>
    <row r="8274" spans="5:13">
      <c r="E8274" s="80"/>
      <c r="F8274" s="80"/>
      <c r="I8274" s="81"/>
      <c r="J8274" s="80"/>
      <c r="K8274" s="80"/>
      <c r="L8274" s="80"/>
      <c r="M8274" s="80"/>
    </row>
    <row r="8275" spans="5:13">
      <c r="E8275" s="80"/>
      <c r="F8275" s="80"/>
      <c r="I8275" s="81"/>
      <c r="J8275" s="80"/>
      <c r="K8275" s="80"/>
      <c r="L8275" s="80"/>
      <c r="M8275" s="80"/>
    </row>
    <row r="8276" spans="5:13">
      <c r="E8276" s="80"/>
      <c r="F8276" s="80"/>
      <c r="I8276" s="81"/>
      <c r="J8276" s="80"/>
      <c r="K8276" s="80"/>
      <c r="L8276" s="80"/>
      <c r="M8276" s="80"/>
    </row>
    <row r="8277" spans="5:13">
      <c r="E8277" s="80"/>
      <c r="F8277" s="80"/>
      <c r="I8277" s="81"/>
      <c r="J8277" s="80"/>
      <c r="K8277" s="80"/>
      <c r="L8277" s="80"/>
      <c r="M8277" s="80"/>
    </row>
    <row r="8278" spans="5:13">
      <c r="E8278" s="80"/>
      <c r="F8278" s="80"/>
      <c r="I8278" s="81"/>
      <c r="J8278" s="80"/>
      <c r="K8278" s="80"/>
      <c r="L8278" s="80"/>
      <c r="M8278" s="80"/>
    </row>
    <row r="8279" spans="5:13">
      <c r="E8279" s="80"/>
      <c r="F8279" s="80"/>
      <c r="I8279" s="81"/>
      <c r="J8279" s="80"/>
      <c r="K8279" s="80"/>
      <c r="L8279" s="80"/>
      <c r="M8279" s="80"/>
    </row>
    <row r="8280" spans="5:13">
      <c r="E8280" s="80"/>
      <c r="F8280" s="80"/>
      <c r="I8280" s="81"/>
      <c r="J8280" s="80"/>
      <c r="K8280" s="80"/>
      <c r="L8280" s="80"/>
      <c r="M8280" s="80"/>
    </row>
    <row r="8281" spans="5:13">
      <c r="E8281" s="80"/>
      <c r="F8281" s="80"/>
      <c r="I8281" s="81"/>
      <c r="J8281" s="80"/>
      <c r="K8281" s="80"/>
      <c r="L8281" s="80"/>
      <c r="M8281" s="80"/>
    </row>
    <row r="8282" spans="5:13">
      <c r="E8282" s="80"/>
      <c r="F8282" s="80"/>
      <c r="I8282" s="81"/>
      <c r="J8282" s="80"/>
      <c r="K8282" s="80"/>
      <c r="L8282" s="80"/>
      <c r="M8282" s="80"/>
    </row>
    <row r="8283" spans="5:13">
      <c r="E8283" s="80"/>
      <c r="F8283" s="80"/>
      <c r="I8283" s="81"/>
      <c r="J8283" s="80"/>
      <c r="K8283" s="80"/>
      <c r="L8283" s="80"/>
      <c r="M8283" s="80"/>
    </row>
    <row r="8284" spans="5:13">
      <c r="E8284" s="80"/>
      <c r="F8284" s="80"/>
      <c r="I8284" s="81"/>
      <c r="J8284" s="80"/>
      <c r="K8284" s="80"/>
      <c r="L8284" s="80"/>
      <c r="M8284" s="80"/>
    </row>
    <row r="8285" spans="5:13">
      <c r="E8285" s="80"/>
      <c r="F8285" s="80"/>
      <c r="I8285" s="81"/>
      <c r="J8285" s="80"/>
      <c r="K8285" s="80"/>
      <c r="L8285" s="80"/>
      <c r="M8285" s="80"/>
    </row>
    <row r="8286" spans="5:13">
      <c r="E8286" s="80"/>
      <c r="F8286" s="80"/>
      <c r="I8286" s="81"/>
      <c r="J8286" s="80"/>
      <c r="K8286" s="80"/>
      <c r="L8286" s="80"/>
      <c r="M8286" s="80"/>
    </row>
    <row r="8287" spans="5:13">
      <c r="E8287" s="80"/>
      <c r="F8287" s="80"/>
      <c r="I8287" s="81"/>
      <c r="J8287" s="80"/>
      <c r="K8287" s="80"/>
      <c r="L8287" s="80"/>
      <c r="M8287" s="80"/>
    </row>
    <row r="8288" spans="5:13">
      <c r="E8288" s="80"/>
      <c r="F8288" s="80"/>
      <c r="I8288" s="81"/>
      <c r="J8288" s="80"/>
      <c r="K8288" s="80"/>
      <c r="L8288" s="80"/>
      <c r="M8288" s="80"/>
    </row>
    <row r="8289" spans="5:13">
      <c r="E8289" s="80"/>
      <c r="F8289" s="80"/>
      <c r="I8289" s="81"/>
      <c r="J8289" s="80"/>
      <c r="K8289" s="80"/>
      <c r="L8289" s="80"/>
      <c r="M8289" s="80"/>
    </row>
    <row r="8290" spans="5:13">
      <c r="E8290" s="80"/>
      <c r="F8290" s="80"/>
      <c r="I8290" s="81"/>
      <c r="J8290" s="80"/>
      <c r="K8290" s="80"/>
      <c r="L8290" s="80"/>
      <c r="M8290" s="80"/>
    </row>
    <row r="8291" spans="5:13">
      <c r="E8291" s="80"/>
      <c r="F8291" s="80"/>
      <c r="I8291" s="81"/>
      <c r="J8291" s="80"/>
      <c r="K8291" s="80"/>
      <c r="L8291" s="80"/>
      <c r="M8291" s="80"/>
    </row>
    <row r="8292" spans="5:13">
      <c r="E8292" s="80"/>
      <c r="F8292" s="80"/>
      <c r="I8292" s="81"/>
      <c r="J8292" s="80"/>
      <c r="K8292" s="80"/>
      <c r="L8292" s="80"/>
      <c r="M8292" s="80"/>
    </row>
    <row r="8293" spans="5:13">
      <c r="E8293" s="80"/>
      <c r="F8293" s="80"/>
      <c r="I8293" s="81"/>
      <c r="J8293" s="80"/>
      <c r="K8293" s="80"/>
      <c r="L8293" s="80"/>
      <c r="M8293" s="80"/>
    </row>
    <row r="8294" spans="5:13">
      <c r="E8294" s="80"/>
      <c r="F8294" s="80"/>
      <c r="I8294" s="81"/>
      <c r="J8294" s="80"/>
      <c r="K8294" s="80"/>
      <c r="L8294" s="80"/>
      <c r="M8294" s="80"/>
    </row>
    <row r="8295" spans="5:13">
      <c r="E8295" s="80"/>
      <c r="F8295" s="80"/>
      <c r="I8295" s="81"/>
      <c r="J8295" s="80"/>
      <c r="K8295" s="80"/>
      <c r="L8295" s="80"/>
      <c r="M8295" s="80"/>
    </row>
    <row r="8296" spans="5:13">
      <c r="E8296" s="80"/>
      <c r="F8296" s="80"/>
      <c r="I8296" s="81"/>
      <c r="J8296" s="80"/>
      <c r="K8296" s="80"/>
      <c r="L8296" s="80"/>
      <c r="M8296" s="80"/>
    </row>
    <row r="8297" spans="5:13">
      <c r="E8297" s="80"/>
      <c r="F8297" s="80"/>
      <c r="I8297" s="81"/>
      <c r="J8297" s="80"/>
      <c r="K8297" s="80"/>
      <c r="L8297" s="80"/>
      <c r="M8297" s="80"/>
    </row>
    <row r="8298" spans="5:13">
      <c r="E8298" s="80"/>
      <c r="F8298" s="80"/>
      <c r="I8298" s="81"/>
      <c r="J8298" s="80"/>
      <c r="K8298" s="80"/>
      <c r="L8298" s="80"/>
      <c r="M8298" s="80"/>
    </row>
    <row r="8299" spans="5:13">
      <c r="E8299" s="80"/>
      <c r="F8299" s="80"/>
      <c r="I8299" s="81"/>
      <c r="J8299" s="80"/>
      <c r="K8299" s="80"/>
      <c r="L8299" s="80"/>
      <c r="M8299" s="80"/>
    </row>
    <row r="8300" spans="5:13">
      <c r="E8300" s="80"/>
      <c r="F8300" s="80"/>
      <c r="I8300" s="81"/>
      <c r="J8300" s="80"/>
      <c r="K8300" s="80"/>
      <c r="L8300" s="80"/>
      <c r="M8300" s="80"/>
    </row>
    <row r="8301" spans="5:13">
      <c r="E8301" s="80"/>
      <c r="F8301" s="80"/>
      <c r="I8301" s="81"/>
      <c r="J8301" s="80"/>
      <c r="K8301" s="80"/>
      <c r="L8301" s="80"/>
      <c r="M8301" s="80"/>
    </row>
    <row r="8302" spans="5:13">
      <c r="E8302" s="80"/>
      <c r="F8302" s="80"/>
      <c r="I8302" s="81"/>
      <c r="J8302" s="80"/>
      <c r="K8302" s="80"/>
      <c r="L8302" s="80"/>
      <c r="M8302" s="80"/>
    </row>
    <row r="8303" spans="5:13">
      <c r="E8303" s="80"/>
      <c r="F8303" s="80"/>
      <c r="I8303" s="81"/>
      <c r="J8303" s="80"/>
      <c r="K8303" s="80"/>
      <c r="L8303" s="80"/>
      <c r="M8303" s="80"/>
    </row>
    <row r="8304" spans="5:13">
      <c r="E8304" s="80"/>
      <c r="F8304" s="80"/>
      <c r="I8304" s="81"/>
      <c r="J8304" s="80"/>
      <c r="K8304" s="80"/>
      <c r="L8304" s="80"/>
      <c r="M8304" s="80"/>
    </row>
    <row r="8305" spans="5:13">
      <c r="E8305" s="80"/>
      <c r="F8305" s="80"/>
      <c r="I8305" s="81"/>
      <c r="J8305" s="80"/>
      <c r="K8305" s="80"/>
      <c r="L8305" s="80"/>
      <c r="M8305" s="80"/>
    </row>
    <row r="8306" spans="5:13">
      <c r="E8306" s="80"/>
      <c r="F8306" s="80"/>
      <c r="I8306" s="81"/>
      <c r="J8306" s="80"/>
      <c r="K8306" s="80"/>
      <c r="L8306" s="80"/>
      <c r="M8306" s="80"/>
    </row>
    <row r="8307" spans="5:13">
      <c r="E8307" s="80"/>
      <c r="F8307" s="80"/>
      <c r="I8307" s="81"/>
      <c r="J8307" s="80"/>
      <c r="K8307" s="80"/>
      <c r="L8307" s="80"/>
      <c r="M8307" s="80"/>
    </row>
    <row r="8308" spans="5:13">
      <c r="E8308" s="80"/>
      <c r="F8308" s="80"/>
      <c r="I8308" s="81"/>
      <c r="J8308" s="80"/>
      <c r="K8308" s="80"/>
      <c r="L8308" s="80"/>
      <c r="M8308" s="80"/>
    </row>
    <row r="8309" spans="5:13">
      <c r="E8309" s="80"/>
      <c r="F8309" s="80"/>
      <c r="I8309" s="81"/>
      <c r="J8309" s="80"/>
      <c r="K8309" s="80"/>
      <c r="L8309" s="80"/>
      <c r="M8309" s="80"/>
    </row>
    <row r="8310" spans="5:13">
      <c r="E8310" s="80"/>
      <c r="F8310" s="80"/>
      <c r="I8310" s="81"/>
      <c r="J8310" s="80"/>
      <c r="K8310" s="80"/>
      <c r="L8310" s="80"/>
      <c r="M8310" s="80"/>
    </row>
    <row r="8311" spans="5:13">
      <c r="E8311" s="80"/>
      <c r="F8311" s="80"/>
      <c r="I8311" s="81"/>
      <c r="J8311" s="80"/>
      <c r="K8311" s="80"/>
      <c r="L8311" s="80"/>
      <c r="M8311" s="80"/>
    </row>
    <row r="8312" spans="5:13">
      <c r="E8312" s="80"/>
      <c r="F8312" s="80"/>
      <c r="I8312" s="81"/>
      <c r="J8312" s="80"/>
      <c r="K8312" s="80"/>
      <c r="L8312" s="80"/>
      <c r="M8312" s="80"/>
    </row>
    <row r="8313" spans="5:13">
      <c r="E8313" s="80"/>
      <c r="F8313" s="80"/>
      <c r="I8313" s="81"/>
      <c r="J8313" s="80"/>
      <c r="K8313" s="80"/>
      <c r="L8313" s="80"/>
      <c r="M8313" s="80"/>
    </row>
    <row r="8314" spans="5:13">
      <c r="E8314" s="80"/>
      <c r="F8314" s="80"/>
      <c r="I8314" s="81"/>
      <c r="J8314" s="80"/>
      <c r="K8314" s="80"/>
      <c r="L8314" s="80"/>
      <c r="M8314" s="80"/>
    </row>
    <row r="8315" spans="5:13">
      <c r="E8315" s="80"/>
      <c r="F8315" s="80"/>
      <c r="I8315" s="81"/>
      <c r="J8315" s="80"/>
      <c r="K8315" s="80"/>
      <c r="L8315" s="80"/>
      <c r="M8315" s="80"/>
    </row>
    <row r="8316" spans="5:13">
      <c r="E8316" s="80"/>
      <c r="F8316" s="80"/>
      <c r="I8316" s="81"/>
      <c r="J8316" s="80"/>
      <c r="K8316" s="80"/>
      <c r="L8316" s="80"/>
      <c r="M8316" s="80"/>
    </row>
    <row r="8317" spans="5:13">
      <c r="E8317" s="80"/>
      <c r="F8317" s="80"/>
      <c r="I8317" s="81"/>
      <c r="J8317" s="80"/>
      <c r="K8317" s="80"/>
      <c r="L8317" s="80"/>
      <c r="M8317" s="80"/>
    </row>
    <row r="8318" spans="5:13">
      <c r="E8318" s="80"/>
      <c r="F8318" s="80"/>
      <c r="I8318" s="81"/>
      <c r="J8318" s="80"/>
      <c r="K8318" s="80"/>
      <c r="L8318" s="80"/>
      <c r="M8318" s="80"/>
    </row>
    <row r="8319" spans="5:13">
      <c r="E8319" s="80"/>
      <c r="F8319" s="80"/>
      <c r="I8319" s="81"/>
      <c r="J8319" s="80"/>
      <c r="K8319" s="80"/>
      <c r="L8319" s="80"/>
      <c r="M8319" s="80"/>
    </row>
    <row r="8320" spans="5:13">
      <c r="E8320" s="80"/>
      <c r="F8320" s="80"/>
      <c r="I8320" s="81"/>
      <c r="J8320" s="80"/>
      <c r="K8320" s="80"/>
      <c r="L8320" s="80"/>
      <c r="M8320" s="80"/>
    </row>
    <row r="8321" spans="5:13">
      <c r="E8321" s="80"/>
      <c r="F8321" s="80"/>
      <c r="I8321" s="81"/>
      <c r="J8321" s="80"/>
      <c r="K8321" s="80"/>
      <c r="L8321" s="80"/>
      <c r="M8321" s="80"/>
    </row>
    <row r="8322" spans="5:13">
      <c r="E8322" s="80"/>
      <c r="F8322" s="80"/>
      <c r="I8322" s="81"/>
      <c r="J8322" s="80"/>
      <c r="K8322" s="80"/>
      <c r="L8322" s="80"/>
      <c r="M8322" s="80"/>
    </row>
    <row r="8323" spans="5:13">
      <c r="E8323" s="80"/>
      <c r="F8323" s="80"/>
      <c r="I8323" s="81"/>
      <c r="J8323" s="80"/>
      <c r="K8323" s="80"/>
      <c r="L8323" s="80"/>
      <c r="M8323" s="80"/>
    </row>
    <row r="8324" spans="5:13">
      <c r="E8324" s="80"/>
      <c r="F8324" s="80"/>
      <c r="I8324" s="81"/>
      <c r="J8324" s="80"/>
      <c r="K8324" s="80"/>
      <c r="L8324" s="80"/>
      <c r="M8324" s="80"/>
    </row>
    <row r="8325" spans="5:13">
      <c r="E8325" s="80"/>
      <c r="F8325" s="80"/>
      <c r="I8325" s="81"/>
      <c r="J8325" s="80"/>
      <c r="K8325" s="80"/>
      <c r="L8325" s="80"/>
      <c r="M8325" s="80"/>
    </row>
    <row r="8326" spans="5:13">
      <c r="E8326" s="80"/>
      <c r="F8326" s="80"/>
      <c r="I8326" s="81"/>
      <c r="J8326" s="80"/>
      <c r="K8326" s="80"/>
      <c r="L8326" s="80"/>
      <c r="M8326" s="80"/>
    </row>
    <row r="8327" spans="5:13">
      <c r="E8327" s="80"/>
      <c r="F8327" s="80"/>
      <c r="I8327" s="81"/>
      <c r="J8327" s="80"/>
      <c r="K8327" s="80"/>
      <c r="L8327" s="80"/>
      <c r="M8327" s="80"/>
    </row>
    <row r="8328" spans="5:13">
      <c r="E8328" s="80"/>
      <c r="F8328" s="80"/>
      <c r="I8328" s="81"/>
      <c r="J8328" s="80"/>
      <c r="K8328" s="80"/>
      <c r="L8328" s="80"/>
      <c r="M8328" s="80"/>
    </row>
    <row r="8329" spans="5:13">
      <c r="E8329" s="80"/>
      <c r="F8329" s="80"/>
      <c r="I8329" s="81"/>
      <c r="J8329" s="80"/>
      <c r="K8329" s="80"/>
      <c r="L8329" s="80"/>
      <c r="M8329" s="80"/>
    </row>
    <row r="8330" spans="5:13">
      <c r="E8330" s="80"/>
      <c r="F8330" s="80"/>
      <c r="I8330" s="81"/>
      <c r="J8330" s="80"/>
      <c r="K8330" s="80"/>
      <c r="L8330" s="80"/>
      <c r="M8330" s="80"/>
    </row>
    <row r="8331" spans="5:13">
      <c r="E8331" s="80"/>
      <c r="F8331" s="80"/>
      <c r="I8331" s="81"/>
      <c r="J8331" s="80"/>
      <c r="K8331" s="80"/>
      <c r="L8331" s="80"/>
      <c r="M8331" s="80"/>
    </row>
    <row r="8332" spans="5:13">
      <c r="E8332" s="80"/>
      <c r="F8332" s="80"/>
      <c r="I8332" s="81"/>
      <c r="J8332" s="80"/>
      <c r="K8332" s="80"/>
      <c r="L8332" s="80"/>
      <c r="M8332" s="80"/>
    </row>
    <row r="8333" spans="5:13">
      <c r="E8333" s="80"/>
      <c r="F8333" s="80"/>
      <c r="I8333" s="81"/>
      <c r="J8333" s="80"/>
      <c r="K8333" s="80"/>
      <c r="L8333" s="80"/>
      <c r="M8333" s="80"/>
    </row>
    <row r="8334" spans="5:13">
      <c r="E8334" s="80"/>
      <c r="F8334" s="80"/>
      <c r="I8334" s="81"/>
      <c r="J8334" s="80"/>
      <c r="K8334" s="80"/>
      <c r="L8334" s="80"/>
      <c r="M8334" s="80"/>
    </row>
    <row r="8335" spans="5:13">
      <c r="E8335" s="80"/>
      <c r="F8335" s="80"/>
      <c r="I8335" s="81"/>
      <c r="J8335" s="80"/>
      <c r="K8335" s="80"/>
      <c r="L8335" s="80"/>
      <c r="M8335" s="80"/>
    </row>
    <row r="8336" spans="5:13">
      <c r="E8336" s="80"/>
      <c r="F8336" s="80"/>
      <c r="I8336" s="81"/>
      <c r="J8336" s="80"/>
      <c r="K8336" s="80"/>
      <c r="L8336" s="80"/>
      <c r="M8336" s="80"/>
    </row>
    <row r="8337" spans="5:13">
      <c r="E8337" s="80"/>
      <c r="F8337" s="80"/>
      <c r="I8337" s="81"/>
      <c r="J8337" s="80"/>
      <c r="K8337" s="80"/>
      <c r="L8337" s="80"/>
      <c r="M8337" s="80"/>
    </row>
    <row r="8338" spans="5:13">
      <c r="E8338" s="80"/>
      <c r="F8338" s="80"/>
      <c r="I8338" s="81"/>
      <c r="J8338" s="80"/>
      <c r="K8338" s="80"/>
      <c r="L8338" s="80"/>
      <c r="M8338" s="80"/>
    </row>
    <row r="8339" spans="5:13">
      <c r="E8339" s="80"/>
      <c r="F8339" s="80"/>
      <c r="I8339" s="81"/>
      <c r="J8339" s="80"/>
      <c r="K8339" s="80"/>
      <c r="L8339" s="80"/>
      <c r="M8339" s="80"/>
    </row>
    <row r="8340" spans="5:13">
      <c r="E8340" s="80"/>
      <c r="F8340" s="80"/>
      <c r="I8340" s="81"/>
      <c r="J8340" s="80"/>
      <c r="K8340" s="80"/>
      <c r="L8340" s="80"/>
      <c r="M8340" s="80"/>
    </row>
    <row r="8341" spans="5:13">
      <c r="E8341" s="80"/>
      <c r="F8341" s="80"/>
      <c r="I8341" s="81"/>
      <c r="J8341" s="80"/>
      <c r="K8341" s="80"/>
      <c r="L8341" s="80"/>
      <c r="M8341" s="80"/>
    </row>
    <row r="8342" spans="5:13">
      <c r="E8342" s="80"/>
      <c r="F8342" s="80"/>
      <c r="I8342" s="81"/>
      <c r="J8342" s="80"/>
      <c r="K8342" s="80"/>
      <c r="L8342" s="80"/>
      <c r="M8342" s="80"/>
    </row>
    <row r="8343" spans="5:13">
      <c r="E8343" s="80"/>
      <c r="F8343" s="80"/>
      <c r="I8343" s="81"/>
      <c r="J8343" s="80"/>
      <c r="K8343" s="80"/>
      <c r="L8343" s="80"/>
      <c r="M8343" s="80"/>
    </row>
    <row r="8344" spans="5:13">
      <c r="E8344" s="80"/>
      <c r="F8344" s="80"/>
      <c r="I8344" s="81"/>
      <c r="J8344" s="80"/>
      <c r="K8344" s="80"/>
      <c r="L8344" s="80"/>
      <c r="M8344" s="80"/>
    </row>
    <row r="8345" spans="5:13">
      <c r="E8345" s="80"/>
      <c r="F8345" s="80"/>
      <c r="I8345" s="81"/>
      <c r="J8345" s="80"/>
      <c r="K8345" s="80"/>
      <c r="L8345" s="80"/>
      <c r="M8345" s="80"/>
    </row>
    <row r="8346" spans="5:13">
      <c r="E8346" s="80"/>
      <c r="F8346" s="80"/>
      <c r="I8346" s="81"/>
      <c r="J8346" s="80"/>
      <c r="K8346" s="80"/>
      <c r="L8346" s="80"/>
      <c r="M8346" s="80"/>
    </row>
    <row r="8347" spans="5:13">
      <c r="E8347" s="80"/>
      <c r="F8347" s="80"/>
      <c r="I8347" s="81"/>
      <c r="J8347" s="80"/>
      <c r="K8347" s="80"/>
      <c r="L8347" s="80"/>
      <c r="M8347" s="80"/>
    </row>
    <row r="8348" spans="5:13">
      <c r="E8348" s="80"/>
      <c r="F8348" s="80"/>
      <c r="I8348" s="81"/>
      <c r="J8348" s="80"/>
      <c r="K8348" s="80"/>
      <c r="L8348" s="80"/>
      <c r="M8348" s="80"/>
    </row>
    <row r="8349" spans="5:13">
      <c r="E8349" s="80"/>
      <c r="F8349" s="80"/>
      <c r="I8349" s="81"/>
      <c r="J8349" s="80"/>
      <c r="K8349" s="80"/>
      <c r="L8349" s="80"/>
      <c r="M8349" s="80"/>
    </row>
    <row r="8350" spans="5:13">
      <c r="E8350" s="80"/>
      <c r="F8350" s="80"/>
      <c r="I8350" s="81"/>
      <c r="J8350" s="80"/>
      <c r="K8350" s="80"/>
      <c r="L8350" s="80"/>
      <c r="M8350" s="80"/>
    </row>
    <row r="8351" spans="5:13">
      <c r="E8351" s="80"/>
      <c r="F8351" s="80"/>
      <c r="I8351" s="81"/>
      <c r="J8351" s="80"/>
      <c r="K8351" s="80"/>
      <c r="L8351" s="80"/>
      <c r="M8351" s="80"/>
    </row>
    <row r="8352" spans="5:13">
      <c r="E8352" s="80"/>
      <c r="F8352" s="80"/>
      <c r="I8352" s="81"/>
      <c r="J8352" s="80"/>
      <c r="K8352" s="80"/>
      <c r="L8352" s="80"/>
      <c r="M8352" s="80"/>
    </row>
    <row r="8353" spans="5:13">
      <c r="E8353" s="80"/>
      <c r="F8353" s="80"/>
      <c r="I8353" s="81"/>
      <c r="J8353" s="80"/>
      <c r="K8353" s="80"/>
      <c r="L8353" s="80"/>
      <c r="M8353" s="80"/>
    </row>
    <row r="8354" spans="5:13">
      <c r="E8354" s="80"/>
      <c r="F8354" s="80"/>
      <c r="I8354" s="81"/>
      <c r="J8354" s="80"/>
      <c r="K8354" s="80"/>
      <c r="L8354" s="80"/>
      <c r="M8354" s="80"/>
    </row>
    <row r="8355" spans="5:13">
      <c r="E8355" s="80"/>
      <c r="F8355" s="80"/>
      <c r="I8355" s="81"/>
      <c r="J8355" s="80"/>
      <c r="K8355" s="80"/>
      <c r="L8355" s="80"/>
      <c r="M8355" s="80"/>
    </row>
    <row r="8356" spans="5:13">
      <c r="E8356" s="80"/>
      <c r="F8356" s="80"/>
      <c r="I8356" s="81"/>
      <c r="J8356" s="80"/>
      <c r="K8356" s="80"/>
      <c r="L8356" s="80"/>
      <c r="M8356" s="80"/>
    </row>
    <row r="8357" spans="5:13">
      <c r="E8357" s="80"/>
      <c r="F8357" s="80"/>
      <c r="I8357" s="81"/>
      <c r="J8357" s="80"/>
      <c r="K8357" s="80"/>
      <c r="L8357" s="80"/>
      <c r="M8357" s="80"/>
    </row>
    <row r="8358" spans="5:13">
      <c r="E8358" s="80"/>
      <c r="F8358" s="80"/>
      <c r="I8358" s="81"/>
      <c r="J8358" s="80"/>
      <c r="K8358" s="80"/>
      <c r="L8358" s="80"/>
      <c r="M8358" s="80"/>
    </row>
    <row r="8359" spans="5:13">
      <c r="E8359" s="80"/>
      <c r="F8359" s="80"/>
      <c r="I8359" s="81"/>
      <c r="J8359" s="80"/>
      <c r="K8359" s="80"/>
      <c r="L8359" s="80"/>
      <c r="M8359" s="80"/>
    </row>
    <row r="8360" spans="5:13">
      <c r="E8360" s="80"/>
      <c r="F8360" s="80"/>
      <c r="I8360" s="81"/>
      <c r="J8360" s="80"/>
      <c r="K8360" s="80"/>
      <c r="L8360" s="80"/>
      <c r="M8360" s="80"/>
    </row>
    <row r="8361" spans="5:13">
      <c r="E8361" s="80"/>
      <c r="F8361" s="80"/>
      <c r="I8361" s="81"/>
      <c r="J8361" s="80"/>
      <c r="K8361" s="80"/>
      <c r="L8361" s="80"/>
      <c r="M8361" s="80"/>
    </row>
    <row r="8362" spans="5:13">
      <c r="E8362" s="80"/>
      <c r="F8362" s="80"/>
      <c r="I8362" s="81"/>
      <c r="J8362" s="80"/>
      <c r="K8362" s="80"/>
      <c r="L8362" s="80"/>
      <c r="M8362" s="80"/>
    </row>
    <row r="8363" spans="5:13">
      <c r="E8363" s="80"/>
      <c r="F8363" s="80"/>
      <c r="I8363" s="81"/>
      <c r="J8363" s="80"/>
      <c r="K8363" s="80"/>
      <c r="L8363" s="80"/>
      <c r="M8363" s="80"/>
    </row>
    <row r="8364" spans="5:13">
      <c r="E8364" s="80"/>
      <c r="F8364" s="80"/>
      <c r="I8364" s="81"/>
      <c r="J8364" s="80"/>
      <c r="K8364" s="80"/>
      <c r="L8364" s="80"/>
      <c r="M8364" s="80"/>
    </row>
    <row r="8365" spans="5:13">
      <c r="E8365" s="80"/>
      <c r="F8365" s="80"/>
      <c r="I8365" s="81"/>
      <c r="J8365" s="80"/>
      <c r="K8365" s="80"/>
      <c r="L8365" s="80"/>
      <c r="M8365" s="80"/>
    </row>
    <row r="8366" spans="5:13">
      <c r="E8366" s="80"/>
      <c r="F8366" s="80"/>
      <c r="I8366" s="81"/>
      <c r="J8366" s="80"/>
      <c r="K8366" s="80"/>
      <c r="L8366" s="80"/>
      <c r="M8366" s="80"/>
    </row>
    <row r="8367" spans="5:13">
      <c r="E8367" s="80"/>
      <c r="F8367" s="80"/>
      <c r="I8367" s="81"/>
      <c r="J8367" s="80"/>
      <c r="K8367" s="80"/>
      <c r="L8367" s="80"/>
      <c r="M8367" s="80"/>
    </row>
    <row r="8368" spans="5:13">
      <c r="E8368" s="80"/>
      <c r="F8368" s="80"/>
      <c r="I8368" s="81"/>
      <c r="J8368" s="80"/>
      <c r="K8368" s="80"/>
      <c r="L8368" s="80"/>
      <c r="M8368" s="80"/>
    </row>
    <row r="8369" spans="5:13">
      <c r="E8369" s="80"/>
      <c r="F8369" s="80"/>
      <c r="I8369" s="81"/>
      <c r="J8369" s="80"/>
      <c r="K8369" s="80"/>
      <c r="L8369" s="80"/>
      <c r="M8369" s="80"/>
    </row>
    <row r="8370" spans="5:13">
      <c r="E8370" s="80"/>
      <c r="F8370" s="80"/>
      <c r="I8370" s="81"/>
      <c r="J8370" s="80"/>
      <c r="K8370" s="80"/>
      <c r="L8370" s="80"/>
      <c r="M8370" s="80"/>
    </row>
    <row r="8371" spans="5:13">
      <c r="E8371" s="80"/>
      <c r="F8371" s="80"/>
      <c r="I8371" s="81"/>
      <c r="J8371" s="80"/>
      <c r="K8371" s="80"/>
      <c r="L8371" s="80"/>
      <c r="M8371" s="80"/>
    </row>
    <row r="8372" spans="5:13">
      <c r="E8372" s="80"/>
      <c r="F8372" s="80"/>
      <c r="I8372" s="81"/>
      <c r="J8372" s="80"/>
      <c r="K8372" s="80"/>
      <c r="L8372" s="80"/>
      <c r="M8372" s="80"/>
    </row>
    <row r="8373" spans="5:13">
      <c r="E8373" s="80"/>
      <c r="F8373" s="80"/>
      <c r="I8373" s="81"/>
      <c r="J8373" s="80"/>
      <c r="K8373" s="80"/>
      <c r="L8373" s="80"/>
      <c r="M8373" s="80"/>
    </row>
    <row r="8374" spans="5:13">
      <c r="E8374" s="80"/>
      <c r="F8374" s="80"/>
      <c r="I8374" s="81"/>
      <c r="J8374" s="80"/>
      <c r="K8374" s="80"/>
      <c r="L8374" s="80"/>
      <c r="M8374" s="80"/>
    </row>
    <row r="8375" spans="5:13">
      <c r="E8375" s="80"/>
      <c r="F8375" s="80"/>
      <c r="I8375" s="81"/>
      <c r="J8375" s="80"/>
      <c r="K8375" s="80"/>
      <c r="L8375" s="80"/>
      <c r="M8375" s="80"/>
    </row>
    <row r="8376" spans="5:13">
      <c r="E8376" s="80"/>
      <c r="F8376" s="80"/>
      <c r="I8376" s="81"/>
      <c r="J8376" s="80"/>
      <c r="K8376" s="80"/>
      <c r="L8376" s="80"/>
      <c r="M8376" s="80"/>
    </row>
    <row r="8377" spans="5:13">
      <c r="E8377" s="80"/>
      <c r="F8377" s="80"/>
      <c r="I8377" s="81"/>
      <c r="J8377" s="80"/>
      <c r="K8377" s="80"/>
      <c r="L8377" s="80"/>
      <c r="M8377" s="80"/>
    </row>
    <row r="8378" spans="5:13">
      <c r="E8378" s="80"/>
      <c r="F8378" s="80"/>
      <c r="I8378" s="81"/>
      <c r="J8378" s="80"/>
      <c r="K8378" s="80"/>
      <c r="L8378" s="80"/>
      <c r="M8378" s="80"/>
    </row>
    <row r="8379" spans="5:13">
      <c r="E8379" s="80"/>
      <c r="F8379" s="80"/>
      <c r="I8379" s="81"/>
      <c r="J8379" s="80"/>
      <c r="K8379" s="80"/>
      <c r="L8379" s="80"/>
      <c r="M8379" s="80"/>
    </row>
    <row r="8380" spans="5:13">
      <c r="E8380" s="80"/>
      <c r="F8380" s="80"/>
      <c r="I8380" s="81"/>
      <c r="J8380" s="80"/>
      <c r="K8380" s="80"/>
      <c r="L8380" s="80"/>
      <c r="M8380" s="80"/>
    </row>
    <row r="8381" spans="5:13">
      <c r="E8381" s="80"/>
      <c r="F8381" s="80"/>
      <c r="I8381" s="81"/>
      <c r="J8381" s="80"/>
      <c r="K8381" s="80"/>
      <c r="L8381" s="80"/>
      <c r="M8381" s="80"/>
    </row>
    <row r="8382" spans="5:13">
      <c r="E8382" s="80"/>
      <c r="F8382" s="80"/>
      <c r="I8382" s="81"/>
      <c r="J8382" s="80"/>
      <c r="K8382" s="80"/>
      <c r="L8382" s="80"/>
      <c r="M8382" s="80"/>
    </row>
    <row r="8383" spans="5:13">
      <c r="E8383" s="80"/>
      <c r="F8383" s="80"/>
      <c r="I8383" s="81"/>
      <c r="J8383" s="80"/>
      <c r="K8383" s="80"/>
      <c r="L8383" s="80"/>
      <c r="M8383" s="80"/>
    </row>
    <row r="8384" spans="5:13">
      <c r="E8384" s="80"/>
      <c r="F8384" s="80"/>
      <c r="I8384" s="81"/>
      <c r="J8384" s="80"/>
      <c r="K8384" s="80"/>
      <c r="L8384" s="80"/>
      <c r="M8384" s="80"/>
    </row>
    <row r="8385" spans="5:13">
      <c r="E8385" s="80"/>
      <c r="F8385" s="80"/>
      <c r="I8385" s="81"/>
      <c r="J8385" s="80"/>
      <c r="K8385" s="80"/>
      <c r="L8385" s="80"/>
      <c r="M8385" s="80"/>
    </row>
    <row r="8386" spans="5:13">
      <c r="E8386" s="80"/>
      <c r="F8386" s="80"/>
      <c r="I8386" s="81"/>
      <c r="J8386" s="80"/>
      <c r="K8386" s="80"/>
      <c r="L8386" s="80"/>
      <c r="M8386" s="80"/>
    </row>
    <row r="8387" spans="5:13">
      <c r="E8387" s="80"/>
      <c r="F8387" s="80"/>
      <c r="I8387" s="81"/>
      <c r="J8387" s="80"/>
      <c r="K8387" s="80"/>
      <c r="L8387" s="80"/>
      <c r="M8387" s="80"/>
    </row>
    <row r="8388" spans="5:13">
      <c r="E8388" s="80"/>
      <c r="F8388" s="80"/>
      <c r="I8388" s="81"/>
      <c r="J8388" s="80"/>
      <c r="K8388" s="80"/>
      <c r="L8388" s="80"/>
      <c r="M8388" s="80"/>
    </row>
    <row r="8389" spans="5:13">
      <c r="E8389" s="80"/>
      <c r="F8389" s="80"/>
      <c r="I8389" s="81"/>
      <c r="J8389" s="80"/>
      <c r="K8389" s="80"/>
      <c r="L8389" s="80"/>
      <c r="M8389" s="80"/>
    </row>
    <row r="8390" spans="5:13">
      <c r="E8390" s="80"/>
      <c r="F8390" s="80"/>
      <c r="I8390" s="81"/>
      <c r="J8390" s="80"/>
      <c r="K8390" s="80"/>
      <c r="L8390" s="80"/>
      <c r="M8390" s="80"/>
    </row>
    <row r="8391" spans="5:13">
      <c r="E8391" s="80"/>
      <c r="F8391" s="80"/>
      <c r="I8391" s="81"/>
      <c r="J8391" s="80"/>
      <c r="K8391" s="80"/>
      <c r="L8391" s="80"/>
      <c r="M8391" s="80"/>
    </row>
    <row r="8392" spans="5:13">
      <c r="E8392" s="80"/>
      <c r="F8392" s="80"/>
      <c r="I8392" s="81"/>
      <c r="J8392" s="80"/>
      <c r="K8392" s="80"/>
      <c r="L8392" s="80"/>
      <c r="M8392" s="80"/>
    </row>
    <row r="8393" spans="5:13">
      <c r="E8393" s="80"/>
      <c r="F8393" s="80"/>
      <c r="I8393" s="81"/>
      <c r="J8393" s="80"/>
      <c r="K8393" s="80"/>
      <c r="L8393" s="80"/>
      <c r="M8393" s="80"/>
    </row>
    <row r="8394" spans="5:13">
      <c r="E8394" s="80"/>
      <c r="F8394" s="80"/>
      <c r="I8394" s="81"/>
      <c r="J8394" s="80"/>
      <c r="K8394" s="80"/>
      <c r="L8394" s="80"/>
      <c r="M8394" s="80"/>
    </row>
    <row r="8395" spans="5:13">
      <c r="E8395" s="80"/>
      <c r="F8395" s="80"/>
      <c r="I8395" s="81"/>
      <c r="J8395" s="80"/>
      <c r="K8395" s="80"/>
      <c r="L8395" s="80"/>
      <c r="M8395" s="80"/>
    </row>
    <row r="8396" spans="5:13">
      <c r="E8396" s="80"/>
      <c r="F8396" s="80"/>
      <c r="I8396" s="81"/>
      <c r="J8396" s="80"/>
      <c r="K8396" s="80"/>
      <c r="L8396" s="80"/>
      <c r="M8396" s="80"/>
    </row>
    <row r="8397" spans="5:13">
      <c r="E8397" s="80"/>
      <c r="F8397" s="80"/>
      <c r="I8397" s="81"/>
      <c r="J8397" s="80"/>
      <c r="K8397" s="80"/>
      <c r="L8397" s="80"/>
      <c r="M8397" s="80"/>
    </row>
    <row r="8398" spans="5:13">
      <c r="E8398" s="80"/>
      <c r="F8398" s="80"/>
      <c r="I8398" s="81"/>
      <c r="J8398" s="80"/>
      <c r="K8398" s="80"/>
      <c r="L8398" s="80"/>
      <c r="M8398" s="80"/>
    </row>
    <row r="8399" spans="5:13">
      <c r="E8399" s="80"/>
      <c r="F8399" s="80"/>
      <c r="I8399" s="81"/>
      <c r="J8399" s="80"/>
      <c r="K8399" s="80"/>
      <c r="L8399" s="80"/>
      <c r="M8399" s="80"/>
    </row>
    <row r="8400" spans="5:13">
      <c r="E8400" s="80"/>
      <c r="F8400" s="80"/>
      <c r="I8400" s="81"/>
      <c r="J8400" s="80"/>
      <c r="K8400" s="80"/>
      <c r="L8400" s="80"/>
      <c r="M8400" s="80"/>
    </row>
    <row r="8401" spans="5:13">
      <c r="E8401" s="80"/>
      <c r="F8401" s="80"/>
      <c r="I8401" s="81"/>
      <c r="J8401" s="80"/>
      <c r="K8401" s="80"/>
      <c r="L8401" s="80"/>
      <c r="M8401" s="80"/>
    </row>
    <row r="8402" spans="5:13">
      <c r="E8402" s="80"/>
      <c r="F8402" s="80"/>
      <c r="I8402" s="81"/>
      <c r="J8402" s="80"/>
      <c r="K8402" s="80"/>
      <c r="L8402" s="80"/>
      <c r="M8402" s="80"/>
    </row>
    <row r="8403" spans="5:13">
      <c r="E8403" s="80"/>
      <c r="F8403" s="80"/>
      <c r="I8403" s="81"/>
      <c r="J8403" s="80"/>
      <c r="K8403" s="80"/>
      <c r="L8403" s="80"/>
      <c r="M8403" s="80"/>
    </row>
    <row r="8404" spans="5:13">
      <c r="E8404" s="80"/>
      <c r="F8404" s="80"/>
      <c r="I8404" s="81"/>
      <c r="J8404" s="80"/>
      <c r="K8404" s="80"/>
      <c r="L8404" s="80"/>
      <c r="M8404" s="80"/>
    </row>
    <row r="8405" spans="5:13">
      <c r="E8405" s="80"/>
      <c r="F8405" s="80"/>
      <c r="I8405" s="81"/>
      <c r="J8405" s="80"/>
      <c r="K8405" s="80"/>
      <c r="L8405" s="80"/>
      <c r="M8405" s="80"/>
    </row>
    <row r="8406" spans="5:13">
      <c r="E8406" s="80"/>
      <c r="F8406" s="80"/>
      <c r="I8406" s="81"/>
      <c r="J8406" s="80"/>
      <c r="K8406" s="80"/>
      <c r="L8406" s="80"/>
      <c r="M8406" s="80"/>
    </row>
    <row r="8407" spans="5:13">
      <c r="E8407" s="80"/>
      <c r="F8407" s="80"/>
      <c r="I8407" s="81"/>
      <c r="J8407" s="80"/>
      <c r="K8407" s="80"/>
      <c r="L8407" s="80"/>
      <c r="M8407" s="80"/>
    </row>
    <row r="8408" spans="5:13">
      <c r="E8408" s="80"/>
      <c r="F8408" s="80"/>
      <c r="I8408" s="81"/>
      <c r="J8408" s="80"/>
      <c r="K8408" s="80"/>
      <c r="L8408" s="80"/>
      <c r="M8408" s="80"/>
    </row>
    <row r="8409" spans="5:13">
      <c r="E8409" s="80"/>
      <c r="F8409" s="80"/>
      <c r="I8409" s="81"/>
      <c r="J8409" s="80"/>
      <c r="K8409" s="80"/>
      <c r="L8409" s="80"/>
      <c r="M8409" s="80"/>
    </row>
    <row r="8410" spans="5:13">
      <c r="E8410" s="80"/>
      <c r="F8410" s="80"/>
      <c r="I8410" s="81"/>
      <c r="J8410" s="80"/>
      <c r="K8410" s="80"/>
      <c r="L8410" s="80"/>
      <c r="M8410" s="80"/>
    </row>
    <row r="8411" spans="5:13">
      <c r="E8411" s="80"/>
      <c r="F8411" s="80"/>
      <c r="I8411" s="81"/>
      <c r="J8411" s="80"/>
      <c r="K8411" s="80"/>
      <c r="L8411" s="80"/>
      <c r="M8411" s="80"/>
    </row>
    <row r="8412" spans="5:13">
      <c r="E8412" s="80"/>
      <c r="F8412" s="80"/>
      <c r="I8412" s="81"/>
      <c r="J8412" s="80"/>
      <c r="K8412" s="80"/>
      <c r="L8412" s="80"/>
      <c r="M8412" s="80"/>
    </row>
    <row r="8413" spans="5:13">
      <c r="E8413" s="80"/>
      <c r="F8413" s="80"/>
      <c r="I8413" s="81"/>
      <c r="J8413" s="80"/>
      <c r="K8413" s="80"/>
      <c r="L8413" s="80"/>
      <c r="M8413" s="80"/>
    </row>
    <row r="8414" spans="5:13">
      <c r="E8414" s="80"/>
      <c r="F8414" s="80"/>
      <c r="I8414" s="81"/>
      <c r="J8414" s="80"/>
      <c r="K8414" s="80"/>
      <c r="L8414" s="80"/>
      <c r="M8414" s="80"/>
    </row>
    <row r="8415" spans="5:13">
      <c r="E8415" s="80"/>
      <c r="F8415" s="80"/>
      <c r="I8415" s="81"/>
      <c r="J8415" s="80"/>
      <c r="K8415" s="80"/>
      <c r="L8415" s="80"/>
      <c r="M8415" s="80"/>
    </row>
    <row r="8416" spans="5:13">
      <c r="E8416" s="80"/>
      <c r="F8416" s="80"/>
      <c r="I8416" s="81"/>
      <c r="J8416" s="80"/>
      <c r="K8416" s="80"/>
      <c r="L8416" s="80"/>
      <c r="M8416" s="80"/>
    </row>
    <row r="8417" spans="5:13">
      <c r="E8417" s="80"/>
      <c r="F8417" s="80"/>
      <c r="I8417" s="81"/>
      <c r="J8417" s="80"/>
      <c r="K8417" s="80"/>
      <c r="L8417" s="80"/>
      <c r="M8417" s="80"/>
    </row>
    <row r="8418" spans="5:13">
      <c r="E8418" s="80"/>
      <c r="F8418" s="80"/>
      <c r="I8418" s="81"/>
      <c r="J8418" s="80"/>
      <c r="K8418" s="80"/>
      <c r="L8418" s="80"/>
      <c r="M8418" s="80"/>
    </row>
    <row r="8419" spans="5:13">
      <c r="E8419" s="80"/>
      <c r="F8419" s="80"/>
      <c r="I8419" s="81"/>
      <c r="J8419" s="80"/>
      <c r="K8419" s="80"/>
      <c r="L8419" s="80"/>
      <c r="M8419" s="80"/>
    </row>
    <row r="8420" spans="5:13">
      <c r="E8420" s="80"/>
      <c r="F8420" s="80"/>
      <c r="I8420" s="81"/>
      <c r="J8420" s="80"/>
      <c r="K8420" s="80"/>
      <c r="L8420" s="80"/>
      <c r="M8420" s="80"/>
    </row>
    <row r="8421" spans="5:13">
      <c r="E8421" s="80"/>
      <c r="F8421" s="80"/>
      <c r="I8421" s="81"/>
      <c r="J8421" s="80"/>
      <c r="K8421" s="80"/>
      <c r="L8421" s="80"/>
      <c r="M8421" s="80"/>
    </row>
    <row r="8422" spans="5:13">
      <c r="E8422" s="80"/>
      <c r="F8422" s="80"/>
      <c r="I8422" s="81"/>
      <c r="J8422" s="80"/>
      <c r="K8422" s="80"/>
      <c r="L8422" s="80"/>
      <c r="M8422" s="80"/>
    </row>
    <row r="8423" spans="5:13">
      <c r="E8423" s="80"/>
      <c r="F8423" s="80"/>
      <c r="I8423" s="81"/>
      <c r="J8423" s="80"/>
      <c r="K8423" s="80"/>
      <c r="L8423" s="80"/>
      <c r="M8423" s="80"/>
    </row>
    <row r="8424" spans="5:13">
      <c r="E8424" s="80"/>
      <c r="F8424" s="80"/>
      <c r="I8424" s="81"/>
      <c r="J8424" s="80"/>
      <c r="K8424" s="80"/>
      <c r="L8424" s="80"/>
      <c r="M8424" s="80"/>
    </row>
    <row r="8425" spans="5:13">
      <c r="E8425" s="80"/>
      <c r="F8425" s="80"/>
      <c r="I8425" s="81"/>
      <c r="J8425" s="80"/>
      <c r="K8425" s="80"/>
      <c r="L8425" s="80"/>
      <c r="M8425" s="80"/>
    </row>
    <row r="8426" spans="5:13">
      <c r="E8426" s="80"/>
      <c r="F8426" s="80"/>
      <c r="I8426" s="81"/>
      <c r="J8426" s="80"/>
      <c r="K8426" s="80"/>
      <c r="L8426" s="80"/>
      <c r="M8426" s="80"/>
    </row>
    <row r="8427" spans="5:13">
      <c r="E8427" s="80"/>
      <c r="F8427" s="80"/>
      <c r="I8427" s="81"/>
      <c r="J8427" s="80"/>
      <c r="K8427" s="80"/>
      <c r="L8427" s="80"/>
      <c r="M8427" s="80"/>
    </row>
    <row r="8428" spans="5:13">
      <c r="E8428" s="80"/>
      <c r="F8428" s="80"/>
      <c r="I8428" s="81"/>
      <c r="J8428" s="80"/>
      <c r="K8428" s="80"/>
      <c r="L8428" s="80"/>
      <c r="M8428" s="80"/>
    </row>
    <row r="8429" spans="5:13">
      <c r="E8429" s="80"/>
      <c r="F8429" s="80"/>
      <c r="I8429" s="81"/>
      <c r="J8429" s="80"/>
      <c r="K8429" s="80"/>
      <c r="L8429" s="80"/>
      <c r="M8429" s="80"/>
    </row>
    <row r="8430" spans="5:13">
      <c r="E8430" s="80"/>
      <c r="F8430" s="80"/>
      <c r="I8430" s="81"/>
      <c r="J8430" s="80"/>
      <c r="K8430" s="80"/>
      <c r="L8430" s="80"/>
      <c r="M8430" s="80"/>
    </row>
    <row r="8431" spans="5:13">
      <c r="E8431" s="80"/>
      <c r="F8431" s="80"/>
      <c r="I8431" s="81"/>
      <c r="J8431" s="80"/>
      <c r="K8431" s="80"/>
      <c r="L8431" s="80"/>
      <c r="M8431" s="80"/>
    </row>
    <row r="8432" spans="5:13">
      <c r="E8432" s="80"/>
      <c r="F8432" s="80"/>
      <c r="I8432" s="81"/>
      <c r="J8432" s="80"/>
      <c r="K8432" s="80"/>
      <c r="L8432" s="80"/>
      <c r="M8432" s="80"/>
    </row>
    <row r="8433" spans="5:13">
      <c r="E8433" s="80"/>
      <c r="F8433" s="80"/>
      <c r="I8433" s="81"/>
      <c r="J8433" s="80"/>
      <c r="K8433" s="80"/>
      <c r="L8433" s="80"/>
      <c r="M8433" s="80"/>
    </row>
    <row r="8434" spans="5:13">
      <c r="E8434" s="80"/>
      <c r="F8434" s="80"/>
      <c r="I8434" s="81"/>
      <c r="J8434" s="80"/>
      <c r="K8434" s="80"/>
      <c r="L8434" s="80"/>
      <c r="M8434" s="80"/>
    </row>
    <row r="8435" spans="5:13">
      <c r="E8435" s="80"/>
      <c r="F8435" s="80"/>
      <c r="I8435" s="81"/>
      <c r="J8435" s="80"/>
      <c r="K8435" s="80"/>
      <c r="L8435" s="80"/>
      <c r="M8435" s="80"/>
    </row>
    <row r="8436" spans="5:13">
      <c r="E8436" s="80"/>
      <c r="F8436" s="80"/>
      <c r="I8436" s="81"/>
      <c r="J8436" s="80"/>
      <c r="K8436" s="80"/>
      <c r="L8436" s="80"/>
      <c r="M8436" s="80"/>
    </row>
    <row r="8437" spans="5:13">
      <c r="E8437" s="80"/>
      <c r="F8437" s="80"/>
      <c r="I8437" s="81"/>
      <c r="J8437" s="80"/>
      <c r="K8437" s="80"/>
      <c r="L8437" s="80"/>
      <c r="M8437" s="80"/>
    </row>
    <row r="8438" spans="5:13">
      <c r="E8438" s="80"/>
      <c r="F8438" s="80"/>
      <c r="I8438" s="81"/>
      <c r="J8438" s="80"/>
      <c r="K8438" s="80"/>
      <c r="L8438" s="80"/>
      <c r="M8438" s="80"/>
    </row>
    <row r="8439" spans="5:13">
      <c r="E8439" s="80"/>
      <c r="F8439" s="80"/>
      <c r="I8439" s="81"/>
      <c r="J8439" s="80"/>
      <c r="K8439" s="80"/>
      <c r="L8439" s="80"/>
      <c r="M8439" s="80"/>
    </row>
    <row r="8440" spans="5:13">
      <c r="E8440" s="80"/>
      <c r="F8440" s="80"/>
      <c r="I8440" s="81"/>
      <c r="J8440" s="80"/>
      <c r="K8440" s="80"/>
      <c r="L8440" s="80"/>
      <c r="M8440" s="80"/>
    </row>
    <row r="8441" spans="5:13">
      <c r="E8441" s="80"/>
      <c r="F8441" s="80"/>
      <c r="I8441" s="81"/>
      <c r="J8441" s="80"/>
      <c r="K8441" s="80"/>
      <c r="L8441" s="80"/>
      <c r="M8441" s="80"/>
    </row>
    <row r="8442" spans="5:13">
      <c r="E8442" s="80"/>
      <c r="F8442" s="80"/>
      <c r="I8442" s="81"/>
      <c r="J8442" s="80"/>
      <c r="K8442" s="80"/>
      <c r="L8442" s="80"/>
      <c r="M8442" s="80"/>
    </row>
    <row r="8443" spans="5:13">
      <c r="E8443" s="80"/>
      <c r="F8443" s="80"/>
      <c r="I8443" s="81"/>
      <c r="J8443" s="80"/>
      <c r="K8443" s="80"/>
      <c r="L8443" s="80"/>
      <c r="M8443" s="80"/>
    </row>
    <row r="8444" spans="5:13">
      <c r="E8444" s="80"/>
      <c r="F8444" s="80"/>
      <c r="I8444" s="81"/>
      <c r="J8444" s="80"/>
      <c r="K8444" s="80"/>
      <c r="L8444" s="80"/>
      <c r="M8444" s="80"/>
    </row>
    <row r="8445" spans="5:13">
      <c r="E8445" s="80"/>
      <c r="F8445" s="80"/>
      <c r="I8445" s="81"/>
      <c r="J8445" s="80"/>
      <c r="K8445" s="80"/>
      <c r="L8445" s="80"/>
      <c r="M8445" s="80"/>
    </row>
    <row r="8446" spans="5:13">
      <c r="E8446" s="80"/>
      <c r="F8446" s="80"/>
      <c r="I8446" s="81"/>
      <c r="J8446" s="80"/>
      <c r="K8446" s="80"/>
      <c r="L8446" s="80"/>
      <c r="M8446" s="80"/>
    </row>
    <row r="8447" spans="5:13">
      <c r="E8447" s="80"/>
      <c r="F8447" s="80"/>
      <c r="I8447" s="81"/>
      <c r="J8447" s="80"/>
      <c r="K8447" s="80"/>
      <c r="L8447" s="80"/>
      <c r="M8447" s="80"/>
    </row>
    <row r="8448" spans="5:13">
      <c r="E8448" s="80"/>
      <c r="F8448" s="80"/>
      <c r="I8448" s="81"/>
      <c r="J8448" s="80"/>
      <c r="K8448" s="80"/>
      <c r="L8448" s="80"/>
      <c r="M8448" s="80"/>
    </row>
    <row r="8449" spans="5:13">
      <c r="E8449" s="80"/>
      <c r="F8449" s="80"/>
      <c r="I8449" s="81"/>
      <c r="J8449" s="80"/>
      <c r="K8449" s="80"/>
      <c r="L8449" s="80"/>
      <c r="M8449" s="80"/>
    </row>
    <row r="8450" spans="5:13">
      <c r="E8450" s="80"/>
      <c r="F8450" s="80"/>
      <c r="I8450" s="81"/>
      <c r="J8450" s="80"/>
      <c r="K8450" s="80"/>
      <c r="L8450" s="80"/>
      <c r="M8450" s="80"/>
    </row>
    <row r="8451" spans="5:13">
      <c r="E8451" s="80"/>
      <c r="F8451" s="80"/>
      <c r="I8451" s="81"/>
      <c r="J8451" s="80"/>
      <c r="K8451" s="80"/>
      <c r="L8451" s="80"/>
      <c r="M8451" s="80"/>
    </row>
    <row r="8452" spans="5:13">
      <c r="E8452" s="80"/>
      <c r="F8452" s="80"/>
      <c r="I8452" s="81"/>
      <c r="J8452" s="80"/>
      <c r="K8452" s="80"/>
      <c r="L8452" s="80"/>
      <c r="M8452" s="80"/>
    </row>
    <row r="8453" spans="5:13">
      <c r="E8453" s="80"/>
      <c r="F8453" s="80"/>
      <c r="I8453" s="81"/>
      <c r="J8453" s="80"/>
      <c r="K8453" s="80"/>
      <c r="L8453" s="80"/>
      <c r="M8453" s="80"/>
    </row>
    <row r="8454" spans="5:13">
      <c r="E8454" s="80"/>
      <c r="F8454" s="80"/>
      <c r="I8454" s="81"/>
      <c r="J8454" s="80"/>
      <c r="K8454" s="80"/>
      <c r="L8454" s="80"/>
      <c r="M8454" s="80"/>
    </row>
    <row r="8455" spans="5:13">
      <c r="E8455" s="80"/>
      <c r="F8455" s="80"/>
      <c r="I8455" s="81"/>
      <c r="J8455" s="80"/>
      <c r="K8455" s="80"/>
      <c r="L8455" s="80"/>
      <c r="M8455" s="80"/>
    </row>
    <row r="8456" spans="5:13">
      <c r="E8456" s="80"/>
      <c r="F8456" s="80"/>
      <c r="I8456" s="81"/>
      <c r="J8456" s="80"/>
      <c r="K8456" s="80"/>
      <c r="L8456" s="80"/>
      <c r="M8456" s="80"/>
    </row>
    <row r="8457" spans="5:13">
      <c r="E8457" s="80"/>
      <c r="F8457" s="80"/>
      <c r="I8457" s="81"/>
      <c r="J8457" s="80"/>
      <c r="K8457" s="80"/>
      <c r="L8457" s="80"/>
      <c r="M8457" s="80"/>
    </row>
    <row r="8458" spans="5:13">
      <c r="E8458" s="80"/>
      <c r="F8458" s="80"/>
      <c r="I8458" s="81"/>
      <c r="J8458" s="80"/>
      <c r="K8458" s="80"/>
      <c r="L8458" s="80"/>
      <c r="M8458" s="80"/>
    </row>
    <row r="8459" spans="5:13">
      <c r="E8459" s="80"/>
      <c r="F8459" s="80"/>
      <c r="I8459" s="81"/>
      <c r="J8459" s="80"/>
      <c r="K8459" s="80"/>
      <c r="L8459" s="80"/>
      <c r="M8459" s="80"/>
    </row>
    <row r="8460" spans="5:13">
      <c r="E8460" s="80"/>
      <c r="F8460" s="80"/>
      <c r="I8460" s="81"/>
      <c r="J8460" s="80"/>
      <c r="K8460" s="80"/>
      <c r="L8460" s="80"/>
      <c r="M8460" s="80"/>
    </row>
    <row r="8461" spans="5:13">
      <c r="E8461" s="80"/>
      <c r="F8461" s="80"/>
      <c r="I8461" s="81"/>
      <c r="J8461" s="80"/>
      <c r="K8461" s="80"/>
      <c r="L8461" s="80"/>
      <c r="M8461" s="80"/>
    </row>
    <row r="8462" spans="5:13">
      <c r="E8462" s="80"/>
      <c r="F8462" s="80"/>
      <c r="I8462" s="81"/>
      <c r="J8462" s="80"/>
      <c r="K8462" s="80"/>
      <c r="L8462" s="80"/>
      <c r="M8462" s="80"/>
    </row>
    <row r="8463" spans="5:13">
      <c r="E8463" s="80"/>
      <c r="F8463" s="80"/>
      <c r="I8463" s="81"/>
      <c r="J8463" s="80"/>
      <c r="K8463" s="80"/>
      <c r="L8463" s="80"/>
      <c r="M8463" s="80"/>
    </row>
    <row r="8464" spans="5:13">
      <c r="E8464" s="80"/>
      <c r="F8464" s="80"/>
      <c r="I8464" s="81"/>
      <c r="J8464" s="80"/>
      <c r="K8464" s="80"/>
      <c r="L8464" s="80"/>
      <c r="M8464" s="80"/>
    </row>
    <row r="8465" spans="5:13">
      <c r="E8465" s="80"/>
      <c r="F8465" s="80"/>
      <c r="I8465" s="81"/>
      <c r="J8465" s="80"/>
      <c r="K8465" s="80"/>
      <c r="L8465" s="80"/>
      <c r="M8465" s="80"/>
    </row>
    <row r="8466" spans="5:13">
      <c r="E8466" s="80"/>
      <c r="F8466" s="80"/>
      <c r="I8466" s="81"/>
      <c r="J8466" s="80"/>
      <c r="K8466" s="80"/>
      <c r="L8466" s="80"/>
      <c r="M8466" s="80"/>
    </row>
    <row r="8467" spans="5:13">
      <c r="E8467" s="80"/>
      <c r="F8467" s="80"/>
      <c r="I8467" s="81"/>
      <c r="J8467" s="80"/>
      <c r="K8467" s="80"/>
      <c r="L8467" s="80"/>
      <c r="M8467" s="80"/>
    </row>
    <row r="8468" spans="5:13">
      <c r="E8468" s="80"/>
      <c r="F8468" s="80"/>
      <c r="I8468" s="81"/>
      <c r="J8468" s="80"/>
      <c r="K8468" s="80"/>
      <c r="L8468" s="80"/>
      <c r="M8468" s="80"/>
    </row>
    <row r="8469" spans="5:13">
      <c r="E8469" s="80"/>
      <c r="F8469" s="80"/>
      <c r="I8469" s="81"/>
      <c r="J8469" s="80"/>
      <c r="K8469" s="80"/>
      <c r="L8469" s="80"/>
      <c r="M8469" s="80"/>
    </row>
    <row r="8470" spans="5:13">
      <c r="E8470" s="80"/>
      <c r="F8470" s="80"/>
      <c r="I8470" s="81"/>
      <c r="J8470" s="80"/>
      <c r="K8470" s="80"/>
      <c r="L8470" s="80"/>
      <c r="M8470" s="80"/>
    </row>
    <row r="8471" spans="5:13">
      <c r="E8471" s="80"/>
      <c r="F8471" s="80"/>
      <c r="I8471" s="81"/>
      <c r="J8471" s="80"/>
      <c r="K8471" s="80"/>
      <c r="L8471" s="80"/>
      <c r="M8471" s="80"/>
    </row>
    <row r="8472" spans="5:13">
      <c r="E8472" s="80"/>
      <c r="F8472" s="80"/>
      <c r="I8472" s="81"/>
      <c r="J8472" s="80"/>
      <c r="K8472" s="80"/>
      <c r="L8472" s="80"/>
      <c r="M8472" s="80"/>
    </row>
    <row r="8473" spans="5:13">
      <c r="E8473" s="80"/>
      <c r="F8473" s="80"/>
      <c r="I8473" s="81"/>
      <c r="J8473" s="80"/>
      <c r="K8473" s="80"/>
      <c r="L8473" s="80"/>
      <c r="M8473" s="80"/>
    </row>
    <row r="8474" spans="5:13">
      <c r="E8474" s="80"/>
      <c r="F8474" s="80"/>
      <c r="I8474" s="81"/>
      <c r="J8474" s="80"/>
      <c r="K8474" s="80"/>
      <c r="L8474" s="80"/>
      <c r="M8474" s="80"/>
    </row>
    <row r="8475" spans="5:13">
      <c r="E8475" s="80"/>
      <c r="F8475" s="80"/>
      <c r="I8475" s="81"/>
      <c r="J8475" s="80"/>
      <c r="K8475" s="80"/>
      <c r="L8475" s="80"/>
      <c r="M8475" s="80"/>
    </row>
    <row r="8476" spans="5:13">
      <c r="E8476" s="80"/>
      <c r="F8476" s="80"/>
      <c r="I8476" s="81"/>
      <c r="J8476" s="80"/>
      <c r="K8476" s="80"/>
      <c r="L8476" s="80"/>
      <c r="M8476" s="80"/>
    </row>
    <row r="8477" spans="5:13">
      <c r="E8477" s="80"/>
      <c r="F8477" s="80"/>
      <c r="I8477" s="81"/>
      <c r="J8477" s="80"/>
      <c r="K8477" s="80"/>
      <c r="L8477" s="80"/>
      <c r="M8477" s="80"/>
    </row>
    <row r="8478" spans="5:13">
      <c r="E8478" s="80"/>
      <c r="F8478" s="80"/>
      <c r="I8478" s="81"/>
      <c r="J8478" s="80"/>
      <c r="K8478" s="80"/>
      <c r="L8478" s="80"/>
      <c r="M8478" s="80"/>
    </row>
    <row r="8479" spans="5:13">
      <c r="E8479" s="80"/>
      <c r="F8479" s="80"/>
      <c r="I8479" s="81"/>
      <c r="J8479" s="80"/>
      <c r="K8479" s="80"/>
      <c r="L8479" s="80"/>
      <c r="M8479" s="80"/>
    </row>
    <row r="8480" spans="5:13">
      <c r="E8480" s="80"/>
      <c r="F8480" s="80"/>
      <c r="I8480" s="81"/>
      <c r="J8480" s="80"/>
      <c r="K8480" s="80"/>
      <c r="L8480" s="80"/>
      <c r="M8480" s="80"/>
    </row>
    <row r="8481" spans="5:13">
      <c r="E8481" s="80"/>
      <c r="F8481" s="80"/>
      <c r="I8481" s="81"/>
      <c r="J8481" s="80"/>
      <c r="K8481" s="80"/>
      <c r="L8481" s="80"/>
      <c r="M8481" s="80"/>
    </row>
    <row r="8482" spans="5:13">
      <c r="E8482" s="80"/>
      <c r="F8482" s="80"/>
      <c r="I8482" s="81"/>
      <c r="J8482" s="80"/>
      <c r="K8482" s="80"/>
      <c r="L8482" s="80"/>
      <c r="M8482" s="80"/>
    </row>
    <row r="8483" spans="5:13">
      <c r="E8483" s="80"/>
      <c r="F8483" s="80"/>
      <c r="I8483" s="81"/>
      <c r="J8483" s="80"/>
      <c r="K8483" s="80"/>
      <c r="L8483" s="80"/>
      <c r="M8483" s="80"/>
    </row>
    <row r="8484" spans="5:13">
      <c r="E8484" s="80"/>
      <c r="F8484" s="80"/>
      <c r="I8484" s="81"/>
      <c r="J8484" s="80"/>
      <c r="K8484" s="80"/>
      <c r="L8484" s="80"/>
      <c r="M8484" s="80"/>
    </row>
    <row r="8485" spans="5:13">
      <c r="E8485" s="80"/>
      <c r="F8485" s="80"/>
      <c r="I8485" s="81"/>
      <c r="J8485" s="80"/>
      <c r="K8485" s="80"/>
      <c r="L8485" s="80"/>
      <c r="M8485" s="80"/>
    </row>
    <row r="8486" spans="5:13">
      <c r="E8486" s="80"/>
      <c r="F8486" s="80"/>
      <c r="I8486" s="81"/>
      <c r="J8486" s="80"/>
      <c r="K8486" s="80"/>
      <c r="L8486" s="80"/>
      <c r="M8486" s="80"/>
    </row>
    <row r="8487" spans="5:13">
      <c r="E8487" s="80"/>
      <c r="F8487" s="80"/>
      <c r="I8487" s="81"/>
      <c r="J8487" s="80"/>
      <c r="K8487" s="80"/>
      <c r="L8487" s="80"/>
      <c r="M8487" s="80"/>
    </row>
    <row r="8488" spans="5:13">
      <c r="E8488" s="80"/>
      <c r="F8488" s="80"/>
      <c r="I8488" s="81"/>
      <c r="J8488" s="80"/>
      <c r="K8488" s="80"/>
      <c r="L8488" s="80"/>
      <c r="M8488" s="80"/>
    </row>
    <row r="8489" spans="5:13">
      <c r="E8489" s="80"/>
      <c r="F8489" s="80"/>
      <c r="I8489" s="81"/>
      <c r="J8489" s="80"/>
      <c r="K8489" s="80"/>
      <c r="L8489" s="80"/>
      <c r="M8489" s="80"/>
    </row>
    <row r="8490" spans="5:13">
      <c r="E8490" s="80"/>
      <c r="F8490" s="80"/>
      <c r="I8490" s="81"/>
      <c r="J8490" s="80"/>
      <c r="K8490" s="80"/>
      <c r="L8490" s="80"/>
      <c r="M8490" s="80"/>
    </row>
    <row r="8491" spans="5:13">
      <c r="E8491" s="80"/>
      <c r="F8491" s="80"/>
      <c r="I8491" s="81"/>
      <c r="J8491" s="80"/>
      <c r="K8491" s="80"/>
      <c r="L8491" s="80"/>
      <c r="M8491" s="80"/>
    </row>
    <row r="8492" spans="5:13">
      <c r="E8492" s="80"/>
      <c r="F8492" s="80"/>
      <c r="I8492" s="81"/>
      <c r="J8492" s="80"/>
      <c r="K8492" s="80"/>
      <c r="L8492" s="80"/>
      <c r="M8492" s="80"/>
    </row>
    <row r="8493" spans="5:13">
      <c r="E8493" s="80"/>
      <c r="F8493" s="80"/>
      <c r="I8493" s="81"/>
      <c r="J8493" s="80"/>
      <c r="K8493" s="80"/>
      <c r="L8493" s="80"/>
      <c r="M8493" s="80"/>
    </row>
    <row r="8494" spans="5:13">
      <c r="E8494" s="80"/>
      <c r="F8494" s="80"/>
      <c r="I8494" s="81"/>
      <c r="J8494" s="80"/>
      <c r="K8494" s="80"/>
      <c r="L8494" s="80"/>
      <c r="M8494" s="80"/>
    </row>
    <row r="8495" spans="5:13">
      <c r="E8495" s="80"/>
      <c r="F8495" s="80"/>
      <c r="I8495" s="81"/>
      <c r="J8495" s="80"/>
      <c r="K8495" s="80"/>
      <c r="L8495" s="80"/>
      <c r="M8495" s="80"/>
    </row>
    <row r="8496" spans="5:13">
      <c r="E8496" s="80"/>
      <c r="F8496" s="80"/>
      <c r="I8496" s="81"/>
      <c r="J8496" s="80"/>
      <c r="K8496" s="80"/>
      <c r="L8496" s="80"/>
      <c r="M8496" s="80"/>
    </row>
    <row r="8497" spans="5:13">
      <c r="E8497" s="80"/>
      <c r="F8497" s="80"/>
      <c r="I8497" s="81"/>
      <c r="J8497" s="80"/>
      <c r="K8497" s="80"/>
      <c r="L8497" s="80"/>
      <c r="M8497" s="80"/>
    </row>
    <row r="8498" spans="5:13">
      <c r="E8498" s="80"/>
      <c r="F8498" s="80"/>
      <c r="I8498" s="81"/>
      <c r="J8498" s="80"/>
      <c r="K8498" s="80"/>
      <c r="L8498" s="80"/>
      <c r="M8498" s="80"/>
    </row>
    <row r="8499" spans="5:13">
      <c r="E8499" s="80"/>
      <c r="F8499" s="80"/>
      <c r="I8499" s="81"/>
      <c r="J8499" s="80"/>
      <c r="K8499" s="80"/>
      <c r="L8499" s="80"/>
      <c r="M8499" s="80"/>
    </row>
    <row r="8500" spans="5:13">
      <c r="E8500" s="80"/>
      <c r="F8500" s="80"/>
      <c r="I8500" s="81"/>
      <c r="J8500" s="80"/>
      <c r="K8500" s="80"/>
      <c r="L8500" s="80"/>
      <c r="M8500" s="80"/>
    </row>
    <row r="8501" spans="5:13">
      <c r="E8501" s="80"/>
      <c r="F8501" s="80"/>
      <c r="I8501" s="81"/>
      <c r="J8501" s="80"/>
      <c r="K8501" s="80"/>
      <c r="L8501" s="80"/>
      <c r="M8501" s="80"/>
    </row>
    <row r="8502" spans="5:13">
      <c r="E8502" s="80"/>
      <c r="F8502" s="80"/>
      <c r="I8502" s="81"/>
      <c r="J8502" s="80"/>
      <c r="K8502" s="80"/>
      <c r="L8502" s="80"/>
      <c r="M8502" s="80"/>
    </row>
    <row r="8503" spans="5:13">
      <c r="E8503" s="80"/>
      <c r="F8503" s="80"/>
      <c r="I8503" s="81"/>
      <c r="J8503" s="80"/>
      <c r="K8503" s="80"/>
      <c r="L8503" s="80"/>
      <c r="M8503" s="80"/>
    </row>
    <row r="8504" spans="5:13">
      <c r="E8504" s="80"/>
      <c r="F8504" s="80"/>
      <c r="I8504" s="81"/>
      <c r="J8504" s="80"/>
      <c r="K8504" s="80"/>
      <c r="L8504" s="80"/>
      <c r="M8504" s="80"/>
    </row>
    <row r="8505" spans="5:13">
      <c r="E8505" s="80"/>
      <c r="F8505" s="80"/>
      <c r="I8505" s="81"/>
      <c r="J8505" s="80"/>
      <c r="K8505" s="80"/>
      <c r="L8505" s="80"/>
      <c r="M8505" s="80"/>
    </row>
    <row r="8506" spans="5:13">
      <c r="E8506" s="80"/>
      <c r="F8506" s="80"/>
      <c r="I8506" s="81"/>
      <c r="J8506" s="80"/>
      <c r="K8506" s="80"/>
      <c r="L8506" s="80"/>
      <c r="M8506" s="80"/>
    </row>
    <row r="8507" spans="5:13">
      <c r="E8507" s="80"/>
      <c r="F8507" s="80"/>
      <c r="I8507" s="81"/>
      <c r="J8507" s="80"/>
      <c r="K8507" s="80"/>
      <c r="L8507" s="80"/>
      <c r="M8507" s="80"/>
    </row>
    <row r="8508" spans="5:13">
      <c r="E8508" s="80"/>
      <c r="F8508" s="80"/>
      <c r="I8508" s="81"/>
      <c r="J8508" s="80"/>
      <c r="K8508" s="80"/>
      <c r="L8508" s="80"/>
      <c r="M8508" s="80"/>
    </row>
    <row r="8509" spans="5:13">
      <c r="E8509" s="80"/>
      <c r="F8509" s="80"/>
      <c r="I8509" s="81"/>
      <c r="J8509" s="80"/>
      <c r="K8509" s="80"/>
      <c r="L8509" s="80"/>
      <c r="M8509" s="80"/>
    </row>
    <row r="8510" spans="5:13">
      <c r="E8510" s="80"/>
      <c r="F8510" s="80"/>
      <c r="I8510" s="81"/>
      <c r="J8510" s="80"/>
      <c r="K8510" s="80"/>
      <c r="L8510" s="80"/>
      <c r="M8510" s="80"/>
    </row>
    <row r="8511" spans="5:13">
      <c r="E8511" s="80"/>
      <c r="F8511" s="80"/>
      <c r="I8511" s="81"/>
      <c r="J8511" s="80"/>
      <c r="K8511" s="80"/>
      <c r="L8511" s="80"/>
      <c r="M8511" s="80"/>
    </row>
    <row r="8512" spans="5:13">
      <c r="E8512" s="80"/>
      <c r="F8512" s="80"/>
      <c r="I8512" s="81"/>
      <c r="J8512" s="80"/>
      <c r="K8512" s="80"/>
      <c r="L8512" s="80"/>
      <c r="M8512" s="80"/>
    </row>
    <row r="8513" spans="5:13">
      <c r="E8513" s="80"/>
      <c r="F8513" s="80"/>
      <c r="I8513" s="81"/>
      <c r="J8513" s="80"/>
      <c r="K8513" s="80"/>
      <c r="L8513" s="80"/>
      <c r="M8513" s="80"/>
    </row>
    <row r="8514" spans="5:13">
      <c r="E8514" s="80"/>
      <c r="F8514" s="80"/>
      <c r="I8514" s="81"/>
      <c r="J8514" s="80"/>
      <c r="K8514" s="80"/>
      <c r="L8514" s="80"/>
      <c r="M8514" s="80"/>
    </row>
    <row r="8515" spans="5:13">
      <c r="E8515" s="80"/>
      <c r="F8515" s="80"/>
      <c r="I8515" s="81"/>
      <c r="J8515" s="80"/>
      <c r="K8515" s="80"/>
      <c r="L8515" s="80"/>
      <c r="M8515" s="80"/>
    </row>
    <row r="8516" spans="5:13">
      <c r="E8516" s="80"/>
      <c r="F8516" s="80"/>
      <c r="I8516" s="81"/>
      <c r="J8516" s="80"/>
      <c r="K8516" s="80"/>
      <c r="L8516" s="80"/>
      <c r="M8516" s="80"/>
    </row>
    <row r="8517" spans="5:13">
      <c r="E8517" s="80"/>
      <c r="F8517" s="80"/>
      <c r="I8517" s="81"/>
      <c r="J8517" s="80"/>
      <c r="K8517" s="80"/>
      <c r="L8517" s="80"/>
      <c r="M8517" s="80"/>
    </row>
    <row r="8518" spans="5:13">
      <c r="E8518" s="80"/>
      <c r="F8518" s="80"/>
      <c r="I8518" s="81"/>
      <c r="J8518" s="80"/>
      <c r="K8518" s="80"/>
      <c r="L8518" s="80"/>
      <c r="M8518" s="80"/>
    </row>
    <row r="8519" spans="5:13">
      <c r="E8519" s="80"/>
      <c r="F8519" s="80"/>
      <c r="I8519" s="81"/>
      <c r="J8519" s="80"/>
      <c r="K8519" s="80"/>
      <c r="L8519" s="80"/>
      <c r="M8519" s="80"/>
    </row>
    <row r="8520" spans="5:13">
      <c r="E8520" s="80"/>
      <c r="F8520" s="80"/>
      <c r="I8520" s="81"/>
      <c r="J8520" s="80"/>
      <c r="K8520" s="80"/>
      <c r="L8520" s="80"/>
      <c r="M8520" s="80"/>
    </row>
    <row r="8521" spans="5:13">
      <c r="E8521" s="80"/>
      <c r="F8521" s="80"/>
      <c r="I8521" s="81"/>
      <c r="J8521" s="80"/>
      <c r="K8521" s="80"/>
      <c r="L8521" s="80"/>
      <c r="M8521" s="80"/>
    </row>
    <row r="8522" spans="5:13">
      <c r="E8522" s="80"/>
      <c r="F8522" s="80"/>
      <c r="I8522" s="81"/>
      <c r="J8522" s="80"/>
      <c r="K8522" s="80"/>
      <c r="L8522" s="80"/>
      <c r="M8522" s="80"/>
    </row>
    <row r="8523" spans="5:13">
      <c r="E8523" s="80"/>
      <c r="F8523" s="80"/>
      <c r="I8523" s="81"/>
      <c r="J8523" s="80"/>
      <c r="K8523" s="80"/>
      <c r="L8523" s="80"/>
      <c r="M8523" s="80"/>
    </row>
    <row r="8524" spans="5:13">
      <c r="E8524" s="80"/>
      <c r="F8524" s="80"/>
      <c r="I8524" s="81"/>
      <c r="J8524" s="80"/>
      <c r="K8524" s="80"/>
      <c r="L8524" s="80"/>
      <c r="M8524" s="80"/>
    </row>
    <row r="8525" spans="5:13">
      <c r="E8525" s="80"/>
      <c r="F8525" s="80"/>
      <c r="I8525" s="81"/>
      <c r="J8525" s="80"/>
      <c r="K8525" s="80"/>
      <c r="L8525" s="80"/>
      <c r="M8525" s="80"/>
    </row>
    <row r="8526" spans="5:13">
      <c r="E8526" s="80"/>
      <c r="F8526" s="80"/>
      <c r="I8526" s="81"/>
      <c r="J8526" s="80"/>
      <c r="K8526" s="80"/>
      <c r="L8526" s="80"/>
      <c r="M8526" s="80"/>
    </row>
    <row r="8527" spans="5:13">
      <c r="E8527" s="80"/>
      <c r="F8527" s="80"/>
      <c r="I8527" s="81"/>
      <c r="J8527" s="80"/>
      <c r="K8527" s="80"/>
      <c r="L8527" s="80"/>
      <c r="M8527" s="80"/>
    </row>
    <row r="8528" spans="5:13">
      <c r="E8528" s="80"/>
      <c r="F8528" s="80"/>
      <c r="I8528" s="81"/>
      <c r="J8528" s="80"/>
      <c r="K8528" s="80"/>
      <c r="L8528" s="80"/>
      <c r="M8528" s="80"/>
    </row>
    <row r="8529" spans="5:13">
      <c r="E8529" s="80"/>
      <c r="F8529" s="80"/>
      <c r="I8529" s="81"/>
      <c r="J8529" s="80"/>
      <c r="K8529" s="80"/>
      <c r="L8529" s="80"/>
      <c r="M8529" s="80"/>
    </row>
    <row r="8530" spans="5:13">
      <c r="E8530" s="80"/>
      <c r="F8530" s="80"/>
      <c r="I8530" s="81"/>
      <c r="J8530" s="80"/>
      <c r="K8530" s="80"/>
      <c r="L8530" s="80"/>
      <c r="M8530" s="80"/>
    </row>
    <row r="8531" spans="5:13">
      <c r="E8531" s="80"/>
      <c r="F8531" s="80"/>
      <c r="I8531" s="81"/>
      <c r="J8531" s="80"/>
      <c r="K8531" s="80"/>
      <c r="L8531" s="80"/>
      <c r="M8531" s="80"/>
    </row>
    <row r="8532" spans="5:13">
      <c r="E8532" s="80"/>
      <c r="F8532" s="80"/>
      <c r="I8532" s="81"/>
      <c r="J8532" s="80"/>
      <c r="K8532" s="80"/>
      <c r="L8532" s="80"/>
      <c r="M8532" s="80"/>
    </row>
    <row r="8533" spans="5:13">
      <c r="E8533" s="80"/>
      <c r="F8533" s="80"/>
      <c r="I8533" s="81"/>
      <c r="J8533" s="80"/>
      <c r="K8533" s="80"/>
      <c r="L8533" s="80"/>
      <c r="M8533" s="80"/>
    </row>
    <row r="8534" spans="5:13">
      <c r="E8534" s="80"/>
      <c r="F8534" s="80"/>
      <c r="I8534" s="81"/>
      <c r="J8534" s="80"/>
      <c r="K8534" s="80"/>
      <c r="L8534" s="80"/>
      <c r="M8534" s="80"/>
    </row>
    <row r="8535" spans="5:13">
      <c r="E8535" s="80"/>
      <c r="F8535" s="80"/>
      <c r="I8535" s="81"/>
      <c r="J8535" s="80"/>
      <c r="K8535" s="80"/>
      <c r="L8535" s="80"/>
      <c r="M8535" s="80"/>
    </row>
    <row r="8536" spans="5:13">
      <c r="E8536" s="80"/>
      <c r="F8536" s="80"/>
      <c r="I8536" s="81"/>
      <c r="J8536" s="80"/>
      <c r="K8536" s="80"/>
      <c r="L8536" s="80"/>
      <c r="M8536" s="80"/>
    </row>
    <row r="8537" spans="5:13">
      <c r="E8537" s="80"/>
      <c r="F8537" s="80"/>
      <c r="I8537" s="81"/>
      <c r="J8537" s="80"/>
      <c r="K8537" s="80"/>
      <c r="L8537" s="80"/>
      <c r="M8537" s="80"/>
    </row>
    <row r="8538" spans="5:13">
      <c r="E8538" s="80"/>
      <c r="F8538" s="80"/>
      <c r="I8538" s="81"/>
      <c r="J8538" s="80"/>
      <c r="K8538" s="80"/>
      <c r="L8538" s="80"/>
      <c r="M8538" s="80"/>
    </row>
    <row r="8539" spans="5:13">
      <c r="E8539" s="80"/>
      <c r="F8539" s="80"/>
      <c r="I8539" s="81"/>
      <c r="J8539" s="80"/>
      <c r="K8539" s="80"/>
      <c r="L8539" s="80"/>
      <c r="M8539" s="80"/>
    </row>
    <row r="8540" spans="5:13">
      <c r="E8540" s="80"/>
      <c r="F8540" s="80"/>
      <c r="I8540" s="81"/>
      <c r="J8540" s="80"/>
      <c r="K8540" s="80"/>
      <c r="L8540" s="80"/>
      <c r="M8540" s="80"/>
    </row>
    <row r="8541" spans="5:13">
      <c r="E8541" s="80"/>
      <c r="F8541" s="80"/>
      <c r="I8541" s="81"/>
      <c r="J8541" s="80"/>
      <c r="K8541" s="80"/>
      <c r="L8541" s="80"/>
      <c r="M8541" s="80"/>
    </row>
    <row r="8542" spans="5:13">
      <c r="E8542" s="80"/>
      <c r="F8542" s="80"/>
      <c r="I8542" s="81"/>
      <c r="J8542" s="80"/>
      <c r="K8542" s="80"/>
      <c r="L8542" s="80"/>
      <c r="M8542" s="80"/>
    </row>
    <row r="8543" spans="5:13">
      <c r="E8543" s="80"/>
      <c r="F8543" s="80"/>
      <c r="I8543" s="81"/>
      <c r="J8543" s="80"/>
      <c r="K8543" s="80"/>
      <c r="L8543" s="80"/>
      <c r="M8543" s="80"/>
    </row>
    <row r="8544" spans="5:13">
      <c r="E8544" s="80"/>
      <c r="F8544" s="80"/>
      <c r="I8544" s="81"/>
      <c r="J8544" s="80"/>
      <c r="K8544" s="80"/>
      <c r="L8544" s="80"/>
      <c r="M8544" s="80"/>
    </row>
    <row r="8545" spans="5:13">
      <c r="E8545" s="80"/>
      <c r="F8545" s="80"/>
      <c r="I8545" s="81"/>
      <c r="J8545" s="80"/>
      <c r="K8545" s="80"/>
      <c r="L8545" s="80"/>
      <c r="M8545" s="80"/>
    </row>
    <row r="8546" spans="5:13">
      <c r="E8546" s="80"/>
      <c r="F8546" s="80"/>
      <c r="I8546" s="81"/>
      <c r="J8546" s="80"/>
      <c r="K8546" s="80"/>
      <c r="L8546" s="80"/>
      <c r="M8546" s="80"/>
    </row>
    <row r="8547" spans="5:13">
      <c r="E8547" s="80"/>
      <c r="F8547" s="80"/>
      <c r="I8547" s="81"/>
      <c r="J8547" s="80"/>
      <c r="K8547" s="80"/>
      <c r="L8547" s="80"/>
      <c r="M8547" s="80"/>
    </row>
    <row r="8548" spans="5:13">
      <c r="E8548" s="80"/>
      <c r="F8548" s="80"/>
      <c r="I8548" s="81"/>
      <c r="J8548" s="80"/>
      <c r="K8548" s="80"/>
      <c r="L8548" s="80"/>
      <c r="M8548" s="80"/>
    </row>
    <row r="8549" spans="5:13">
      <c r="E8549" s="80"/>
      <c r="F8549" s="80"/>
      <c r="I8549" s="81"/>
      <c r="J8549" s="80"/>
      <c r="K8549" s="80"/>
      <c r="L8549" s="80"/>
      <c r="M8549" s="80"/>
    </row>
    <row r="8550" spans="5:13">
      <c r="E8550" s="80"/>
      <c r="F8550" s="80"/>
      <c r="I8550" s="81"/>
      <c r="J8550" s="80"/>
      <c r="K8550" s="80"/>
      <c r="L8550" s="80"/>
      <c r="M8550" s="80"/>
    </row>
    <row r="8551" spans="5:13">
      <c r="E8551" s="80"/>
      <c r="F8551" s="80"/>
      <c r="I8551" s="81"/>
      <c r="J8551" s="80"/>
      <c r="K8551" s="80"/>
      <c r="L8551" s="80"/>
      <c r="M8551" s="80"/>
    </row>
    <row r="8552" spans="5:13">
      <c r="E8552" s="80"/>
      <c r="F8552" s="80"/>
      <c r="I8552" s="81"/>
      <c r="J8552" s="80"/>
      <c r="K8552" s="80"/>
      <c r="L8552" s="80"/>
      <c r="M8552" s="80"/>
    </row>
    <row r="8553" spans="5:13">
      <c r="E8553" s="80"/>
      <c r="F8553" s="80"/>
      <c r="I8553" s="81"/>
      <c r="J8553" s="80"/>
      <c r="K8553" s="80"/>
      <c r="L8553" s="80"/>
      <c r="M8553" s="80"/>
    </row>
    <row r="8554" spans="5:13">
      <c r="E8554" s="80"/>
      <c r="F8554" s="80"/>
      <c r="I8554" s="81"/>
      <c r="J8554" s="80"/>
      <c r="K8554" s="80"/>
      <c r="L8554" s="80"/>
      <c r="M8554" s="80"/>
    </row>
    <row r="8555" spans="5:13">
      <c r="E8555" s="80"/>
      <c r="F8555" s="80"/>
      <c r="I8555" s="81"/>
      <c r="J8555" s="80"/>
      <c r="K8555" s="80"/>
      <c r="L8555" s="80"/>
      <c r="M8555" s="80"/>
    </row>
    <row r="8556" spans="5:13">
      <c r="E8556" s="80"/>
      <c r="F8556" s="80"/>
      <c r="I8556" s="81"/>
      <c r="J8556" s="80"/>
      <c r="K8556" s="80"/>
      <c r="L8556" s="80"/>
      <c r="M8556" s="80"/>
    </row>
    <row r="8557" spans="5:13">
      <c r="E8557" s="80"/>
      <c r="F8557" s="80"/>
      <c r="I8557" s="81"/>
      <c r="J8557" s="80"/>
      <c r="K8557" s="80"/>
      <c r="L8557" s="80"/>
      <c r="M8557" s="80"/>
    </row>
    <row r="8558" spans="5:13">
      <c r="E8558" s="80"/>
      <c r="F8558" s="80"/>
      <c r="I8558" s="81"/>
      <c r="J8558" s="80"/>
      <c r="K8558" s="80"/>
      <c r="L8558" s="80"/>
      <c r="M8558" s="80"/>
    </row>
    <row r="8559" spans="5:13">
      <c r="E8559" s="80"/>
      <c r="F8559" s="80"/>
      <c r="I8559" s="81"/>
      <c r="J8559" s="80"/>
      <c r="K8559" s="80"/>
      <c r="L8559" s="80"/>
      <c r="M8559" s="80"/>
    </row>
    <row r="8560" spans="5:13">
      <c r="E8560" s="80"/>
      <c r="F8560" s="80"/>
      <c r="I8560" s="81"/>
      <c r="J8560" s="80"/>
      <c r="K8560" s="80"/>
      <c r="L8560" s="80"/>
      <c r="M8560" s="80"/>
    </row>
    <row r="8561" spans="5:13">
      <c r="E8561" s="80"/>
      <c r="F8561" s="80"/>
      <c r="I8561" s="81"/>
      <c r="J8561" s="80"/>
      <c r="K8561" s="80"/>
      <c r="L8561" s="80"/>
      <c r="M8561" s="80"/>
    </row>
    <row r="8562" spans="5:13">
      <c r="E8562" s="80"/>
      <c r="F8562" s="80"/>
      <c r="I8562" s="81"/>
      <c r="J8562" s="80"/>
      <c r="K8562" s="80"/>
      <c r="L8562" s="80"/>
      <c r="M8562" s="80"/>
    </row>
    <row r="8563" spans="5:13">
      <c r="E8563" s="80"/>
      <c r="F8563" s="80"/>
      <c r="I8563" s="81"/>
      <c r="J8563" s="80"/>
      <c r="K8563" s="80"/>
      <c r="L8563" s="80"/>
      <c r="M8563" s="80"/>
    </row>
    <row r="8564" spans="5:13">
      <c r="E8564" s="80"/>
      <c r="F8564" s="80"/>
      <c r="I8564" s="81"/>
      <c r="J8564" s="80"/>
      <c r="K8564" s="80"/>
      <c r="L8564" s="80"/>
      <c r="M8564" s="80"/>
    </row>
    <row r="8565" spans="5:13">
      <c r="E8565" s="80"/>
      <c r="F8565" s="80"/>
      <c r="I8565" s="81"/>
      <c r="J8565" s="80"/>
      <c r="K8565" s="80"/>
      <c r="L8565" s="80"/>
      <c r="M8565" s="80"/>
    </row>
    <row r="8566" spans="5:13">
      <c r="E8566" s="80"/>
      <c r="F8566" s="80"/>
      <c r="I8566" s="81"/>
      <c r="J8566" s="80"/>
      <c r="K8566" s="80"/>
      <c r="L8566" s="80"/>
      <c r="M8566" s="80"/>
    </row>
    <row r="8567" spans="5:13">
      <c r="E8567" s="80"/>
      <c r="F8567" s="80"/>
      <c r="I8567" s="81"/>
      <c r="J8567" s="80"/>
      <c r="K8567" s="80"/>
      <c r="L8567" s="80"/>
      <c r="M8567" s="80"/>
    </row>
    <row r="8568" spans="5:13">
      <c r="E8568" s="80"/>
      <c r="F8568" s="80"/>
      <c r="I8568" s="81"/>
      <c r="J8568" s="80"/>
      <c r="K8568" s="80"/>
      <c r="L8568" s="80"/>
      <c r="M8568" s="80"/>
    </row>
    <row r="8569" spans="5:13">
      <c r="E8569" s="80"/>
      <c r="F8569" s="80"/>
      <c r="I8569" s="81"/>
      <c r="J8569" s="80"/>
      <c r="K8569" s="80"/>
      <c r="L8569" s="80"/>
      <c r="M8569" s="80"/>
    </row>
    <row r="8570" spans="5:13">
      <c r="E8570" s="80"/>
      <c r="F8570" s="80"/>
      <c r="I8570" s="81"/>
      <c r="J8570" s="80"/>
      <c r="K8570" s="80"/>
      <c r="L8570" s="80"/>
      <c r="M8570" s="80"/>
    </row>
    <row r="8571" spans="5:13">
      <c r="E8571" s="80"/>
      <c r="F8571" s="80"/>
      <c r="I8571" s="81"/>
      <c r="J8571" s="80"/>
      <c r="K8571" s="80"/>
      <c r="L8571" s="80"/>
      <c r="M8571" s="80"/>
    </row>
    <row r="8572" spans="5:13">
      <c r="E8572" s="80"/>
      <c r="F8572" s="80"/>
      <c r="I8572" s="81"/>
      <c r="J8572" s="80"/>
      <c r="K8572" s="80"/>
      <c r="L8572" s="80"/>
      <c r="M8572" s="80"/>
    </row>
    <row r="8573" spans="5:13">
      <c r="E8573" s="80"/>
      <c r="F8573" s="80"/>
      <c r="I8573" s="81"/>
      <c r="J8573" s="80"/>
      <c r="K8573" s="80"/>
      <c r="L8573" s="80"/>
      <c r="M8573" s="80"/>
    </row>
    <row r="8574" spans="5:13">
      <c r="E8574" s="80"/>
      <c r="F8574" s="80"/>
      <c r="I8574" s="81"/>
      <c r="J8574" s="80"/>
      <c r="K8574" s="80"/>
      <c r="L8574" s="80"/>
      <c r="M8574" s="80"/>
    </row>
    <row r="8575" spans="5:13">
      <c r="E8575" s="80"/>
      <c r="F8575" s="80"/>
      <c r="I8575" s="81"/>
      <c r="J8575" s="80"/>
      <c r="K8575" s="80"/>
      <c r="L8575" s="80"/>
      <c r="M8575" s="80"/>
    </row>
    <row r="8576" spans="5:13">
      <c r="E8576" s="80"/>
      <c r="F8576" s="80"/>
      <c r="I8576" s="81"/>
      <c r="J8576" s="80"/>
      <c r="K8576" s="80"/>
      <c r="L8576" s="80"/>
      <c r="M8576" s="80"/>
    </row>
    <row r="8577" spans="5:13">
      <c r="E8577" s="80"/>
      <c r="F8577" s="80"/>
      <c r="I8577" s="81"/>
      <c r="J8577" s="80"/>
      <c r="K8577" s="80"/>
      <c r="L8577" s="80"/>
      <c r="M8577" s="80"/>
    </row>
    <row r="8578" spans="5:13">
      <c r="E8578" s="80"/>
      <c r="F8578" s="80"/>
      <c r="I8578" s="81"/>
      <c r="J8578" s="80"/>
      <c r="K8578" s="80"/>
      <c r="L8578" s="80"/>
      <c r="M8578" s="80"/>
    </row>
    <row r="8579" spans="5:13">
      <c r="E8579" s="80"/>
      <c r="F8579" s="80"/>
      <c r="I8579" s="81"/>
      <c r="J8579" s="80"/>
      <c r="K8579" s="80"/>
      <c r="L8579" s="80"/>
      <c r="M8579" s="80"/>
    </row>
    <row r="8580" spans="5:13">
      <c r="E8580" s="80"/>
      <c r="F8580" s="80"/>
      <c r="I8580" s="81"/>
      <c r="J8580" s="80"/>
      <c r="K8580" s="80"/>
      <c r="L8580" s="80"/>
      <c r="M8580" s="80"/>
    </row>
    <row r="8581" spans="5:13">
      <c r="E8581" s="80"/>
      <c r="F8581" s="80"/>
      <c r="I8581" s="81"/>
      <c r="J8581" s="80"/>
      <c r="K8581" s="80"/>
      <c r="L8581" s="80"/>
      <c r="M8581" s="80"/>
    </row>
    <row r="8582" spans="5:13">
      <c r="E8582" s="80"/>
      <c r="F8582" s="80"/>
      <c r="I8582" s="81"/>
      <c r="J8582" s="80"/>
      <c r="K8582" s="80"/>
      <c r="L8582" s="80"/>
      <c r="M8582" s="80"/>
    </row>
    <row r="8583" spans="5:13">
      <c r="E8583" s="80"/>
      <c r="F8583" s="80"/>
      <c r="I8583" s="81"/>
      <c r="J8583" s="80"/>
      <c r="K8583" s="80"/>
      <c r="L8583" s="80"/>
      <c r="M8583" s="80"/>
    </row>
    <row r="8584" spans="5:13">
      <c r="E8584" s="80"/>
      <c r="F8584" s="80"/>
      <c r="I8584" s="81"/>
      <c r="J8584" s="80"/>
      <c r="K8584" s="80"/>
      <c r="L8584" s="80"/>
      <c r="M8584" s="80"/>
    </row>
    <row r="8585" spans="5:13">
      <c r="E8585" s="80"/>
      <c r="F8585" s="80"/>
      <c r="I8585" s="81"/>
      <c r="J8585" s="80"/>
      <c r="K8585" s="80"/>
      <c r="L8585" s="80"/>
      <c r="M8585" s="80"/>
    </row>
    <row r="8586" spans="5:13">
      <c r="E8586" s="80"/>
      <c r="F8586" s="80"/>
      <c r="I8586" s="81"/>
      <c r="J8586" s="80"/>
      <c r="K8586" s="80"/>
      <c r="L8586" s="80"/>
      <c r="M8586" s="80"/>
    </row>
    <row r="8587" spans="5:13">
      <c r="E8587" s="80"/>
      <c r="F8587" s="80"/>
      <c r="I8587" s="81"/>
      <c r="J8587" s="80"/>
      <c r="K8587" s="80"/>
      <c r="L8587" s="80"/>
      <c r="M8587" s="80"/>
    </row>
    <row r="8588" spans="5:13">
      <c r="E8588" s="80"/>
      <c r="F8588" s="80"/>
      <c r="I8588" s="81"/>
      <c r="J8588" s="80"/>
      <c r="K8588" s="80"/>
      <c r="L8588" s="80"/>
      <c r="M8588" s="80"/>
    </row>
    <row r="8589" spans="5:13">
      <c r="E8589" s="80"/>
      <c r="F8589" s="80"/>
      <c r="I8589" s="81"/>
      <c r="J8589" s="80"/>
      <c r="K8589" s="80"/>
      <c r="L8589" s="80"/>
      <c r="M8589" s="80"/>
    </row>
    <row r="8590" spans="5:13">
      <c r="E8590" s="80"/>
      <c r="F8590" s="80"/>
      <c r="I8590" s="81"/>
      <c r="J8590" s="80"/>
      <c r="K8590" s="80"/>
      <c r="L8590" s="80"/>
      <c r="M8590" s="80"/>
    </row>
    <row r="8591" spans="5:13">
      <c r="E8591" s="80"/>
      <c r="F8591" s="80"/>
      <c r="I8591" s="81"/>
      <c r="J8591" s="80"/>
      <c r="K8591" s="80"/>
      <c r="L8591" s="80"/>
      <c r="M8591" s="80"/>
    </row>
    <row r="8592" spans="5:13">
      <c r="E8592" s="80"/>
      <c r="F8592" s="80"/>
      <c r="I8592" s="81"/>
      <c r="J8592" s="80"/>
      <c r="K8592" s="80"/>
      <c r="L8592" s="80"/>
      <c r="M8592" s="80"/>
    </row>
    <row r="8593" spans="5:13">
      <c r="E8593" s="80"/>
      <c r="F8593" s="80"/>
      <c r="I8593" s="81"/>
      <c r="J8593" s="80"/>
      <c r="K8593" s="80"/>
      <c r="L8593" s="80"/>
      <c r="M8593" s="80"/>
    </row>
    <row r="8594" spans="5:13">
      <c r="E8594" s="80"/>
      <c r="F8594" s="80"/>
      <c r="I8594" s="81"/>
      <c r="J8594" s="80"/>
      <c r="K8594" s="80"/>
      <c r="L8594" s="80"/>
      <c r="M8594" s="80"/>
    </row>
    <row r="8595" spans="5:13">
      <c r="E8595" s="80"/>
      <c r="F8595" s="80"/>
      <c r="I8595" s="81"/>
      <c r="J8595" s="80"/>
      <c r="K8595" s="80"/>
      <c r="L8595" s="80"/>
      <c r="M8595" s="80"/>
    </row>
    <row r="8596" spans="5:13">
      <c r="E8596" s="80"/>
      <c r="F8596" s="80"/>
      <c r="I8596" s="81"/>
      <c r="J8596" s="80"/>
      <c r="K8596" s="80"/>
      <c r="L8596" s="80"/>
      <c r="M8596" s="80"/>
    </row>
    <row r="8597" spans="5:13">
      <c r="E8597" s="80"/>
      <c r="F8597" s="80"/>
      <c r="I8597" s="81"/>
      <c r="J8597" s="80"/>
      <c r="K8597" s="80"/>
      <c r="L8597" s="80"/>
      <c r="M8597" s="80"/>
    </row>
    <row r="8598" spans="5:13">
      <c r="E8598" s="80"/>
      <c r="F8598" s="80"/>
      <c r="I8598" s="81"/>
      <c r="J8598" s="80"/>
      <c r="K8598" s="80"/>
      <c r="L8598" s="80"/>
      <c r="M8598" s="80"/>
    </row>
    <row r="8599" spans="5:13">
      <c r="E8599" s="80"/>
      <c r="F8599" s="80"/>
      <c r="I8599" s="81"/>
      <c r="J8599" s="80"/>
      <c r="K8599" s="80"/>
      <c r="L8599" s="80"/>
      <c r="M8599" s="80"/>
    </row>
    <row r="8600" spans="5:13">
      <c r="E8600" s="80"/>
      <c r="F8600" s="80"/>
      <c r="I8600" s="81"/>
      <c r="J8600" s="80"/>
      <c r="K8600" s="80"/>
      <c r="L8600" s="80"/>
      <c r="M8600" s="80"/>
    </row>
    <row r="8601" spans="5:13">
      <c r="E8601" s="80"/>
      <c r="F8601" s="80"/>
      <c r="I8601" s="81"/>
      <c r="J8601" s="80"/>
      <c r="K8601" s="80"/>
      <c r="L8601" s="80"/>
      <c r="M8601" s="80"/>
    </row>
    <row r="8602" spans="5:13">
      <c r="E8602" s="80"/>
      <c r="F8602" s="80"/>
      <c r="I8602" s="81"/>
      <c r="J8602" s="80"/>
      <c r="K8602" s="80"/>
      <c r="L8602" s="80"/>
      <c r="M8602" s="80"/>
    </row>
    <row r="8603" spans="5:13">
      <c r="E8603" s="80"/>
      <c r="F8603" s="80"/>
      <c r="I8603" s="81"/>
      <c r="J8603" s="80"/>
      <c r="K8603" s="80"/>
      <c r="L8603" s="80"/>
      <c r="M8603" s="80"/>
    </row>
    <row r="8604" spans="5:13">
      <c r="E8604" s="80"/>
      <c r="F8604" s="80"/>
      <c r="I8604" s="81"/>
      <c r="J8604" s="80"/>
      <c r="K8604" s="80"/>
      <c r="L8604" s="80"/>
      <c r="M8604" s="80"/>
    </row>
    <row r="8605" spans="5:13">
      <c r="E8605" s="80"/>
      <c r="F8605" s="80"/>
      <c r="I8605" s="81"/>
      <c r="J8605" s="80"/>
      <c r="K8605" s="80"/>
      <c r="L8605" s="80"/>
      <c r="M8605" s="80"/>
    </row>
    <row r="8606" spans="5:13">
      <c r="E8606" s="80"/>
      <c r="F8606" s="80"/>
      <c r="I8606" s="81"/>
      <c r="J8606" s="80"/>
      <c r="K8606" s="80"/>
      <c r="L8606" s="80"/>
      <c r="M8606" s="80"/>
    </row>
    <row r="8607" spans="5:13">
      <c r="E8607" s="80"/>
      <c r="F8607" s="80"/>
      <c r="I8607" s="81"/>
      <c r="J8607" s="80"/>
      <c r="K8607" s="80"/>
      <c r="L8607" s="80"/>
      <c r="M8607" s="80"/>
    </row>
    <row r="8608" spans="5:13">
      <c r="E8608" s="80"/>
      <c r="F8608" s="80"/>
      <c r="I8608" s="81"/>
      <c r="J8608" s="80"/>
      <c r="K8608" s="80"/>
      <c r="L8608" s="80"/>
      <c r="M8608" s="80"/>
    </row>
    <row r="8609" spans="5:13">
      <c r="E8609" s="80"/>
      <c r="F8609" s="80"/>
      <c r="I8609" s="81"/>
      <c r="J8609" s="80"/>
      <c r="K8609" s="80"/>
      <c r="L8609" s="80"/>
      <c r="M8609" s="80"/>
    </row>
    <row r="8610" spans="5:13">
      <c r="E8610" s="80"/>
      <c r="F8610" s="80"/>
      <c r="I8610" s="81"/>
      <c r="J8610" s="80"/>
      <c r="K8610" s="80"/>
      <c r="L8610" s="80"/>
      <c r="M8610" s="80"/>
    </row>
    <row r="8611" spans="5:13">
      <c r="E8611" s="80"/>
      <c r="F8611" s="80"/>
      <c r="I8611" s="81"/>
      <c r="J8611" s="80"/>
      <c r="K8611" s="80"/>
      <c r="L8611" s="80"/>
      <c r="M8611" s="80"/>
    </row>
    <row r="8612" spans="5:13">
      <c r="E8612" s="80"/>
      <c r="F8612" s="80"/>
      <c r="I8612" s="81"/>
      <c r="J8612" s="80"/>
      <c r="K8612" s="80"/>
      <c r="L8612" s="80"/>
      <c r="M8612" s="80"/>
    </row>
    <row r="8613" spans="5:13">
      <c r="E8613" s="80"/>
      <c r="F8613" s="80"/>
      <c r="I8613" s="81"/>
      <c r="J8613" s="80"/>
      <c r="K8613" s="80"/>
      <c r="L8613" s="80"/>
      <c r="M8613" s="80"/>
    </row>
    <row r="8614" spans="5:13">
      <c r="E8614" s="80"/>
      <c r="F8614" s="80"/>
      <c r="I8614" s="81"/>
      <c r="J8614" s="80"/>
      <c r="K8614" s="80"/>
      <c r="L8614" s="80"/>
      <c r="M8614" s="80"/>
    </row>
    <row r="8615" spans="5:13">
      <c r="E8615" s="80"/>
      <c r="F8615" s="80"/>
      <c r="I8615" s="81"/>
      <c r="J8615" s="80"/>
      <c r="K8615" s="80"/>
      <c r="L8615" s="80"/>
      <c r="M8615" s="80"/>
    </row>
    <row r="8616" spans="5:13">
      <c r="E8616" s="80"/>
      <c r="F8616" s="80"/>
      <c r="I8616" s="81"/>
      <c r="J8616" s="80"/>
      <c r="K8616" s="80"/>
      <c r="L8616" s="80"/>
      <c r="M8616" s="80"/>
    </row>
    <row r="8617" spans="5:13">
      <c r="E8617" s="80"/>
      <c r="F8617" s="80"/>
      <c r="I8617" s="81"/>
      <c r="J8617" s="80"/>
      <c r="K8617" s="80"/>
      <c r="L8617" s="80"/>
      <c r="M8617" s="80"/>
    </row>
    <row r="8618" spans="5:13">
      <c r="E8618" s="80"/>
      <c r="F8618" s="80"/>
      <c r="I8618" s="81"/>
      <c r="J8618" s="80"/>
      <c r="K8618" s="80"/>
      <c r="L8618" s="80"/>
      <c r="M8618" s="80"/>
    </row>
    <row r="8619" spans="5:13">
      <c r="E8619" s="80"/>
      <c r="F8619" s="80"/>
      <c r="I8619" s="81"/>
      <c r="J8619" s="80"/>
      <c r="K8619" s="80"/>
      <c r="L8619" s="80"/>
      <c r="M8619" s="80"/>
    </row>
    <row r="8620" spans="5:13">
      <c r="E8620" s="80"/>
      <c r="F8620" s="80"/>
      <c r="I8620" s="81"/>
      <c r="J8620" s="80"/>
      <c r="K8620" s="80"/>
      <c r="L8620" s="80"/>
      <c r="M8620" s="80"/>
    </row>
    <row r="8621" spans="5:13">
      <c r="E8621" s="80"/>
      <c r="F8621" s="80"/>
      <c r="I8621" s="81"/>
      <c r="J8621" s="80"/>
      <c r="K8621" s="80"/>
      <c r="L8621" s="80"/>
      <c r="M8621" s="80"/>
    </row>
    <row r="8622" spans="5:13">
      <c r="E8622" s="80"/>
      <c r="F8622" s="80"/>
      <c r="I8622" s="81"/>
      <c r="J8622" s="80"/>
      <c r="K8622" s="80"/>
      <c r="L8622" s="80"/>
      <c r="M8622" s="80"/>
    </row>
    <row r="8623" spans="5:13">
      <c r="E8623" s="80"/>
      <c r="F8623" s="80"/>
      <c r="I8623" s="81"/>
      <c r="J8623" s="80"/>
      <c r="K8623" s="80"/>
      <c r="L8623" s="80"/>
      <c r="M8623" s="80"/>
    </row>
    <row r="8624" spans="5:13">
      <c r="E8624" s="80"/>
      <c r="F8624" s="80"/>
      <c r="I8624" s="81"/>
      <c r="J8624" s="80"/>
      <c r="K8624" s="80"/>
      <c r="L8624" s="80"/>
      <c r="M8624" s="80"/>
    </row>
    <row r="8625" spans="5:13">
      <c r="E8625" s="80"/>
      <c r="F8625" s="80"/>
      <c r="I8625" s="81"/>
      <c r="J8625" s="80"/>
      <c r="K8625" s="80"/>
      <c r="L8625" s="80"/>
      <c r="M8625" s="80"/>
    </row>
    <row r="8626" spans="5:13">
      <c r="E8626" s="80"/>
      <c r="F8626" s="80"/>
      <c r="I8626" s="81"/>
      <c r="J8626" s="80"/>
      <c r="K8626" s="80"/>
      <c r="L8626" s="80"/>
      <c r="M8626" s="80"/>
    </row>
    <row r="8627" spans="5:13">
      <c r="E8627" s="80"/>
      <c r="F8627" s="80"/>
      <c r="I8627" s="81"/>
      <c r="J8627" s="80"/>
      <c r="K8627" s="80"/>
      <c r="L8627" s="80"/>
      <c r="M8627" s="80"/>
    </row>
    <row r="8628" spans="5:13">
      <c r="E8628" s="80"/>
      <c r="F8628" s="80"/>
      <c r="I8628" s="81"/>
      <c r="J8628" s="80"/>
      <c r="K8628" s="80"/>
      <c r="L8628" s="80"/>
      <c r="M8628" s="80"/>
    </row>
    <row r="8629" spans="5:13">
      <c r="E8629" s="80"/>
      <c r="F8629" s="80"/>
      <c r="I8629" s="81"/>
      <c r="J8629" s="80"/>
      <c r="K8629" s="80"/>
      <c r="L8629" s="80"/>
      <c r="M8629" s="80"/>
    </row>
    <row r="8630" spans="5:13">
      <c r="E8630" s="80"/>
      <c r="F8630" s="80"/>
      <c r="I8630" s="81"/>
      <c r="J8630" s="80"/>
      <c r="K8630" s="80"/>
      <c r="L8630" s="80"/>
      <c r="M8630" s="80"/>
    </row>
    <row r="8631" spans="5:13">
      <c r="E8631" s="80"/>
      <c r="F8631" s="80"/>
      <c r="I8631" s="81"/>
      <c r="J8631" s="80"/>
      <c r="K8631" s="80"/>
      <c r="L8631" s="80"/>
      <c r="M8631" s="80"/>
    </row>
    <row r="8632" spans="5:13">
      <c r="E8632" s="80"/>
      <c r="F8632" s="80"/>
      <c r="I8632" s="81"/>
      <c r="J8632" s="80"/>
      <c r="K8632" s="80"/>
      <c r="L8632" s="80"/>
      <c r="M8632" s="80"/>
    </row>
    <row r="8633" spans="5:13">
      <c r="E8633" s="80"/>
      <c r="F8633" s="80"/>
      <c r="I8633" s="81"/>
      <c r="J8633" s="80"/>
      <c r="K8633" s="80"/>
      <c r="L8633" s="80"/>
      <c r="M8633" s="80"/>
    </row>
    <row r="8634" spans="5:13">
      <c r="E8634" s="80"/>
      <c r="F8634" s="80"/>
      <c r="I8634" s="81"/>
      <c r="J8634" s="80"/>
      <c r="K8634" s="80"/>
      <c r="L8634" s="80"/>
      <c r="M8634" s="80"/>
    </row>
    <row r="8635" spans="5:13">
      <c r="E8635" s="80"/>
      <c r="F8635" s="80"/>
      <c r="I8635" s="81"/>
      <c r="J8635" s="80"/>
      <c r="K8635" s="80"/>
      <c r="L8635" s="80"/>
      <c r="M8635" s="80"/>
    </row>
    <row r="8636" spans="5:13">
      <c r="E8636" s="80"/>
      <c r="F8636" s="80"/>
      <c r="I8636" s="81"/>
      <c r="J8636" s="80"/>
      <c r="K8636" s="80"/>
      <c r="L8636" s="80"/>
      <c r="M8636" s="80"/>
    </row>
    <row r="8637" spans="5:13">
      <c r="E8637" s="80"/>
      <c r="F8637" s="80"/>
      <c r="I8637" s="81"/>
      <c r="J8637" s="80"/>
      <c r="K8637" s="80"/>
      <c r="L8637" s="80"/>
      <c r="M8637" s="80"/>
    </row>
    <row r="8638" spans="5:13">
      <c r="E8638" s="80"/>
      <c r="F8638" s="80"/>
      <c r="I8638" s="81"/>
      <c r="J8638" s="80"/>
      <c r="K8638" s="80"/>
      <c r="L8638" s="80"/>
      <c r="M8638" s="80"/>
    </row>
    <row r="8639" spans="5:13">
      <c r="E8639" s="80"/>
      <c r="F8639" s="80"/>
      <c r="I8639" s="81"/>
      <c r="J8639" s="80"/>
      <c r="K8639" s="80"/>
      <c r="L8639" s="80"/>
      <c r="M8639" s="80"/>
    </row>
    <row r="8640" spans="5:13">
      <c r="E8640" s="80"/>
      <c r="F8640" s="80"/>
      <c r="I8640" s="81"/>
      <c r="J8640" s="80"/>
      <c r="K8640" s="80"/>
      <c r="L8640" s="80"/>
      <c r="M8640" s="80"/>
    </row>
    <row r="8641" spans="5:13">
      <c r="E8641" s="80"/>
      <c r="F8641" s="80"/>
      <c r="I8641" s="81"/>
      <c r="J8641" s="80"/>
      <c r="K8641" s="80"/>
      <c r="L8641" s="80"/>
      <c r="M8641" s="80"/>
    </row>
    <row r="8642" spans="5:13">
      <c r="E8642" s="80"/>
      <c r="F8642" s="80"/>
      <c r="I8642" s="81"/>
      <c r="J8642" s="80"/>
      <c r="K8642" s="80"/>
      <c r="L8642" s="80"/>
      <c r="M8642" s="80"/>
    </row>
    <row r="8643" spans="5:13">
      <c r="E8643" s="80"/>
      <c r="F8643" s="80"/>
      <c r="I8643" s="81"/>
      <c r="J8643" s="80"/>
      <c r="K8643" s="80"/>
      <c r="L8643" s="80"/>
      <c r="M8643" s="80"/>
    </row>
    <row r="8644" spans="5:13">
      <c r="E8644" s="80"/>
      <c r="F8644" s="80"/>
      <c r="I8644" s="81"/>
      <c r="J8644" s="80"/>
      <c r="K8644" s="80"/>
      <c r="L8644" s="80"/>
      <c r="M8644" s="80"/>
    </row>
    <row r="8645" spans="5:13">
      <c r="E8645" s="80"/>
      <c r="F8645" s="80"/>
      <c r="I8645" s="81"/>
      <c r="J8645" s="80"/>
      <c r="K8645" s="80"/>
      <c r="L8645" s="80"/>
      <c r="M8645" s="80"/>
    </row>
    <row r="8646" spans="5:13">
      <c r="E8646" s="80"/>
      <c r="F8646" s="80"/>
      <c r="I8646" s="81"/>
      <c r="J8646" s="80"/>
      <c r="K8646" s="80"/>
      <c r="L8646" s="80"/>
      <c r="M8646" s="80"/>
    </row>
    <row r="8647" spans="5:13">
      <c r="E8647" s="80"/>
      <c r="F8647" s="80"/>
      <c r="I8647" s="81"/>
      <c r="J8647" s="80"/>
      <c r="K8647" s="80"/>
      <c r="L8647" s="80"/>
      <c r="M8647" s="80"/>
    </row>
    <row r="8648" spans="5:13">
      <c r="E8648" s="80"/>
      <c r="F8648" s="80"/>
      <c r="I8648" s="81"/>
      <c r="J8648" s="80"/>
      <c r="K8648" s="80"/>
      <c r="L8648" s="80"/>
      <c r="M8648" s="80"/>
    </row>
    <row r="8649" spans="5:13">
      <c r="E8649" s="80"/>
      <c r="F8649" s="80"/>
      <c r="I8649" s="81"/>
      <c r="J8649" s="80"/>
      <c r="K8649" s="80"/>
      <c r="L8649" s="80"/>
      <c r="M8649" s="80"/>
    </row>
    <row r="8650" spans="5:13">
      <c r="E8650" s="80"/>
      <c r="F8650" s="80"/>
      <c r="I8650" s="81"/>
      <c r="J8650" s="80"/>
      <c r="K8650" s="80"/>
      <c r="L8650" s="80"/>
      <c r="M8650" s="80"/>
    </row>
    <row r="8651" spans="5:13">
      <c r="E8651" s="80"/>
      <c r="F8651" s="80"/>
      <c r="I8651" s="81"/>
      <c r="J8651" s="80"/>
      <c r="K8651" s="80"/>
      <c r="L8651" s="80"/>
      <c r="M8651" s="80"/>
    </row>
    <row r="8652" spans="5:13">
      <c r="E8652" s="80"/>
      <c r="F8652" s="80"/>
      <c r="I8652" s="81"/>
      <c r="J8652" s="80"/>
      <c r="K8652" s="80"/>
      <c r="L8652" s="80"/>
      <c r="M8652" s="80"/>
    </row>
    <row r="8653" spans="5:13">
      <c r="E8653" s="80"/>
      <c r="F8653" s="80"/>
      <c r="I8653" s="81"/>
      <c r="J8653" s="80"/>
      <c r="K8653" s="80"/>
      <c r="L8653" s="80"/>
      <c r="M8653" s="80"/>
    </row>
    <row r="8654" spans="5:13">
      <c r="E8654" s="80"/>
      <c r="F8654" s="80"/>
      <c r="I8654" s="81"/>
      <c r="J8654" s="80"/>
      <c r="K8654" s="80"/>
      <c r="L8654" s="80"/>
      <c r="M8654" s="80"/>
    </row>
    <row r="8655" spans="5:13">
      <c r="E8655" s="80"/>
      <c r="F8655" s="80"/>
      <c r="I8655" s="81"/>
      <c r="J8655" s="80"/>
      <c r="K8655" s="80"/>
      <c r="L8655" s="80"/>
      <c r="M8655" s="80"/>
    </row>
    <row r="8656" spans="5:13">
      <c r="E8656" s="80"/>
      <c r="F8656" s="80"/>
      <c r="I8656" s="81"/>
      <c r="J8656" s="80"/>
      <c r="K8656" s="80"/>
      <c r="L8656" s="80"/>
      <c r="M8656" s="80"/>
    </row>
    <row r="8657" spans="5:13">
      <c r="E8657" s="80"/>
      <c r="F8657" s="80"/>
      <c r="I8657" s="81"/>
      <c r="J8657" s="80"/>
      <c r="K8657" s="80"/>
      <c r="L8657" s="80"/>
      <c r="M8657" s="80"/>
    </row>
    <row r="8658" spans="5:13">
      <c r="E8658" s="80"/>
      <c r="F8658" s="80"/>
      <c r="I8658" s="81"/>
      <c r="J8658" s="80"/>
      <c r="K8658" s="80"/>
      <c r="L8658" s="80"/>
      <c r="M8658" s="80"/>
    </row>
    <row r="8659" spans="5:13">
      <c r="E8659" s="80"/>
      <c r="F8659" s="80"/>
      <c r="I8659" s="81"/>
      <c r="J8659" s="80"/>
      <c r="K8659" s="80"/>
      <c r="L8659" s="80"/>
      <c r="M8659" s="80"/>
    </row>
    <row r="8660" spans="5:13">
      <c r="E8660" s="80"/>
      <c r="F8660" s="80"/>
      <c r="I8660" s="81"/>
      <c r="J8660" s="80"/>
      <c r="K8660" s="80"/>
      <c r="L8660" s="80"/>
      <c r="M8660" s="80"/>
    </row>
    <row r="8661" spans="5:13">
      <c r="E8661" s="80"/>
      <c r="F8661" s="80"/>
      <c r="I8661" s="81"/>
      <c r="J8661" s="80"/>
      <c r="K8661" s="80"/>
      <c r="L8661" s="80"/>
      <c r="M8661" s="80"/>
    </row>
    <row r="8662" spans="5:13">
      <c r="E8662" s="80"/>
      <c r="F8662" s="80"/>
      <c r="I8662" s="81"/>
      <c r="J8662" s="80"/>
      <c r="K8662" s="80"/>
      <c r="L8662" s="80"/>
      <c r="M8662" s="80"/>
    </row>
    <row r="8663" spans="5:13">
      <c r="E8663" s="80"/>
      <c r="F8663" s="80"/>
      <c r="I8663" s="81"/>
      <c r="J8663" s="80"/>
      <c r="K8663" s="80"/>
      <c r="L8663" s="80"/>
      <c r="M8663" s="80"/>
    </row>
    <row r="8664" spans="5:13">
      <c r="E8664" s="80"/>
      <c r="F8664" s="80"/>
      <c r="I8664" s="81"/>
      <c r="J8664" s="80"/>
      <c r="K8664" s="80"/>
      <c r="L8664" s="80"/>
      <c r="M8664" s="80"/>
    </row>
    <row r="8665" spans="5:13">
      <c r="E8665" s="80"/>
      <c r="F8665" s="80"/>
      <c r="I8665" s="81"/>
      <c r="J8665" s="80"/>
      <c r="K8665" s="80"/>
      <c r="L8665" s="80"/>
      <c r="M8665" s="80"/>
    </row>
    <row r="8666" spans="5:13">
      <c r="E8666" s="80"/>
      <c r="F8666" s="80"/>
      <c r="I8666" s="81"/>
      <c r="J8666" s="80"/>
      <c r="K8666" s="80"/>
      <c r="L8666" s="80"/>
      <c r="M8666" s="80"/>
    </row>
    <row r="8667" spans="5:13">
      <c r="E8667" s="80"/>
      <c r="F8667" s="80"/>
      <c r="I8667" s="81"/>
      <c r="J8667" s="80"/>
      <c r="K8667" s="80"/>
      <c r="L8667" s="80"/>
      <c r="M8667" s="80"/>
    </row>
    <row r="8668" spans="5:13">
      <c r="E8668" s="80"/>
      <c r="F8668" s="80"/>
      <c r="I8668" s="81"/>
      <c r="J8668" s="80"/>
      <c r="K8668" s="80"/>
      <c r="L8668" s="80"/>
      <c r="M8668" s="80"/>
    </row>
    <row r="8669" spans="5:13">
      <c r="E8669" s="80"/>
      <c r="F8669" s="80"/>
      <c r="I8669" s="81"/>
      <c r="J8669" s="80"/>
      <c r="K8669" s="80"/>
      <c r="L8669" s="80"/>
      <c r="M8669" s="80"/>
    </row>
    <row r="8670" spans="5:13">
      <c r="E8670" s="80"/>
      <c r="F8670" s="80"/>
      <c r="I8670" s="81"/>
      <c r="J8670" s="80"/>
      <c r="K8670" s="80"/>
      <c r="L8670" s="80"/>
      <c r="M8670" s="80"/>
    </row>
    <row r="8671" spans="5:13">
      <c r="E8671" s="80"/>
      <c r="F8671" s="80"/>
      <c r="I8671" s="81"/>
      <c r="J8671" s="80"/>
      <c r="K8671" s="80"/>
      <c r="L8671" s="80"/>
      <c r="M8671" s="80"/>
    </row>
    <row r="8672" spans="5:13">
      <c r="E8672" s="80"/>
      <c r="F8672" s="80"/>
      <c r="I8672" s="81"/>
      <c r="J8672" s="80"/>
      <c r="K8672" s="80"/>
      <c r="L8672" s="80"/>
      <c r="M8672" s="80"/>
    </row>
    <row r="8673" spans="5:13">
      <c r="E8673" s="80"/>
      <c r="F8673" s="80"/>
      <c r="I8673" s="81"/>
      <c r="J8673" s="80"/>
      <c r="K8673" s="80"/>
      <c r="L8673" s="80"/>
      <c r="M8673" s="80"/>
    </row>
    <row r="8674" spans="5:13">
      <c r="E8674" s="80"/>
      <c r="F8674" s="80"/>
      <c r="I8674" s="81"/>
      <c r="J8674" s="80"/>
      <c r="K8674" s="80"/>
      <c r="L8674" s="80"/>
      <c r="M8674" s="80"/>
    </row>
    <row r="8675" spans="5:13">
      <c r="E8675" s="80"/>
      <c r="F8675" s="80"/>
      <c r="I8675" s="81"/>
      <c r="J8675" s="80"/>
      <c r="K8675" s="80"/>
      <c r="L8675" s="80"/>
      <c r="M8675" s="80"/>
    </row>
    <row r="8676" spans="5:13">
      <c r="E8676" s="80"/>
      <c r="F8676" s="80"/>
      <c r="I8676" s="81"/>
      <c r="J8676" s="80"/>
      <c r="K8676" s="80"/>
      <c r="L8676" s="80"/>
      <c r="M8676" s="80"/>
    </row>
    <row r="8677" spans="5:13">
      <c r="E8677" s="80"/>
      <c r="F8677" s="80"/>
      <c r="I8677" s="81"/>
      <c r="J8677" s="80"/>
      <c r="K8677" s="80"/>
      <c r="L8677" s="80"/>
      <c r="M8677" s="80"/>
    </row>
    <row r="8678" spans="5:13">
      <c r="E8678" s="80"/>
      <c r="F8678" s="80"/>
      <c r="I8678" s="81"/>
      <c r="J8678" s="80"/>
      <c r="K8678" s="80"/>
      <c r="L8678" s="80"/>
      <c r="M8678" s="80"/>
    </row>
    <row r="8679" spans="5:13">
      <c r="E8679" s="80"/>
      <c r="F8679" s="80"/>
      <c r="I8679" s="81"/>
      <c r="J8679" s="80"/>
      <c r="K8679" s="80"/>
      <c r="L8679" s="80"/>
      <c r="M8679" s="80"/>
    </row>
    <row r="8680" spans="5:13">
      <c r="E8680" s="80"/>
      <c r="F8680" s="80"/>
      <c r="I8680" s="81"/>
      <c r="J8680" s="80"/>
      <c r="K8680" s="80"/>
      <c r="L8680" s="80"/>
      <c r="M8680" s="80"/>
    </row>
    <row r="8681" spans="5:13">
      <c r="E8681" s="80"/>
      <c r="F8681" s="80"/>
      <c r="I8681" s="81"/>
      <c r="J8681" s="80"/>
      <c r="K8681" s="80"/>
      <c r="L8681" s="80"/>
      <c r="M8681" s="80"/>
    </row>
    <row r="8682" spans="5:13">
      <c r="E8682" s="80"/>
      <c r="F8682" s="80"/>
      <c r="I8682" s="81"/>
      <c r="J8682" s="80"/>
      <c r="K8682" s="80"/>
      <c r="L8682" s="80"/>
      <c r="M8682" s="80"/>
    </row>
    <row r="8683" spans="5:13">
      <c r="E8683" s="80"/>
      <c r="F8683" s="80"/>
      <c r="I8683" s="81"/>
      <c r="J8683" s="80"/>
      <c r="K8683" s="80"/>
      <c r="L8683" s="80"/>
      <c r="M8683" s="80"/>
    </row>
    <row r="8684" spans="5:13">
      <c r="E8684" s="80"/>
      <c r="F8684" s="80"/>
      <c r="I8684" s="81"/>
      <c r="J8684" s="80"/>
      <c r="K8684" s="80"/>
      <c r="L8684" s="80"/>
      <c r="M8684" s="80"/>
    </row>
    <row r="8685" spans="5:13">
      <c r="E8685" s="80"/>
      <c r="F8685" s="80"/>
      <c r="I8685" s="81"/>
      <c r="J8685" s="80"/>
      <c r="K8685" s="80"/>
      <c r="L8685" s="80"/>
      <c r="M8685" s="80"/>
    </row>
    <row r="8686" spans="5:13">
      <c r="E8686" s="80"/>
      <c r="F8686" s="80"/>
      <c r="I8686" s="81"/>
      <c r="J8686" s="80"/>
      <c r="K8686" s="80"/>
      <c r="L8686" s="80"/>
      <c r="M8686" s="80"/>
    </row>
    <row r="8687" spans="5:13">
      <c r="E8687" s="80"/>
      <c r="F8687" s="80"/>
      <c r="I8687" s="81"/>
      <c r="J8687" s="80"/>
      <c r="K8687" s="80"/>
      <c r="L8687" s="80"/>
      <c r="M8687" s="80"/>
    </row>
    <row r="8688" spans="5:13">
      <c r="E8688" s="80"/>
      <c r="F8688" s="80"/>
      <c r="I8688" s="81"/>
      <c r="J8688" s="80"/>
      <c r="K8688" s="80"/>
      <c r="L8688" s="80"/>
      <c r="M8688" s="80"/>
    </row>
    <row r="8689" spans="5:13">
      <c r="E8689" s="80"/>
      <c r="F8689" s="80"/>
      <c r="I8689" s="81"/>
      <c r="J8689" s="80"/>
      <c r="K8689" s="80"/>
      <c r="L8689" s="80"/>
      <c r="M8689" s="80"/>
    </row>
    <row r="8690" spans="5:13">
      <c r="E8690" s="80"/>
      <c r="F8690" s="80"/>
      <c r="I8690" s="81"/>
      <c r="J8690" s="80"/>
      <c r="K8690" s="80"/>
      <c r="L8690" s="80"/>
      <c r="M8690" s="80"/>
    </row>
    <row r="8691" spans="5:13">
      <c r="E8691" s="80"/>
      <c r="F8691" s="80"/>
      <c r="I8691" s="81"/>
      <c r="J8691" s="80"/>
      <c r="K8691" s="80"/>
      <c r="L8691" s="80"/>
      <c r="M8691" s="80"/>
    </row>
    <row r="8692" spans="5:13">
      <c r="E8692" s="80"/>
      <c r="F8692" s="80"/>
      <c r="I8692" s="81"/>
      <c r="J8692" s="80"/>
      <c r="K8692" s="80"/>
      <c r="L8692" s="80"/>
      <c r="M8692" s="80"/>
    </row>
    <row r="8693" spans="5:13">
      <c r="E8693" s="80"/>
      <c r="F8693" s="80"/>
      <c r="I8693" s="81"/>
      <c r="J8693" s="80"/>
      <c r="K8693" s="80"/>
      <c r="L8693" s="80"/>
      <c r="M8693" s="80"/>
    </row>
    <row r="8694" spans="5:13">
      <c r="E8694" s="80"/>
      <c r="F8694" s="80"/>
      <c r="I8694" s="81"/>
      <c r="J8694" s="80"/>
      <c r="K8694" s="80"/>
      <c r="L8694" s="80"/>
      <c r="M8694" s="80"/>
    </row>
    <row r="8695" spans="5:13">
      <c r="E8695" s="80"/>
      <c r="F8695" s="80"/>
      <c r="I8695" s="81"/>
      <c r="J8695" s="80"/>
      <c r="K8695" s="80"/>
      <c r="L8695" s="80"/>
      <c r="M8695" s="80"/>
    </row>
    <row r="8696" spans="5:13">
      <c r="E8696" s="80"/>
      <c r="F8696" s="80"/>
      <c r="I8696" s="81"/>
      <c r="J8696" s="80"/>
      <c r="K8696" s="80"/>
      <c r="L8696" s="80"/>
      <c r="M8696" s="80"/>
    </row>
    <row r="8697" spans="5:13">
      <c r="E8697" s="80"/>
      <c r="F8697" s="80"/>
      <c r="I8697" s="81"/>
      <c r="J8697" s="80"/>
      <c r="K8697" s="80"/>
      <c r="L8697" s="80"/>
      <c r="M8697" s="80"/>
    </row>
    <row r="8698" spans="5:13">
      <c r="E8698" s="80"/>
      <c r="F8698" s="80"/>
      <c r="I8698" s="81"/>
      <c r="J8698" s="80"/>
      <c r="K8698" s="80"/>
      <c r="L8698" s="80"/>
      <c r="M8698" s="80"/>
    </row>
    <row r="8699" spans="5:13">
      <c r="E8699" s="80"/>
      <c r="F8699" s="80"/>
      <c r="I8699" s="81"/>
      <c r="J8699" s="80"/>
      <c r="K8699" s="80"/>
      <c r="L8699" s="80"/>
      <c r="M8699" s="80"/>
    </row>
    <row r="8700" spans="5:13">
      <c r="E8700" s="80"/>
      <c r="F8700" s="80"/>
      <c r="I8700" s="81"/>
      <c r="J8700" s="80"/>
      <c r="K8700" s="80"/>
      <c r="L8700" s="80"/>
      <c r="M8700" s="80"/>
    </row>
    <row r="8701" spans="5:13">
      <c r="E8701" s="80"/>
      <c r="F8701" s="80"/>
      <c r="I8701" s="81"/>
      <c r="J8701" s="80"/>
      <c r="K8701" s="80"/>
      <c r="L8701" s="80"/>
      <c r="M8701" s="80"/>
    </row>
    <row r="8702" spans="5:13">
      <c r="E8702" s="80"/>
      <c r="F8702" s="80"/>
      <c r="I8702" s="81"/>
      <c r="J8702" s="80"/>
      <c r="K8702" s="80"/>
      <c r="L8702" s="80"/>
      <c r="M8702" s="80"/>
    </row>
    <row r="8703" spans="5:13">
      <c r="E8703" s="80"/>
      <c r="F8703" s="80"/>
      <c r="I8703" s="81"/>
      <c r="J8703" s="80"/>
      <c r="K8703" s="80"/>
      <c r="L8703" s="80"/>
      <c r="M8703" s="80"/>
    </row>
    <row r="8704" spans="5:13">
      <c r="E8704" s="80"/>
      <c r="F8704" s="80"/>
      <c r="I8704" s="81"/>
      <c r="J8704" s="80"/>
      <c r="K8704" s="80"/>
      <c r="L8704" s="80"/>
      <c r="M8704" s="80"/>
    </row>
    <row r="8705" spans="5:13">
      <c r="E8705" s="80"/>
      <c r="F8705" s="80"/>
      <c r="I8705" s="81"/>
      <c r="J8705" s="80"/>
      <c r="K8705" s="80"/>
      <c r="L8705" s="80"/>
      <c r="M8705" s="80"/>
    </row>
    <row r="8706" spans="5:13">
      <c r="E8706" s="80"/>
      <c r="F8706" s="80"/>
      <c r="I8706" s="81"/>
      <c r="J8706" s="80"/>
      <c r="K8706" s="80"/>
      <c r="L8706" s="80"/>
      <c r="M8706" s="80"/>
    </row>
    <row r="8707" spans="5:13">
      <c r="E8707" s="80"/>
      <c r="F8707" s="80"/>
      <c r="I8707" s="81"/>
      <c r="J8707" s="80"/>
      <c r="K8707" s="80"/>
      <c r="L8707" s="80"/>
      <c r="M8707" s="80"/>
    </row>
    <row r="8708" spans="5:13">
      <c r="E8708" s="80"/>
      <c r="F8708" s="80"/>
      <c r="I8708" s="81"/>
      <c r="J8708" s="80"/>
      <c r="K8708" s="80"/>
      <c r="L8708" s="80"/>
      <c r="M8708" s="80"/>
    </row>
    <row r="8709" spans="5:13">
      <c r="E8709" s="80"/>
      <c r="F8709" s="80"/>
      <c r="I8709" s="81"/>
      <c r="J8709" s="80"/>
      <c r="K8709" s="80"/>
      <c r="L8709" s="80"/>
      <c r="M8709" s="80"/>
    </row>
    <row r="8710" spans="5:13">
      <c r="E8710" s="80"/>
      <c r="F8710" s="80"/>
      <c r="I8710" s="81"/>
      <c r="J8710" s="80"/>
      <c r="K8710" s="80"/>
      <c r="L8710" s="80"/>
      <c r="M8710" s="80"/>
    </row>
    <row r="8711" spans="5:13">
      <c r="E8711" s="80"/>
      <c r="F8711" s="80"/>
      <c r="I8711" s="81"/>
      <c r="J8711" s="80"/>
      <c r="K8711" s="80"/>
      <c r="L8711" s="80"/>
      <c r="M8711" s="80"/>
    </row>
    <row r="8712" spans="5:13">
      <c r="E8712" s="80"/>
      <c r="F8712" s="80"/>
      <c r="I8712" s="81"/>
      <c r="J8712" s="80"/>
      <c r="K8712" s="80"/>
      <c r="L8712" s="80"/>
      <c r="M8712" s="80"/>
    </row>
    <row r="8713" spans="5:13">
      <c r="E8713" s="80"/>
      <c r="F8713" s="80"/>
      <c r="I8713" s="81"/>
      <c r="J8713" s="80"/>
      <c r="K8713" s="80"/>
      <c r="L8713" s="80"/>
      <c r="M8713" s="80"/>
    </row>
    <row r="8714" spans="5:13">
      <c r="E8714" s="80"/>
      <c r="F8714" s="80"/>
      <c r="I8714" s="81"/>
      <c r="J8714" s="80"/>
      <c r="K8714" s="80"/>
      <c r="L8714" s="80"/>
      <c r="M8714" s="80"/>
    </row>
    <row r="8715" spans="5:13">
      <c r="E8715" s="80"/>
      <c r="F8715" s="80"/>
      <c r="I8715" s="81"/>
      <c r="J8715" s="80"/>
      <c r="K8715" s="80"/>
      <c r="L8715" s="80"/>
      <c r="M8715" s="80"/>
    </row>
    <row r="8716" spans="5:13">
      <c r="E8716" s="80"/>
      <c r="F8716" s="80"/>
      <c r="I8716" s="81"/>
      <c r="J8716" s="80"/>
      <c r="K8716" s="80"/>
      <c r="L8716" s="80"/>
      <c r="M8716" s="80"/>
    </row>
    <row r="8717" spans="5:13">
      <c r="E8717" s="80"/>
      <c r="F8717" s="80"/>
      <c r="I8717" s="81"/>
      <c r="J8717" s="80"/>
      <c r="K8717" s="80"/>
      <c r="L8717" s="80"/>
      <c r="M8717" s="80"/>
    </row>
    <row r="8718" spans="5:13">
      <c r="E8718" s="80"/>
      <c r="F8718" s="80"/>
      <c r="I8718" s="81"/>
      <c r="J8718" s="80"/>
      <c r="K8718" s="80"/>
      <c r="L8718" s="80"/>
      <c r="M8718" s="80"/>
    </row>
    <row r="8719" spans="5:13">
      <c r="E8719" s="80"/>
      <c r="F8719" s="80"/>
      <c r="I8719" s="81"/>
      <c r="J8719" s="80"/>
      <c r="K8719" s="80"/>
      <c r="L8719" s="80"/>
      <c r="M8719" s="80"/>
    </row>
    <row r="8720" spans="5:13">
      <c r="E8720" s="80"/>
      <c r="F8720" s="80"/>
      <c r="I8720" s="81"/>
      <c r="J8720" s="80"/>
      <c r="K8720" s="80"/>
      <c r="L8720" s="80"/>
      <c r="M8720" s="80"/>
    </row>
    <row r="8721" spans="5:13">
      <c r="E8721" s="80"/>
      <c r="F8721" s="80"/>
      <c r="I8721" s="81"/>
      <c r="J8721" s="80"/>
      <c r="K8721" s="80"/>
      <c r="L8721" s="80"/>
      <c r="M8721" s="80"/>
    </row>
    <row r="8722" spans="5:13">
      <c r="E8722" s="80"/>
      <c r="F8722" s="80"/>
      <c r="I8722" s="81"/>
      <c r="J8722" s="80"/>
      <c r="K8722" s="80"/>
      <c r="L8722" s="80"/>
      <c r="M8722" s="80"/>
    </row>
    <row r="8723" spans="5:13">
      <c r="E8723" s="80"/>
      <c r="F8723" s="80"/>
      <c r="I8723" s="81"/>
      <c r="J8723" s="80"/>
      <c r="K8723" s="80"/>
      <c r="L8723" s="80"/>
      <c r="M8723" s="80"/>
    </row>
    <row r="8724" spans="5:13">
      <c r="E8724" s="80"/>
      <c r="F8724" s="80"/>
      <c r="I8724" s="81"/>
      <c r="J8724" s="80"/>
      <c r="K8724" s="80"/>
      <c r="L8724" s="80"/>
      <c r="M8724" s="80"/>
    </row>
    <row r="8725" spans="5:13">
      <c r="E8725" s="80"/>
      <c r="F8725" s="80"/>
      <c r="I8725" s="81"/>
      <c r="J8725" s="80"/>
      <c r="K8725" s="80"/>
      <c r="L8725" s="80"/>
      <c r="M8725" s="80"/>
    </row>
    <row r="8726" spans="5:13">
      <c r="E8726" s="80"/>
      <c r="F8726" s="80"/>
      <c r="I8726" s="81"/>
      <c r="J8726" s="80"/>
      <c r="K8726" s="80"/>
      <c r="L8726" s="80"/>
      <c r="M8726" s="80"/>
    </row>
    <row r="8727" spans="5:13">
      <c r="E8727" s="80"/>
      <c r="F8727" s="80"/>
      <c r="I8727" s="81"/>
      <c r="J8727" s="80"/>
      <c r="K8727" s="80"/>
      <c r="L8727" s="80"/>
      <c r="M8727" s="80"/>
    </row>
    <row r="8728" spans="5:13">
      <c r="E8728" s="80"/>
      <c r="F8728" s="80"/>
      <c r="I8728" s="81"/>
      <c r="J8728" s="80"/>
      <c r="K8728" s="80"/>
      <c r="L8728" s="80"/>
      <c r="M8728" s="80"/>
    </row>
    <row r="8729" spans="5:13">
      <c r="E8729" s="80"/>
      <c r="F8729" s="80"/>
      <c r="I8729" s="81"/>
      <c r="J8729" s="80"/>
      <c r="K8729" s="80"/>
      <c r="L8729" s="80"/>
      <c r="M8729" s="80"/>
    </row>
    <row r="8730" spans="5:13">
      <c r="E8730" s="80"/>
      <c r="F8730" s="80"/>
      <c r="I8730" s="81"/>
      <c r="J8730" s="80"/>
      <c r="K8730" s="80"/>
      <c r="L8730" s="80"/>
      <c r="M8730" s="80"/>
    </row>
    <row r="8731" spans="5:13">
      <c r="E8731" s="80"/>
      <c r="F8731" s="80"/>
      <c r="I8731" s="81"/>
      <c r="J8731" s="80"/>
      <c r="K8731" s="80"/>
      <c r="L8731" s="80"/>
      <c r="M8731" s="80"/>
    </row>
    <row r="8732" spans="5:13">
      <c r="E8732" s="80"/>
      <c r="F8732" s="80"/>
      <c r="I8732" s="81"/>
      <c r="J8732" s="80"/>
      <c r="K8732" s="80"/>
      <c r="L8732" s="80"/>
      <c r="M8732" s="80"/>
    </row>
    <row r="8733" spans="5:13">
      <c r="E8733" s="80"/>
      <c r="F8733" s="80"/>
      <c r="I8733" s="81"/>
      <c r="J8733" s="80"/>
      <c r="K8733" s="80"/>
      <c r="L8733" s="80"/>
      <c r="M8733" s="80"/>
    </row>
    <row r="8734" spans="5:13">
      <c r="E8734" s="80"/>
      <c r="F8734" s="80"/>
      <c r="I8734" s="81"/>
      <c r="J8734" s="80"/>
      <c r="K8734" s="80"/>
      <c r="L8734" s="80"/>
      <c r="M8734" s="80"/>
    </row>
    <row r="8735" spans="5:13">
      <c r="E8735" s="80"/>
      <c r="F8735" s="80"/>
      <c r="I8735" s="81"/>
      <c r="J8735" s="80"/>
      <c r="K8735" s="80"/>
      <c r="L8735" s="80"/>
      <c r="M8735" s="80"/>
    </row>
    <row r="8736" spans="5:13">
      <c r="E8736" s="80"/>
      <c r="F8736" s="80"/>
      <c r="I8736" s="81"/>
      <c r="J8736" s="80"/>
      <c r="K8736" s="80"/>
      <c r="L8736" s="80"/>
      <c r="M8736" s="80"/>
    </row>
    <row r="8737" spans="5:13">
      <c r="E8737" s="80"/>
      <c r="F8737" s="80"/>
      <c r="I8737" s="81"/>
      <c r="J8737" s="80"/>
      <c r="K8737" s="80"/>
      <c r="L8737" s="80"/>
      <c r="M8737" s="80"/>
    </row>
    <row r="8738" spans="5:13">
      <c r="E8738" s="80"/>
      <c r="F8738" s="80"/>
      <c r="I8738" s="81"/>
      <c r="J8738" s="80"/>
      <c r="K8738" s="80"/>
      <c r="L8738" s="80"/>
      <c r="M8738" s="80"/>
    </row>
    <row r="8739" spans="5:13">
      <c r="E8739" s="80"/>
      <c r="F8739" s="80"/>
      <c r="I8739" s="81"/>
      <c r="J8739" s="80"/>
      <c r="K8739" s="80"/>
      <c r="L8739" s="80"/>
      <c r="M8739" s="80"/>
    </row>
    <row r="8740" spans="5:13">
      <c r="E8740" s="80"/>
      <c r="F8740" s="80"/>
      <c r="I8740" s="81"/>
      <c r="J8740" s="80"/>
      <c r="K8740" s="80"/>
      <c r="L8740" s="80"/>
      <c r="M8740" s="80"/>
    </row>
    <row r="8741" spans="5:13">
      <c r="E8741" s="80"/>
      <c r="F8741" s="80"/>
      <c r="I8741" s="81"/>
      <c r="J8741" s="80"/>
      <c r="K8741" s="80"/>
      <c r="L8741" s="80"/>
      <c r="M8741" s="80"/>
    </row>
    <row r="8742" spans="5:13">
      <c r="E8742" s="80"/>
      <c r="F8742" s="80"/>
      <c r="I8742" s="81"/>
      <c r="J8742" s="80"/>
      <c r="K8742" s="80"/>
      <c r="L8742" s="80"/>
      <c r="M8742" s="80"/>
    </row>
    <row r="8743" spans="5:13">
      <c r="E8743" s="80"/>
      <c r="F8743" s="80"/>
      <c r="I8743" s="81"/>
      <c r="J8743" s="80"/>
      <c r="K8743" s="80"/>
      <c r="L8743" s="80"/>
      <c r="M8743" s="80"/>
    </row>
    <row r="8744" spans="5:13">
      <c r="E8744" s="80"/>
      <c r="F8744" s="80"/>
      <c r="I8744" s="81"/>
      <c r="J8744" s="80"/>
      <c r="K8744" s="80"/>
      <c r="L8744" s="80"/>
      <c r="M8744" s="80"/>
    </row>
    <row r="8745" spans="5:13">
      <c r="E8745" s="80"/>
      <c r="F8745" s="80"/>
      <c r="I8745" s="81"/>
      <c r="J8745" s="80"/>
      <c r="K8745" s="80"/>
      <c r="L8745" s="80"/>
      <c r="M8745" s="80"/>
    </row>
    <row r="8746" spans="5:13">
      <c r="E8746" s="80"/>
      <c r="F8746" s="80"/>
      <c r="I8746" s="81"/>
      <c r="J8746" s="80"/>
      <c r="K8746" s="80"/>
      <c r="L8746" s="80"/>
      <c r="M8746" s="80"/>
    </row>
    <row r="8747" spans="5:13">
      <c r="E8747" s="80"/>
      <c r="F8747" s="80"/>
      <c r="I8747" s="81"/>
      <c r="J8747" s="80"/>
      <c r="K8747" s="80"/>
      <c r="L8747" s="80"/>
      <c r="M8747" s="80"/>
    </row>
    <row r="8748" spans="5:13">
      <c r="E8748" s="80"/>
      <c r="F8748" s="80"/>
      <c r="I8748" s="81"/>
      <c r="J8748" s="80"/>
      <c r="K8748" s="80"/>
      <c r="L8748" s="80"/>
      <c r="M8748" s="80"/>
    </row>
    <row r="8749" spans="5:13">
      <c r="E8749" s="80"/>
      <c r="F8749" s="80"/>
      <c r="I8749" s="81"/>
      <c r="J8749" s="80"/>
      <c r="K8749" s="80"/>
      <c r="L8749" s="80"/>
      <c r="M8749" s="80"/>
    </row>
    <row r="8750" spans="5:13">
      <c r="E8750" s="80"/>
      <c r="F8750" s="80"/>
      <c r="I8750" s="81"/>
      <c r="J8750" s="80"/>
      <c r="K8750" s="80"/>
      <c r="L8750" s="80"/>
      <c r="M8750" s="80"/>
    </row>
    <row r="8751" spans="5:13">
      <c r="E8751" s="80"/>
      <c r="F8751" s="80"/>
      <c r="I8751" s="81"/>
      <c r="J8751" s="80"/>
      <c r="K8751" s="80"/>
      <c r="L8751" s="80"/>
      <c r="M8751" s="80"/>
    </row>
    <row r="8752" spans="5:13">
      <c r="E8752" s="80"/>
      <c r="F8752" s="80"/>
      <c r="I8752" s="81"/>
      <c r="J8752" s="80"/>
      <c r="K8752" s="80"/>
      <c r="L8752" s="80"/>
      <c r="M8752" s="80"/>
    </row>
    <row r="8753" spans="5:13">
      <c r="E8753" s="80"/>
      <c r="F8753" s="80"/>
      <c r="I8753" s="81"/>
      <c r="J8753" s="80"/>
      <c r="K8753" s="80"/>
      <c r="L8753" s="80"/>
      <c r="M8753" s="80"/>
    </row>
    <row r="8754" spans="5:13">
      <c r="E8754" s="80"/>
      <c r="F8754" s="80"/>
      <c r="I8754" s="81"/>
      <c r="J8754" s="80"/>
      <c r="K8754" s="80"/>
      <c r="L8754" s="80"/>
      <c r="M8754" s="80"/>
    </row>
    <row r="8755" spans="5:13">
      <c r="E8755" s="80"/>
      <c r="F8755" s="80"/>
      <c r="I8755" s="81"/>
      <c r="J8755" s="80"/>
      <c r="K8755" s="80"/>
      <c r="L8755" s="80"/>
      <c r="M8755" s="80"/>
    </row>
    <row r="8756" spans="5:13">
      <c r="E8756" s="80"/>
      <c r="F8756" s="80"/>
      <c r="I8756" s="81"/>
      <c r="J8756" s="80"/>
      <c r="K8756" s="80"/>
      <c r="L8756" s="80"/>
      <c r="M8756" s="80"/>
    </row>
    <row r="8757" spans="5:13">
      <c r="E8757" s="80"/>
      <c r="F8757" s="80"/>
      <c r="I8757" s="81"/>
      <c r="J8757" s="80"/>
      <c r="K8757" s="80"/>
      <c r="L8757" s="80"/>
      <c r="M8757" s="80"/>
    </row>
    <row r="8758" spans="5:13">
      <c r="E8758" s="80"/>
      <c r="F8758" s="80"/>
      <c r="I8758" s="81"/>
      <c r="J8758" s="80"/>
      <c r="K8758" s="80"/>
      <c r="L8758" s="80"/>
      <c r="M8758" s="80"/>
    </row>
    <row r="8759" spans="5:13">
      <c r="E8759" s="80"/>
      <c r="F8759" s="80"/>
      <c r="I8759" s="81"/>
      <c r="J8759" s="80"/>
      <c r="K8759" s="80"/>
      <c r="L8759" s="80"/>
      <c r="M8759" s="80"/>
    </row>
    <row r="8760" spans="5:13">
      <c r="E8760" s="80"/>
      <c r="F8760" s="80"/>
      <c r="I8760" s="81"/>
      <c r="J8760" s="80"/>
      <c r="K8760" s="80"/>
      <c r="L8760" s="80"/>
      <c r="M8760" s="80"/>
    </row>
    <row r="8761" spans="5:13">
      <c r="E8761" s="80"/>
      <c r="F8761" s="80"/>
      <c r="I8761" s="81"/>
      <c r="J8761" s="80"/>
      <c r="K8761" s="80"/>
      <c r="L8761" s="80"/>
      <c r="M8761" s="80"/>
    </row>
    <row r="8762" spans="5:13">
      <c r="E8762" s="80"/>
      <c r="F8762" s="80"/>
      <c r="I8762" s="81"/>
      <c r="J8762" s="80"/>
      <c r="K8762" s="80"/>
      <c r="L8762" s="80"/>
      <c r="M8762" s="80"/>
    </row>
    <row r="8763" spans="5:13">
      <c r="E8763" s="80"/>
      <c r="F8763" s="80"/>
      <c r="I8763" s="81"/>
      <c r="J8763" s="80"/>
      <c r="K8763" s="80"/>
      <c r="L8763" s="80"/>
      <c r="M8763" s="80"/>
    </row>
    <row r="8764" spans="5:13">
      <c r="E8764" s="80"/>
      <c r="F8764" s="80"/>
      <c r="I8764" s="81"/>
      <c r="J8764" s="80"/>
      <c r="K8764" s="80"/>
      <c r="L8764" s="80"/>
      <c r="M8764" s="80"/>
    </row>
    <row r="8765" spans="5:13">
      <c r="E8765" s="80"/>
      <c r="F8765" s="80"/>
      <c r="I8765" s="81"/>
      <c r="J8765" s="80"/>
      <c r="K8765" s="80"/>
      <c r="L8765" s="80"/>
      <c r="M8765" s="80"/>
    </row>
    <row r="8766" spans="5:13">
      <c r="E8766" s="80"/>
      <c r="F8766" s="80"/>
      <c r="I8766" s="81"/>
      <c r="J8766" s="80"/>
      <c r="K8766" s="80"/>
      <c r="L8766" s="80"/>
      <c r="M8766" s="80"/>
    </row>
    <row r="8767" spans="5:13">
      <c r="E8767" s="80"/>
      <c r="F8767" s="80"/>
      <c r="I8767" s="81"/>
      <c r="J8767" s="80"/>
      <c r="K8767" s="80"/>
      <c r="L8767" s="80"/>
      <c r="M8767" s="80"/>
    </row>
    <row r="8768" spans="5:13">
      <c r="E8768" s="80"/>
      <c r="F8768" s="80"/>
      <c r="I8768" s="81"/>
      <c r="J8768" s="80"/>
      <c r="K8768" s="80"/>
      <c r="L8768" s="80"/>
      <c r="M8768" s="80"/>
    </row>
    <row r="8769" spans="5:13">
      <c r="E8769" s="80"/>
      <c r="F8769" s="80"/>
      <c r="I8769" s="81"/>
      <c r="J8769" s="80"/>
      <c r="K8769" s="80"/>
      <c r="L8769" s="80"/>
      <c r="M8769" s="80"/>
    </row>
    <row r="8770" spans="5:13">
      <c r="E8770" s="80"/>
      <c r="F8770" s="80"/>
      <c r="I8770" s="81"/>
      <c r="J8770" s="80"/>
      <c r="K8770" s="80"/>
      <c r="L8770" s="80"/>
      <c r="M8770" s="80"/>
    </row>
    <row r="8771" spans="5:13">
      <c r="E8771" s="80"/>
      <c r="F8771" s="80"/>
      <c r="I8771" s="81"/>
      <c r="J8771" s="80"/>
      <c r="K8771" s="80"/>
      <c r="L8771" s="80"/>
      <c r="M8771" s="80"/>
    </row>
    <row r="8772" spans="5:13">
      <c r="E8772" s="80"/>
      <c r="F8772" s="80"/>
      <c r="I8772" s="81"/>
      <c r="J8772" s="80"/>
      <c r="K8772" s="80"/>
      <c r="L8772" s="80"/>
      <c r="M8772" s="80"/>
    </row>
    <row r="8773" spans="5:13">
      <c r="E8773" s="80"/>
      <c r="F8773" s="80"/>
      <c r="I8773" s="81"/>
      <c r="J8773" s="80"/>
      <c r="K8773" s="80"/>
      <c r="L8773" s="80"/>
      <c r="M8773" s="80"/>
    </row>
    <row r="8774" spans="5:13">
      <c r="E8774" s="80"/>
      <c r="F8774" s="80"/>
      <c r="I8774" s="81"/>
      <c r="J8774" s="80"/>
      <c r="K8774" s="80"/>
      <c r="L8774" s="80"/>
      <c r="M8774" s="80"/>
    </row>
    <row r="8775" spans="5:13">
      <c r="E8775" s="80"/>
      <c r="F8775" s="80"/>
      <c r="I8775" s="81"/>
      <c r="J8775" s="80"/>
      <c r="K8775" s="80"/>
      <c r="L8775" s="80"/>
      <c r="M8775" s="80"/>
    </row>
    <row r="8776" spans="5:13">
      <c r="E8776" s="80"/>
      <c r="F8776" s="80"/>
      <c r="I8776" s="81"/>
      <c r="J8776" s="80"/>
      <c r="K8776" s="80"/>
      <c r="L8776" s="80"/>
      <c r="M8776" s="80"/>
    </row>
    <row r="8777" spans="5:13">
      <c r="E8777" s="80"/>
      <c r="F8777" s="80"/>
      <c r="I8777" s="81"/>
      <c r="J8777" s="80"/>
      <c r="K8777" s="80"/>
      <c r="L8777" s="80"/>
      <c r="M8777" s="80"/>
    </row>
    <row r="8778" spans="5:13">
      <c r="E8778" s="80"/>
      <c r="F8778" s="80"/>
      <c r="I8778" s="81"/>
      <c r="J8778" s="80"/>
      <c r="K8778" s="80"/>
      <c r="L8778" s="80"/>
      <c r="M8778" s="80"/>
    </row>
    <row r="8779" spans="5:13">
      <c r="E8779" s="80"/>
      <c r="F8779" s="80"/>
      <c r="I8779" s="81"/>
      <c r="J8779" s="80"/>
      <c r="K8779" s="80"/>
      <c r="L8779" s="80"/>
      <c r="M8779" s="80"/>
    </row>
    <row r="8780" spans="5:13">
      <c r="E8780" s="80"/>
      <c r="F8780" s="80"/>
      <c r="I8780" s="81"/>
      <c r="J8780" s="80"/>
      <c r="K8780" s="80"/>
      <c r="L8780" s="80"/>
      <c r="M8780" s="80"/>
    </row>
    <row r="8781" spans="5:13">
      <c r="E8781" s="80"/>
      <c r="F8781" s="80"/>
      <c r="I8781" s="81"/>
      <c r="J8781" s="80"/>
      <c r="K8781" s="80"/>
      <c r="L8781" s="80"/>
      <c r="M8781" s="80"/>
    </row>
    <row r="8782" spans="5:13">
      <c r="E8782" s="80"/>
      <c r="F8782" s="80"/>
      <c r="I8782" s="81"/>
      <c r="J8782" s="80"/>
      <c r="K8782" s="80"/>
      <c r="L8782" s="80"/>
      <c r="M8782" s="80"/>
    </row>
    <row r="8783" spans="5:13">
      <c r="E8783" s="80"/>
      <c r="F8783" s="80"/>
      <c r="I8783" s="81"/>
      <c r="J8783" s="80"/>
      <c r="K8783" s="80"/>
      <c r="L8783" s="80"/>
      <c r="M8783" s="80"/>
    </row>
    <row r="8784" spans="5:13">
      <c r="E8784" s="80"/>
      <c r="F8784" s="80"/>
      <c r="I8784" s="81"/>
      <c r="J8784" s="80"/>
      <c r="K8784" s="80"/>
      <c r="L8784" s="80"/>
      <c r="M8784" s="80"/>
    </row>
    <row r="8785" spans="5:13">
      <c r="E8785" s="80"/>
      <c r="F8785" s="80"/>
      <c r="I8785" s="81"/>
      <c r="J8785" s="80"/>
      <c r="K8785" s="80"/>
      <c r="L8785" s="80"/>
      <c r="M8785" s="80"/>
    </row>
    <row r="8786" spans="5:13">
      <c r="E8786" s="80"/>
      <c r="F8786" s="80"/>
      <c r="I8786" s="81"/>
      <c r="J8786" s="80"/>
      <c r="K8786" s="80"/>
      <c r="L8786" s="80"/>
      <c r="M8786" s="80"/>
    </row>
    <row r="8787" spans="5:13">
      <c r="E8787" s="80"/>
      <c r="F8787" s="80"/>
      <c r="I8787" s="81"/>
      <c r="J8787" s="80"/>
      <c r="K8787" s="80"/>
      <c r="L8787" s="80"/>
      <c r="M8787" s="80"/>
    </row>
    <row r="8788" spans="5:13">
      <c r="E8788" s="80"/>
      <c r="F8788" s="80"/>
      <c r="I8788" s="81"/>
      <c r="J8788" s="80"/>
      <c r="K8788" s="80"/>
      <c r="L8788" s="80"/>
      <c r="M8788" s="80"/>
    </row>
    <row r="8789" spans="5:13">
      <c r="E8789" s="80"/>
      <c r="F8789" s="80"/>
      <c r="I8789" s="81"/>
      <c r="J8789" s="80"/>
      <c r="K8789" s="80"/>
      <c r="L8789" s="80"/>
      <c r="M8789" s="80"/>
    </row>
    <row r="8790" spans="5:13">
      <c r="E8790" s="80"/>
      <c r="F8790" s="80"/>
      <c r="I8790" s="81"/>
      <c r="J8790" s="80"/>
      <c r="K8790" s="80"/>
      <c r="L8790" s="80"/>
      <c r="M8790" s="80"/>
    </row>
    <row r="8791" spans="5:13">
      <c r="E8791" s="80"/>
      <c r="F8791" s="80"/>
      <c r="I8791" s="81"/>
      <c r="J8791" s="80"/>
      <c r="K8791" s="80"/>
      <c r="L8791" s="80"/>
      <c r="M8791" s="80"/>
    </row>
    <row r="8792" spans="5:13">
      <c r="E8792" s="80"/>
      <c r="F8792" s="80"/>
      <c r="I8792" s="81"/>
      <c r="J8792" s="80"/>
      <c r="K8792" s="80"/>
      <c r="L8792" s="80"/>
      <c r="M8792" s="80"/>
    </row>
    <row r="8793" spans="5:13">
      <c r="E8793" s="80"/>
      <c r="F8793" s="80"/>
      <c r="I8793" s="81"/>
      <c r="J8793" s="80"/>
      <c r="K8793" s="80"/>
      <c r="L8793" s="80"/>
      <c r="M8793" s="80"/>
    </row>
    <row r="8794" spans="5:13">
      <c r="E8794" s="80"/>
      <c r="F8794" s="80"/>
      <c r="I8794" s="81"/>
      <c r="J8794" s="80"/>
      <c r="K8794" s="80"/>
      <c r="L8794" s="80"/>
      <c r="M8794" s="80"/>
    </row>
    <row r="8795" spans="5:13">
      <c r="E8795" s="80"/>
      <c r="F8795" s="80"/>
      <c r="I8795" s="81"/>
      <c r="J8795" s="80"/>
      <c r="K8795" s="80"/>
      <c r="L8795" s="80"/>
      <c r="M8795" s="80"/>
    </row>
    <row r="8796" spans="5:13">
      <c r="E8796" s="80"/>
      <c r="F8796" s="80"/>
      <c r="I8796" s="81"/>
      <c r="J8796" s="80"/>
      <c r="K8796" s="80"/>
      <c r="L8796" s="80"/>
      <c r="M8796" s="80"/>
    </row>
    <row r="8797" spans="5:13">
      <c r="E8797" s="80"/>
      <c r="F8797" s="80"/>
      <c r="I8797" s="81"/>
      <c r="J8797" s="80"/>
      <c r="K8797" s="80"/>
      <c r="L8797" s="80"/>
      <c r="M8797" s="80"/>
    </row>
    <row r="8798" spans="5:13">
      <c r="E8798" s="80"/>
      <c r="F8798" s="80"/>
      <c r="I8798" s="81"/>
      <c r="J8798" s="80"/>
      <c r="K8798" s="80"/>
      <c r="L8798" s="80"/>
      <c r="M8798" s="80"/>
    </row>
    <row r="8799" spans="5:13">
      <c r="E8799" s="80"/>
      <c r="F8799" s="80"/>
      <c r="I8799" s="81"/>
      <c r="J8799" s="80"/>
      <c r="K8799" s="80"/>
      <c r="L8799" s="80"/>
      <c r="M8799" s="80"/>
    </row>
    <row r="8800" spans="5:13">
      <c r="E8800" s="80"/>
      <c r="F8800" s="80"/>
      <c r="I8800" s="81"/>
      <c r="J8800" s="80"/>
      <c r="K8800" s="80"/>
      <c r="L8800" s="80"/>
      <c r="M8800" s="80"/>
    </row>
    <row r="8801" spans="5:13">
      <c r="E8801" s="80"/>
      <c r="F8801" s="80"/>
      <c r="I8801" s="81"/>
      <c r="J8801" s="80"/>
      <c r="K8801" s="80"/>
      <c r="L8801" s="80"/>
      <c r="M8801" s="80"/>
    </row>
    <row r="8802" spans="5:13">
      <c r="E8802" s="80"/>
      <c r="F8802" s="80"/>
      <c r="I8802" s="81"/>
      <c r="J8802" s="80"/>
      <c r="K8802" s="80"/>
      <c r="L8802" s="80"/>
      <c r="M8802" s="80"/>
    </row>
    <row r="8803" spans="5:13">
      <c r="E8803" s="80"/>
      <c r="F8803" s="80"/>
      <c r="I8803" s="81"/>
      <c r="J8803" s="80"/>
      <c r="K8803" s="80"/>
      <c r="L8803" s="80"/>
      <c r="M8803" s="80"/>
    </row>
    <row r="8804" spans="5:13">
      <c r="E8804" s="80"/>
      <c r="F8804" s="80"/>
      <c r="I8804" s="81"/>
      <c r="J8804" s="80"/>
      <c r="K8804" s="80"/>
      <c r="L8804" s="80"/>
      <c r="M8804" s="80"/>
    </row>
    <row r="8805" spans="5:13">
      <c r="E8805" s="80"/>
      <c r="F8805" s="80"/>
      <c r="I8805" s="81"/>
      <c r="J8805" s="80"/>
      <c r="K8805" s="80"/>
      <c r="L8805" s="80"/>
      <c r="M8805" s="80"/>
    </row>
    <row r="8806" spans="5:13">
      <c r="E8806" s="80"/>
      <c r="F8806" s="80"/>
      <c r="I8806" s="81"/>
      <c r="J8806" s="80"/>
      <c r="K8806" s="80"/>
      <c r="L8806" s="80"/>
      <c r="M8806" s="80"/>
    </row>
    <row r="8807" spans="5:13">
      <c r="E8807" s="80"/>
      <c r="F8807" s="80"/>
      <c r="I8807" s="81"/>
      <c r="J8807" s="80"/>
      <c r="K8807" s="80"/>
      <c r="L8807" s="80"/>
      <c r="M8807" s="80"/>
    </row>
    <row r="8808" spans="5:13">
      <c r="E8808" s="80"/>
      <c r="F8808" s="80"/>
      <c r="I8808" s="81"/>
      <c r="J8808" s="80"/>
      <c r="K8808" s="80"/>
      <c r="L8808" s="80"/>
      <c r="M8808" s="80"/>
    </row>
    <row r="8809" spans="5:13">
      <c r="E8809" s="80"/>
      <c r="F8809" s="80"/>
      <c r="I8809" s="81"/>
      <c r="J8809" s="80"/>
      <c r="K8809" s="80"/>
      <c r="L8809" s="80"/>
      <c r="M8809" s="80"/>
    </row>
    <row r="8810" spans="5:13">
      <c r="E8810" s="80"/>
      <c r="F8810" s="80"/>
      <c r="I8810" s="81"/>
      <c r="J8810" s="80"/>
      <c r="K8810" s="80"/>
      <c r="L8810" s="80"/>
      <c r="M8810" s="80"/>
    </row>
    <row r="8811" spans="5:13">
      <c r="E8811" s="80"/>
      <c r="F8811" s="80"/>
      <c r="I8811" s="81"/>
      <c r="J8811" s="80"/>
      <c r="K8811" s="80"/>
      <c r="L8811" s="80"/>
      <c r="M8811" s="80"/>
    </row>
    <row r="8812" spans="5:13">
      <c r="E8812" s="80"/>
      <c r="F8812" s="80"/>
      <c r="I8812" s="81"/>
      <c r="J8812" s="80"/>
      <c r="K8812" s="80"/>
      <c r="L8812" s="80"/>
      <c r="M8812" s="80"/>
    </row>
    <row r="8813" spans="5:13">
      <c r="E8813" s="80"/>
      <c r="F8813" s="80"/>
      <c r="I8813" s="81"/>
      <c r="J8813" s="80"/>
      <c r="K8813" s="80"/>
      <c r="L8813" s="80"/>
      <c r="M8813" s="80"/>
    </row>
    <row r="8814" spans="5:13">
      <c r="E8814" s="80"/>
      <c r="F8814" s="80"/>
      <c r="I8814" s="81"/>
      <c r="J8814" s="80"/>
      <c r="K8814" s="80"/>
      <c r="L8814" s="80"/>
      <c r="M8814" s="80"/>
    </row>
    <row r="8815" spans="5:13">
      <c r="E8815" s="80"/>
      <c r="F8815" s="80"/>
      <c r="I8815" s="81"/>
      <c r="J8815" s="80"/>
      <c r="K8815" s="80"/>
      <c r="L8815" s="80"/>
      <c r="M8815" s="80"/>
    </row>
    <row r="8816" spans="5:13">
      <c r="E8816" s="80"/>
      <c r="F8816" s="80"/>
      <c r="I8816" s="81"/>
      <c r="J8816" s="80"/>
      <c r="K8816" s="80"/>
      <c r="L8816" s="80"/>
      <c r="M8816" s="80"/>
    </row>
    <row r="8817" spans="5:13">
      <c r="E8817" s="80"/>
      <c r="F8817" s="80"/>
      <c r="I8817" s="81"/>
      <c r="J8817" s="80"/>
      <c r="K8817" s="80"/>
      <c r="L8817" s="80"/>
      <c r="M8817" s="80"/>
    </row>
    <row r="8818" spans="5:13">
      <c r="E8818" s="80"/>
      <c r="F8818" s="80"/>
      <c r="I8818" s="81"/>
      <c r="J8818" s="80"/>
      <c r="K8818" s="80"/>
      <c r="L8818" s="80"/>
      <c r="M8818" s="80"/>
    </row>
    <row r="8819" spans="5:13">
      <c r="E8819" s="80"/>
      <c r="F8819" s="80"/>
      <c r="I8819" s="81"/>
      <c r="J8819" s="80"/>
      <c r="K8819" s="80"/>
      <c r="L8819" s="80"/>
      <c r="M8819" s="80"/>
    </row>
    <row r="8820" spans="5:13">
      <c r="E8820" s="80"/>
      <c r="F8820" s="80"/>
      <c r="I8820" s="81"/>
      <c r="J8820" s="80"/>
      <c r="K8820" s="80"/>
      <c r="L8820" s="80"/>
      <c r="M8820" s="80"/>
    </row>
    <row r="8821" spans="5:13">
      <c r="E8821" s="80"/>
      <c r="F8821" s="80"/>
      <c r="I8821" s="81"/>
      <c r="J8821" s="80"/>
      <c r="K8821" s="80"/>
      <c r="L8821" s="80"/>
      <c r="M8821" s="80"/>
    </row>
    <row r="8822" spans="5:13">
      <c r="E8822" s="80"/>
      <c r="F8822" s="80"/>
      <c r="I8822" s="81"/>
      <c r="J8822" s="80"/>
      <c r="K8822" s="80"/>
      <c r="L8822" s="80"/>
      <c r="M8822" s="80"/>
    </row>
    <row r="8823" spans="5:13">
      <c r="E8823" s="80"/>
      <c r="F8823" s="80"/>
      <c r="I8823" s="81"/>
      <c r="J8823" s="80"/>
      <c r="K8823" s="80"/>
      <c r="L8823" s="80"/>
      <c r="M8823" s="80"/>
    </row>
    <row r="8824" spans="5:13">
      <c r="E8824" s="80"/>
      <c r="F8824" s="80"/>
      <c r="I8824" s="81"/>
      <c r="J8824" s="80"/>
      <c r="K8824" s="80"/>
      <c r="L8824" s="80"/>
      <c r="M8824" s="80"/>
    </row>
    <row r="8825" spans="5:13">
      <c r="E8825" s="80"/>
      <c r="F8825" s="80"/>
      <c r="I8825" s="81"/>
      <c r="J8825" s="80"/>
      <c r="K8825" s="80"/>
      <c r="L8825" s="80"/>
      <c r="M8825" s="80"/>
    </row>
    <row r="8826" spans="5:13">
      <c r="E8826" s="80"/>
      <c r="F8826" s="80"/>
      <c r="I8826" s="81"/>
      <c r="J8826" s="80"/>
      <c r="K8826" s="80"/>
      <c r="L8826" s="80"/>
      <c r="M8826" s="80"/>
    </row>
    <row r="8827" spans="5:13">
      <c r="E8827" s="80"/>
      <c r="F8827" s="80"/>
      <c r="I8827" s="81"/>
      <c r="J8827" s="80"/>
      <c r="K8827" s="80"/>
      <c r="L8827" s="80"/>
      <c r="M8827" s="80"/>
    </row>
    <row r="8828" spans="5:13">
      <c r="E8828" s="80"/>
      <c r="F8828" s="80"/>
      <c r="I8828" s="81"/>
      <c r="J8828" s="80"/>
      <c r="K8828" s="80"/>
      <c r="L8828" s="80"/>
      <c r="M8828" s="80"/>
    </row>
    <row r="8829" spans="5:13">
      <c r="E8829" s="80"/>
      <c r="F8829" s="80"/>
      <c r="I8829" s="81"/>
      <c r="J8829" s="80"/>
      <c r="K8829" s="80"/>
      <c r="L8829" s="80"/>
      <c r="M8829" s="80"/>
    </row>
    <row r="8830" spans="5:13">
      <c r="E8830" s="80"/>
      <c r="F8830" s="80"/>
      <c r="I8830" s="81"/>
      <c r="J8830" s="80"/>
      <c r="K8830" s="80"/>
      <c r="L8830" s="80"/>
      <c r="M8830" s="80"/>
    </row>
    <row r="8831" spans="5:13">
      <c r="E8831" s="80"/>
      <c r="F8831" s="80"/>
      <c r="I8831" s="81"/>
      <c r="J8831" s="80"/>
      <c r="K8831" s="80"/>
      <c r="L8831" s="80"/>
      <c r="M8831" s="80"/>
    </row>
    <row r="8832" spans="5:13">
      <c r="E8832" s="80"/>
      <c r="F8832" s="80"/>
      <c r="I8832" s="81"/>
      <c r="J8832" s="80"/>
      <c r="K8832" s="80"/>
      <c r="L8832" s="80"/>
      <c r="M8832" s="80"/>
    </row>
    <row r="8833" spans="5:13">
      <c r="E8833" s="80"/>
      <c r="F8833" s="80"/>
      <c r="I8833" s="81"/>
      <c r="J8833" s="80"/>
      <c r="K8833" s="80"/>
      <c r="L8833" s="80"/>
      <c r="M8833" s="80"/>
    </row>
    <row r="8834" spans="5:13">
      <c r="E8834" s="80"/>
      <c r="F8834" s="80"/>
      <c r="I8834" s="81"/>
      <c r="J8834" s="80"/>
      <c r="K8834" s="80"/>
      <c r="L8834" s="80"/>
      <c r="M8834" s="80"/>
    </row>
    <row r="8835" spans="5:13">
      <c r="E8835" s="80"/>
      <c r="F8835" s="80"/>
      <c r="I8835" s="81"/>
      <c r="J8835" s="80"/>
      <c r="K8835" s="80"/>
      <c r="L8835" s="80"/>
      <c r="M8835" s="80"/>
    </row>
    <row r="8836" spans="5:13">
      <c r="E8836" s="80"/>
      <c r="F8836" s="80"/>
      <c r="I8836" s="81"/>
      <c r="J8836" s="80"/>
      <c r="K8836" s="80"/>
      <c r="L8836" s="80"/>
      <c r="M8836" s="80"/>
    </row>
    <row r="8837" spans="5:13">
      <c r="E8837" s="80"/>
      <c r="F8837" s="80"/>
      <c r="I8837" s="81"/>
      <c r="J8837" s="80"/>
      <c r="K8837" s="80"/>
      <c r="L8837" s="80"/>
      <c r="M8837" s="80"/>
    </row>
    <row r="8838" spans="5:13">
      <c r="E8838" s="80"/>
      <c r="F8838" s="80"/>
      <c r="I8838" s="81"/>
      <c r="J8838" s="80"/>
      <c r="K8838" s="80"/>
      <c r="L8838" s="80"/>
      <c r="M8838" s="80"/>
    </row>
    <row r="8839" spans="5:13">
      <c r="E8839" s="80"/>
      <c r="F8839" s="80"/>
      <c r="I8839" s="81"/>
      <c r="J8839" s="80"/>
      <c r="K8839" s="80"/>
      <c r="L8839" s="80"/>
      <c r="M8839" s="80"/>
    </row>
    <row r="8840" spans="5:13">
      <c r="E8840" s="80"/>
      <c r="F8840" s="80"/>
      <c r="I8840" s="81"/>
      <c r="J8840" s="80"/>
      <c r="K8840" s="80"/>
      <c r="L8840" s="80"/>
      <c r="M8840" s="80"/>
    </row>
    <row r="8841" spans="5:13">
      <c r="E8841" s="80"/>
      <c r="F8841" s="80"/>
      <c r="I8841" s="81"/>
      <c r="J8841" s="80"/>
      <c r="K8841" s="80"/>
      <c r="L8841" s="80"/>
      <c r="M8841" s="80"/>
    </row>
    <row r="8842" spans="5:13">
      <c r="E8842" s="80"/>
      <c r="F8842" s="80"/>
      <c r="I8842" s="81"/>
      <c r="J8842" s="80"/>
      <c r="K8842" s="80"/>
      <c r="L8842" s="80"/>
      <c r="M8842" s="80"/>
    </row>
    <row r="8843" spans="5:13">
      <c r="E8843" s="80"/>
      <c r="F8843" s="80"/>
      <c r="I8843" s="81"/>
      <c r="J8843" s="80"/>
      <c r="K8843" s="80"/>
      <c r="L8843" s="80"/>
      <c r="M8843" s="80"/>
    </row>
    <row r="8844" spans="5:13">
      <c r="E8844" s="80"/>
      <c r="F8844" s="80"/>
      <c r="I8844" s="81"/>
      <c r="J8844" s="80"/>
      <c r="K8844" s="80"/>
      <c r="L8844" s="80"/>
      <c r="M8844" s="80"/>
    </row>
    <row r="8845" spans="5:13">
      <c r="E8845" s="80"/>
      <c r="F8845" s="80"/>
      <c r="I8845" s="81"/>
      <c r="J8845" s="80"/>
      <c r="K8845" s="80"/>
      <c r="L8845" s="80"/>
      <c r="M8845" s="80"/>
    </row>
    <row r="8846" spans="5:13">
      <c r="E8846" s="80"/>
      <c r="F8846" s="80"/>
      <c r="I8846" s="81"/>
      <c r="J8846" s="80"/>
      <c r="K8846" s="80"/>
      <c r="L8846" s="80"/>
      <c r="M8846" s="80"/>
    </row>
    <row r="8847" spans="5:13">
      <c r="E8847" s="80"/>
      <c r="F8847" s="80"/>
      <c r="I8847" s="81"/>
      <c r="J8847" s="80"/>
      <c r="K8847" s="80"/>
      <c r="L8847" s="80"/>
      <c r="M8847" s="80"/>
    </row>
    <row r="8848" spans="5:13">
      <c r="E8848" s="80"/>
      <c r="F8848" s="80"/>
      <c r="I8848" s="81"/>
      <c r="J8848" s="80"/>
      <c r="K8848" s="80"/>
      <c r="L8848" s="80"/>
      <c r="M8848" s="80"/>
    </row>
    <row r="8849" spans="5:13">
      <c r="E8849" s="80"/>
      <c r="F8849" s="80"/>
      <c r="I8849" s="81"/>
      <c r="J8849" s="80"/>
      <c r="K8849" s="80"/>
      <c r="L8849" s="80"/>
      <c r="M8849" s="80"/>
    </row>
    <row r="8850" spans="5:13">
      <c r="E8850" s="80"/>
      <c r="F8850" s="80"/>
      <c r="I8850" s="81"/>
      <c r="J8850" s="80"/>
      <c r="K8850" s="80"/>
      <c r="L8850" s="80"/>
      <c r="M8850" s="80"/>
    </row>
    <row r="8851" spans="5:13">
      <c r="E8851" s="80"/>
      <c r="F8851" s="80"/>
      <c r="I8851" s="81"/>
      <c r="J8851" s="80"/>
      <c r="K8851" s="80"/>
      <c r="L8851" s="80"/>
      <c r="M8851" s="80"/>
    </row>
    <row r="8852" spans="5:13">
      <c r="E8852" s="80"/>
      <c r="F8852" s="80"/>
      <c r="I8852" s="81"/>
      <c r="J8852" s="80"/>
      <c r="K8852" s="80"/>
      <c r="L8852" s="80"/>
      <c r="M8852" s="80"/>
    </row>
    <row r="8853" spans="5:13">
      <c r="E8853" s="80"/>
      <c r="F8853" s="80"/>
      <c r="I8853" s="81"/>
      <c r="J8853" s="80"/>
      <c r="K8853" s="80"/>
      <c r="L8853" s="80"/>
      <c r="M8853" s="80"/>
    </row>
    <row r="8854" spans="5:13">
      <c r="E8854" s="80"/>
      <c r="F8854" s="80"/>
      <c r="I8854" s="81"/>
      <c r="J8854" s="80"/>
      <c r="K8854" s="80"/>
      <c r="L8854" s="80"/>
      <c r="M8854" s="80"/>
    </row>
    <row r="8855" spans="5:13">
      <c r="E8855" s="80"/>
      <c r="F8855" s="80"/>
      <c r="I8855" s="81"/>
      <c r="J8855" s="80"/>
      <c r="K8855" s="80"/>
      <c r="L8855" s="80"/>
      <c r="M8855" s="80"/>
    </row>
    <row r="8856" spans="5:13">
      <c r="E8856" s="80"/>
      <c r="F8856" s="80"/>
      <c r="I8856" s="81"/>
      <c r="J8856" s="80"/>
      <c r="K8856" s="80"/>
      <c r="L8856" s="80"/>
      <c r="M8856" s="80"/>
    </row>
    <row r="8857" spans="5:13">
      <c r="E8857" s="80"/>
      <c r="F8857" s="80"/>
      <c r="I8857" s="81"/>
      <c r="J8857" s="80"/>
      <c r="K8857" s="80"/>
      <c r="L8857" s="80"/>
      <c r="M8857" s="80"/>
    </row>
    <row r="8858" spans="5:13">
      <c r="E8858" s="80"/>
      <c r="F8858" s="80"/>
      <c r="I8858" s="81"/>
      <c r="J8858" s="80"/>
      <c r="K8858" s="80"/>
      <c r="L8858" s="80"/>
      <c r="M8858" s="80"/>
    </row>
    <row r="8859" spans="5:13">
      <c r="E8859" s="80"/>
      <c r="F8859" s="80"/>
      <c r="I8859" s="81"/>
      <c r="J8859" s="80"/>
      <c r="K8859" s="80"/>
      <c r="L8859" s="80"/>
      <c r="M8859" s="80"/>
    </row>
    <row r="8860" spans="5:13">
      <c r="E8860" s="80"/>
      <c r="F8860" s="80"/>
      <c r="I8860" s="81"/>
      <c r="J8860" s="80"/>
      <c r="K8860" s="80"/>
      <c r="L8860" s="80"/>
      <c r="M8860" s="80"/>
    </row>
    <row r="8861" spans="5:13">
      <c r="E8861" s="80"/>
      <c r="F8861" s="80"/>
      <c r="I8861" s="81"/>
      <c r="J8861" s="80"/>
      <c r="K8861" s="80"/>
      <c r="L8861" s="80"/>
      <c r="M8861" s="80"/>
    </row>
    <row r="8862" spans="5:13">
      <c r="E8862" s="80"/>
      <c r="F8862" s="80"/>
      <c r="I8862" s="81"/>
      <c r="J8862" s="80"/>
      <c r="K8862" s="80"/>
      <c r="L8862" s="80"/>
      <c r="M8862" s="80"/>
    </row>
    <row r="8863" spans="5:13">
      <c r="E8863" s="80"/>
      <c r="F8863" s="80"/>
      <c r="I8863" s="81"/>
      <c r="J8863" s="80"/>
      <c r="K8863" s="80"/>
      <c r="L8863" s="80"/>
      <c r="M8863" s="80"/>
    </row>
    <row r="8864" spans="5:13">
      <c r="E8864" s="80"/>
      <c r="F8864" s="80"/>
      <c r="I8864" s="81"/>
      <c r="J8864" s="80"/>
      <c r="K8864" s="80"/>
      <c r="L8864" s="80"/>
      <c r="M8864" s="80"/>
    </row>
    <row r="8865" spans="5:13">
      <c r="E8865" s="80"/>
      <c r="F8865" s="80"/>
      <c r="I8865" s="81"/>
      <c r="J8865" s="80"/>
      <c r="K8865" s="80"/>
      <c r="L8865" s="80"/>
      <c r="M8865" s="80"/>
    </row>
    <row r="8866" spans="5:13">
      <c r="E8866" s="80"/>
      <c r="F8866" s="80"/>
      <c r="I8866" s="81"/>
      <c r="J8866" s="80"/>
      <c r="K8866" s="80"/>
      <c r="L8866" s="80"/>
      <c r="M8866" s="80"/>
    </row>
    <row r="8867" spans="5:13">
      <c r="E8867" s="80"/>
      <c r="F8867" s="80"/>
      <c r="I8867" s="81"/>
      <c r="J8867" s="80"/>
      <c r="K8867" s="80"/>
      <c r="L8867" s="80"/>
      <c r="M8867" s="80"/>
    </row>
    <row r="8868" spans="5:13">
      <c r="E8868" s="80"/>
      <c r="F8868" s="80"/>
      <c r="I8868" s="81"/>
      <c r="J8868" s="80"/>
      <c r="K8868" s="80"/>
      <c r="L8868" s="80"/>
      <c r="M8868" s="80"/>
    </row>
    <row r="8869" spans="5:13">
      <c r="E8869" s="80"/>
      <c r="F8869" s="80"/>
      <c r="I8869" s="81"/>
      <c r="J8869" s="80"/>
      <c r="K8869" s="80"/>
      <c r="L8869" s="80"/>
      <c r="M8869" s="80"/>
    </row>
    <row r="8870" spans="5:13">
      <c r="E8870" s="80"/>
      <c r="F8870" s="80"/>
      <c r="I8870" s="81"/>
      <c r="J8870" s="80"/>
      <c r="K8870" s="80"/>
      <c r="L8870" s="80"/>
      <c r="M8870" s="80"/>
    </row>
    <row r="8871" spans="5:13">
      <c r="E8871" s="80"/>
      <c r="F8871" s="80"/>
      <c r="I8871" s="81"/>
      <c r="J8871" s="80"/>
      <c r="K8871" s="80"/>
      <c r="L8871" s="80"/>
      <c r="M8871" s="80"/>
    </row>
    <row r="8872" spans="5:13">
      <c r="E8872" s="80"/>
      <c r="F8872" s="80"/>
      <c r="I8872" s="81"/>
      <c r="J8872" s="80"/>
      <c r="K8872" s="80"/>
      <c r="L8872" s="80"/>
      <c r="M8872" s="80"/>
    </row>
    <row r="8873" spans="5:13">
      <c r="E8873" s="80"/>
      <c r="F8873" s="80"/>
      <c r="I8873" s="81"/>
      <c r="J8873" s="80"/>
      <c r="K8873" s="80"/>
      <c r="L8873" s="80"/>
      <c r="M8873" s="80"/>
    </row>
    <row r="8874" spans="5:13">
      <c r="E8874" s="80"/>
      <c r="F8874" s="80"/>
      <c r="I8874" s="81"/>
      <c r="J8874" s="80"/>
      <c r="K8874" s="80"/>
      <c r="L8874" s="80"/>
      <c r="M8874" s="80"/>
    </row>
    <row r="8875" spans="5:13">
      <c r="E8875" s="80"/>
      <c r="F8875" s="80"/>
      <c r="I8875" s="81"/>
      <c r="J8875" s="80"/>
      <c r="K8875" s="80"/>
      <c r="L8875" s="80"/>
      <c r="M8875" s="80"/>
    </row>
    <row r="8876" spans="5:13">
      <c r="E8876" s="80"/>
      <c r="F8876" s="80"/>
      <c r="I8876" s="81"/>
      <c r="J8876" s="80"/>
      <c r="K8876" s="80"/>
      <c r="L8876" s="80"/>
      <c r="M8876" s="80"/>
    </row>
    <row r="8877" spans="5:13">
      <c r="E8877" s="80"/>
      <c r="F8877" s="80"/>
      <c r="I8877" s="81"/>
      <c r="J8877" s="80"/>
      <c r="K8877" s="80"/>
      <c r="L8877" s="80"/>
      <c r="M8877" s="80"/>
    </row>
    <row r="8878" spans="5:13">
      <c r="E8878" s="80"/>
      <c r="F8878" s="80"/>
      <c r="I8878" s="81"/>
      <c r="J8878" s="80"/>
      <c r="K8878" s="80"/>
      <c r="L8878" s="80"/>
      <c r="M8878" s="80"/>
    </row>
    <row r="8879" spans="5:13">
      <c r="E8879" s="80"/>
      <c r="F8879" s="80"/>
      <c r="I8879" s="81"/>
      <c r="J8879" s="80"/>
      <c r="K8879" s="80"/>
      <c r="L8879" s="80"/>
      <c r="M8879" s="80"/>
    </row>
    <row r="8880" spans="5:13">
      <c r="E8880" s="80"/>
      <c r="F8880" s="80"/>
      <c r="I8880" s="81"/>
      <c r="J8880" s="80"/>
      <c r="K8880" s="80"/>
      <c r="L8880" s="80"/>
      <c r="M8880" s="80"/>
    </row>
    <row r="8881" spans="5:13">
      <c r="E8881" s="80"/>
      <c r="F8881" s="80"/>
      <c r="I8881" s="81"/>
      <c r="J8881" s="80"/>
      <c r="K8881" s="80"/>
      <c r="L8881" s="80"/>
      <c r="M8881" s="80"/>
    </row>
    <row r="8882" spans="5:13">
      <c r="E8882" s="80"/>
      <c r="F8882" s="80"/>
      <c r="I8882" s="81"/>
      <c r="J8882" s="80"/>
      <c r="K8882" s="80"/>
      <c r="L8882" s="80"/>
      <c r="M8882" s="80"/>
    </row>
    <row r="8883" spans="5:13">
      <c r="E8883" s="80"/>
      <c r="F8883" s="80"/>
      <c r="I8883" s="81"/>
      <c r="J8883" s="80"/>
      <c r="K8883" s="80"/>
      <c r="L8883" s="80"/>
      <c r="M8883" s="80"/>
    </row>
    <row r="8884" spans="5:13">
      <c r="E8884" s="80"/>
      <c r="F8884" s="80"/>
      <c r="I8884" s="81"/>
      <c r="J8884" s="80"/>
      <c r="K8884" s="80"/>
      <c r="L8884" s="80"/>
      <c r="M8884" s="80"/>
    </row>
    <row r="8885" spans="5:13">
      <c r="E8885" s="80"/>
      <c r="F8885" s="80"/>
      <c r="I8885" s="81"/>
      <c r="J8885" s="80"/>
      <c r="K8885" s="80"/>
      <c r="L8885" s="80"/>
      <c r="M8885" s="80"/>
    </row>
    <row r="8886" spans="5:13">
      <c r="E8886" s="80"/>
      <c r="F8886" s="80"/>
      <c r="I8886" s="81"/>
      <c r="J8886" s="80"/>
      <c r="K8886" s="80"/>
      <c r="L8886" s="80"/>
      <c r="M8886" s="80"/>
    </row>
    <row r="8887" spans="5:13">
      <c r="E8887" s="80"/>
      <c r="F8887" s="80"/>
      <c r="I8887" s="81"/>
      <c r="J8887" s="80"/>
      <c r="K8887" s="80"/>
      <c r="L8887" s="80"/>
      <c r="M8887" s="80"/>
    </row>
    <row r="8888" spans="5:13">
      <c r="E8888" s="80"/>
      <c r="F8888" s="80"/>
      <c r="I8888" s="81"/>
      <c r="J8888" s="80"/>
      <c r="K8888" s="80"/>
      <c r="L8888" s="80"/>
      <c r="M8888" s="80"/>
    </row>
    <row r="8889" spans="5:13">
      <c r="E8889" s="80"/>
      <c r="F8889" s="80"/>
      <c r="I8889" s="81"/>
      <c r="J8889" s="80"/>
      <c r="K8889" s="80"/>
      <c r="L8889" s="80"/>
      <c r="M8889" s="80"/>
    </row>
    <row r="8890" spans="5:13">
      <c r="E8890" s="80"/>
      <c r="F8890" s="80"/>
      <c r="I8890" s="81"/>
      <c r="J8890" s="80"/>
      <c r="K8890" s="80"/>
      <c r="L8890" s="80"/>
      <c r="M8890" s="80"/>
    </row>
    <row r="8891" spans="5:13">
      <c r="E8891" s="80"/>
      <c r="F8891" s="80"/>
      <c r="I8891" s="81"/>
      <c r="J8891" s="80"/>
      <c r="K8891" s="80"/>
      <c r="L8891" s="80"/>
      <c r="M8891" s="80"/>
    </row>
    <row r="8892" spans="5:13">
      <c r="E8892" s="80"/>
      <c r="F8892" s="80"/>
      <c r="I8892" s="81"/>
      <c r="J8892" s="80"/>
      <c r="K8892" s="80"/>
      <c r="L8892" s="80"/>
      <c r="M8892" s="80"/>
    </row>
    <row r="8893" spans="5:13">
      <c r="E8893" s="80"/>
      <c r="F8893" s="80"/>
      <c r="I8893" s="81"/>
      <c r="J8893" s="80"/>
      <c r="K8893" s="80"/>
      <c r="L8893" s="80"/>
      <c r="M8893" s="80"/>
    </row>
    <row r="8894" spans="5:13">
      <c r="E8894" s="80"/>
      <c r="F8894" s="80"/>
      <c r="I8894" s="81"/>
      <c r="J8894" s="80"/>
      <c r="K8894" s="80"/>
      <c r="L8894" s="80"/>
      <c r="M8894" s="80"/>
    </row>
    <row r="8895" spans="5:13">
      <c r="E8895" s="80"/>
      <c r="F8895" s="80"/>
      <c r="I8895" s="81"/>
      <c r="J8895" s="80"/>
      <c r="K8895" s="80"/>
      <c r="L8895" s="80"/>
      <c r="M8895" s="80"/>
    </row>
    <row r="8896" spans="5:13">
      <c r="E8896" s="80"/>
      <c r="F8896" s="80"/>
      <c r="I8896" s="81"/>
      <c r="J8896" s="80"/>
      <c r="K8896" s="80"/>
      <c r="L8896" s="80"/>
      <c r="M8896" s="80"/>
    </row>
    <row r="8897" spans="5:13">
      <c r="E8897" s="80"/>
      <c r="F8897" s="80"/>
      <c r="I8897" s="81"/>
      <c r="J8897" s="80"/>
      <c r="K8897" s="80"/>
      <c r="L8897" s="80"/>
      <c r="M8897" s="80"/>
    </row>
    <row r="8898" spans="5:13">
      <c r="E8898" s="80"/>
      <c r="F8898" s="80"/>
      <c r="I8898" s="81"/>
      <c r="J8898" s="80"/>
      <c r="K8898" s="80"/>
      <c r="L8898" s="80"/>
      <c r="M8898" s="80"/>
    </row>
    <row r="8899" spans="5:13">
      <c r="E8899" s="80"/>
      <c r="F8899" s="80"/>
      <c r="I8899" s="81"/>
      <c r="J8899" s="80"/>
      <c r="K8899" s="80"/>
      <c r="L8899" s="80"/>
      <c r="M8899" s="80"/>
    </row>
    <row r="8900" spans="5:13">
      <c r="E8900" s="80"/>
      <c r="F8900" s="80"/>
      <c r="I8900" s="81"/>
      <c r="J8900" s="80"/>
      <c r="K8900" s="80"/>
      <c r="L8900" s="80"/>
      <c r="M8900" s="80"/>
    </row>
    <row r="8901" spans="5:13">
      <c r="E8901" s="80"/>
      <c r="F8901" s="80"/>
      <c r="I8901" s="81"/>
      <c r="J8901" s="80"/>
      <c r="K8901" s="80"/>
      <c r="L8901" s="80"/>
      <c r="M8901" s="80"/>
    </row>
    <row r="8902" spans="5:13">
      <c r="E8902" s="80"/>
      <c r="F8902" s="80"/>
      <c r="I8902" s="81"/>
      <c r="J8902" s="80"/>
      <c r="K8902" s="80"/>
      <c r="L8902" s="80"/>
      <c r="M8902" s="80"/>
    </row>
    <row r="8903" spans="5:13">
      <c r="E8903" s="80"/>
      <c r="F8903" s="80"/>
      <c r="I8903" s="81"/>
      <c r="J8903" s="80"/>
      <c r="K8903" s="80"/>
      <c r="L8903" s="80"/>
      <c r="M8903" s="80"/>
    </row>
    <row r="8904" spans="5:13">
      <c r="E8904" s="80"/>
      <c r="F8904" s="80"/>
      <c r="I8904" s="81"/>
      <c r="J8904" s="80"/>
      <c r="K8904" s="80"/>
      <c r="L8904" s="80"/>
      <c r="M8904" s="80"/>
    </row>
    <row r="8905" spans="5:13">
      <c r="E8905" s="80"/>
      <c r="F8905" s="80"/>
      <c r="I8905" s="81"/>
      <c r="J8905" s="80"/>
      <c r="K8905" s="80"/>
      <c r="L8905" s="80"/>
      <c r="M8905" s="80"/>
    </row>
    <row r="8906" spans="5:13">
      <c r="E8906" s="80"/>
      <c r="F8906" s="80"/>
      <c r="I8906" s="81"/>
      <c r="J8906" s="80"/>
      <c r="K8906" s="80"/>
      <c r="L8906" s="80"/>
      <c r="M8906" s="80"/>
    </row>
    <row r="8907" spans="5:13">
      <c r="E8907" s="80"/>
      <c r="F8907" s="80"/>
      <c r="I8907" s="81"/>
      <c r="J8907" s="80"/>
      <c r="K8907" s="80"/>
      <c r="L8907" s="80"/>
      <c r="M8907" s="80"/>
    </row>
    <row r="8908" spans="5:13">
      <c r="E8908" s="80"/>
      <c r="F8908" s="80"/>
      <c r="I8908" s="81"/>
      <c r="J8908" s="80"/>
      <c r="K8908" s="80"/>
      <c r="L8908" s="80"/>
      <c r="M8908" s="80"/>
    </row>
    <row r="8909" spans="5:13">
      <c r="E8909" s="80"/>
      <c r="F8909" s="80"/>
      <c r="I8909" s="81"/>
      <c r="J8909" s="80"/>
      <c r="K8909" s="80"/>
      <c r="L8909" s="80"/>
      <c r="M8909" s="80"/>
    </row>
    <row r="8910" spans="5:13">
      <c r="E8910" s="80"/>
      <c r="F8910" s="80"/>
      <c r="I8910" s="81"/>
      <c r="J8910" s="80"/>
      <c r="K8910" s="80"/>
      <c r="L8910" s="80"/>
      <c r="M8910" s="80"/>
    </row>
    <row r="8911" spans="5:13">
      <c r="E8911" s="80"/>
      <c r="F8911" s="80"/>
      <c r="I8911" s="81"/>
      <c r="J8911" s="80"/>
      <c r="K8911" s="80"/>
      <c r="L8911" s="80"/>
      <c r="M8911" s="80"/>
    </row>
    <row r="8912" spans="5:13">
      <c r="E8912" s="80"/>
      <c r="F8912" s="80"/>
      <c r="I8912" s="81"/>
      <c r="J8912" s="80"/>
      <c r="K8912" s="80"/>
      <c r="L8912" s="80"/>
      <c r="M8912" s="80"/>
    </row>
    <row r="8913" spans="5:13">
      <c r="E8913" s="80"/>
      <c r="F8913" s="80"/>
      <c r="I8913" s="81"/>
      <c r="J8913" s="80"/>
      <c r="K8913" s="80"/>
      <c r="L8913" s="80"/>
      <c r="M8913" s="80"/>
    </row>
    <row r="8914" spans="5:13">
      <c r="E8914" s="80"/>
      <c r="F8914" s="80"/>
      <c r="I8914" s="81"/>
      <c r="J8914" s="80"/>
      <c r="K8914" s="80"/>
      <c r="L8914" s="80"/>
      <c r="M8914" s="80"/>
    </row>
    <row r="8915" spans="5:13">
      <c r="E8915" s="80"/>
      <c r="F8915" s="80"/>
      <c r="I8915" s="81"/>
      <c r="J8915" s="80"/>
      <c r="K8915" s="80"/>
      <c r="L8915" s="80"/>
      <c r="M8915" s="80"/>
    </row>
    <row r="8916" spans="5:13">
      <c r="E8916" s="80"/>
      <c r="F8916" s="80"/>
      <c r="I8916" s="81"/>
      <c r="J8916" s="80"/>
      <c r="K8916" s="80"/>
      <c r="L8916" s="80"/>
      <c r="M8916" s="80"/>
    </row>
    <row r="8917" spans="5:13">
      <c r="E8917" s="80"/>
      <c r="F8917" s="80"/>
      <c r="I8917" s="81"/>
      <c r="J8917" s="80"/>
      <c r="K8917" s="80"/>
      <c r="L8917" s="80"/>
      <c r="M8917" s="80"/>
    </row>
    <row r="8918" spans="5:13">
      <c r="E8918" s="80"/>
      <c r="F8918" s="80"/>
      <c r="I8918" s="81"/>
      <c r="J8918" s="80"/>
      <c r="K8918" s="80"/>
      <c r="L8918" s="80"/>
      <c r="M8918" s="80"/>
    </row>
    <row r="8919" spans="5:13">
      <c r="E8919" s="80"/>
      <c r="F8919" s="80"/>
      <c r="I8919" s="81"/>
      <c r="J8919" s="80"/>
      <c r="K8919" s="80"/>
      <c r="L8919" s="80"/>
      <c r="M8919" s="80"/>
    </row>
    <row r="8920" spans="5:13">
      <c r="E8920" s="80"/>
      <c r="F8920" s="80"/>
      <c r="I8920" s="81"/>
      <c r="J8920" s="80"/>
      <c r="K8920" s="80"/>
      <c r="L8920" s="80"/>
      <c r="M8920" s="80"/>
    </row>
    <row r="8921" spans="5:13">
      <c r="E8921" s="80"/>
      <c r="F8921" s="80"/>
      <c r="I8921" s="81"/>
      <c r="J8921" s="80"/>
      <c r="K8921" s="80"/>
      <c r="L8921" s="80"/>
      <c r="M8921" s="80"/>
    </row>
    <row r="8922" spans="5:13">
      <c r="E8922" s="80"/>
      <c r="F8922" s="80"/>
      <c r="I8922" s="81"/>
      <c r="J8922" s="80"/>
      <c r="K8922" s="80"/>
      <c r="L8922" s="80"/>
      <c r="M8922" s="80"/>
    </row>
    <row r="8923" spans="5:13">
      <c r="E8923" s="80"/>
      <c r="F8923" s="80"/>
      <c r="I8923" s="81"/>
      <c r="J8923" s="80"/>
      <c r="K8923" s="80"/>
      <c r="L8923" s="80"/>
      <c r="M8923" s="80"/>
    </row>
    <row r="8924" spans="5:13">
      <c r="E8924" s="80"/>
      <c r="F8924" s="80"/>
      <c r="I8924" s="81"/>
      <c r="J8924" s="80"/>
      <c r="K8924" s="80"/>
      <c r="L8924" s="80"/>
      <c r="M8924" s="80"/>
    </row>
    <row r="8925" spans="5:13">
      <c r="E8925" s="80"/>
      <c r="F8925" s="80"/>
      <c r="I8925" s="81"/>
      <c r="J8925" s="80"/>
      <c r="K8925" s="80"/>
      <c r="L8925" s="80"/>
      <c r="M8925" s="80"/>
    </row>
    <row r="8926" spans="5:13">
      <c r="E8926" s="80"/>
      <c r="F8926" s="80"/>
      <c r="I8926" s="81"/>
      <c r="J8926" s="80"/>
      <c r="K8926" s="80"/>
      <c r="L8926" s="80"/>
      <c r="M8926" s="80"/>
    </row>
    <row r="8927" spans="5:13">
      <c r="E8927" s="80"/>
      <c r="F8927" s="80"/>
      <c r="I8927" s="81"/>
      <c r="J8927" s="80"/>
      <c r="K8927" s="80"/>
      <c r="L8927" s="80"/>
      <c r="M8927" s="80"/>
    </row>
    <row r="8928" spans="5:13">
      <c r="E8928" s="80"/>
      <c r="F8928" s="80"/>
      <c r="I8928" s="81"/>
      <c r="J8928" s="80"/>
      <c r="K8928" s="80"/>
      <c r="L8928" s="80"/>
      <c r="M8928" s="80"/>
    </row>
    <row r="8929" spans="5:13">
      <c r="E8929" s="80"/>
      <c r="F8929" s="80"/>
      <c r="I8929" s="81"/>
      <c r="J8929" s="80"/>
      <c r="K8929" s="80"/>
      <c r="L8929" s="80"/>
      <c r="M8929" s="80"/>
    </row>
    <row r="8930" spans="5:13">
      <c r="E8930" s="80"/>
      <c r="F8930" s="80"/>
      <c r="I8930" s="81"/>
      <c r="J8930" s="80"/>
      <c r="K8930" s="80"/>
      <c r="L8930" s="80"/>
      <c r="M8930" s="80"/>
    </row>
    <row r="8931" spans="5:13">
      <c r="E8931" s="80"/>
      <c r="F8931" s="80"/>
      <c r="I8931" s="81"/>
      <c r="J8931" s="80"/>
      <c r="K8931" s="80"/>
      <c r="L8931" s="80"/>
      <c r="M8931" s="80"/>
    </row>
    <row r="8932" spans="5:13">
      <c r="E8932" s="80"/>
      <c r="F8932" s="80"/>
      <c r="I8932" s="81"/>
      <c r="J8932" s="80"/>
      <c r="K8932" s="80"/>
      <c r="L8932" s="80"/>
      <c r="M8932" s="80"/>
    </row>
    <row r="8933" spans="5:13">
      <c r="E8933" s="80"/>
      <c r="F8933" s="80"/>
      <c r="I8933" s="81"/>
      <c r="J8933" s="80"/>
      <c r="K8933" s="80"/>
      <c r="L8933" s="80"/>
      <c r="M8933" s="80"/>
    </row>
    <row r="8934" spans="5:13">
      <c r="E8934" s="80"/>
      <c r="F8934" s="80"/>
      <c r="I8934" s="81"/>
      <c r="J8934" s="80"/>
      <c r="K8934" s="80"/>
      <c r="L8934" s="80"/>
      <c r="M8934" s="80"/>
    </row>
    <row r="8935" spans="5:13">
      <c r="E8935" s="80"/>
      <c r="F8935" s="80"/>
      <c r="I8935" s="81"/>
      <c r="J8935" s="80"/>
      <c r="K8935" s="80"/>
      <c r="L8935" s="80"/>
      <c r="M8935" s="80"/>
    </row>
    <row r="8936" spans="5:13">
      <c r="E8936" s="80"/>
      <c r="F8936" s="80"/>
      <c r="I8936" s="81"/>
      <c r="J8936" s="80"/>
      <c r="K8936" s="80"/>
      <c r="L8936" s="80"/>
      <c r="M8936" s="80"/>
    </row>
    <row r="8937" spans="5:13">
      <c r="E8937" s="80"/>
      <c r="F8937" s="80"/>
      <c r="I8937" s="81"/>
      <c r="J8937" s="80"/>
      <c r="K8937" s="80"/>
      <c r="L8937" s="80"/>
      <c r="M8937" s="80"/>
    </row>
    <row r="8938" spans="5:13">
      <c r="E8938" s="80"/>
      <c r="F8938" s="80"/>
      <c r="I8938" s="81"/>
      <c r="J8938" s="80"/>
      <c r="K8938" s="80"/>
      <c r="L8938" s="80"/>
      <c r="M8938" s="80"/>
    </row>
    <row r="8939" spans="5:13">
      <c r="E8939" s="80"/>
      <c r="F8939" s="80"/>
      <c r="I8939" s="81"/>
      <c r="J8939" s="80"/>
      <c r="K8939" s="80"/>
      <c r="L8939" s="80"/>
      <c r="M8939" s="80"/>
    </row>
    <row r="8940" spans="5:13">
      <c r="E8940" s="80"/>
      <c r="F8940" s="80"/>
      <c r="I8940" s="81"/>
      <c r="J8940" s="80"/>
      <c r="K8940" s="80"/>
      <c r="L8940" s="80"/>
      <c r="M8940" s="80"/>
    </row>
    <row r="8941" spans="5:13">
      <c r="E8941" s="80"/>
      <c r="F8941" s="80"/>
      <c r="I8941" s="81"/>
      <c r="J8941" s="80"/>
      <c r="K8941" s="80"/>
      <c r="L8941" s="80"/>
      <c r="M8941" s="80"/>
    </row>
    <row r="8942" spans="5:13">
      <c r="E8942" s="80"/>
      <c r="F8942" s="80"/>
      <c r="I8942" s="81"/>
      <c r="J8942" s="80"/>
      <c r="K8942" s="80"/>
      <c r="L8942" s="80"/>
      <c r="M8942" s="80"/>
    </row>
    <row r="8943" spans="5:13">
      <c r="E8943" s="80"/>
      <c r="F8943" s="80"/>
      <c r="I8943" s="81"/>
      <c r="J8943" s="80"/>
      <c r="K8943" s="80"/>
      <c r="L8943" s="80"/>
      <c r="M8943" s="80"/>
    </row>
    <row r="8944" spans="5:13">
      <c r="E8944" s="80"/>
      <c r="F8944" s="80"/>
      <c r="I8944" s="81"/>
      <c r="J8944" s="80"/>
      <c r="K8944" s="80"/>
      <c r="L8944" s="80"/>
      <c r="M8944" s="80"/>
    </row>
    <row r="8945" spans="5:13">
      <c r="E8945" s="80"/>
      <c r="F8945" s="80"/>
      <c r="I8945" s="81"/>
      <c r="J8945" s="80"/>
      <c r="K8945" s="80"/>
      <c r="L8945" s="80"/>
      <c r="M8945" s="80"/>
    </row>
    <row r="8946" spans="5:13">
      <c r="E8946" s="80"/>
      <c r="F8946" s="80"/>
      <c r="I8946" s="81"/>
      <c r="J8946" s="80"/>
      <c r="K8946" s="80"/>
      <c r="L8946" s="80"/>
      <c r="M8946" s="80"/>
    </row>
    <row r="8947" spans="5:13">
      <c r="E8947" s="80"/>
      <c r="F8947" s="80"/>
      <c r="I8947" s="81"/>
      <c r="J8947" s="80"/>
      <c r="K8947" s="80"/>
      <c r="L8947" s="80"/>
      <c r="M8947" s="80"/>
    </row>
    <row r="8948" spans="5:13">
      <c r="E8948" s="80"/>
      <c r="F8948" s="80"/>
      <c r="I8948" s="81"/>
      <c r="J8948" s="80"/>
      <c r="K8948" s="80"/>
      <c r="L8948" s="80"/>
      <c r="M8948" s="80"/>
    </row>
    <row r="8949" spans="5:13">
      <c r="E8949" s="80"/>
      <c r="F8949" s="80"/>
      <c r="I8949" s="81"/>
      <c r="J8949" s="80"/>
      <c r="K8949" s="80"/>
      <c r="L8949" s="80"/>
      <c r="M8949" s="80"/>
    </row>
    <row r="8950" spans="5:13">
      <c r="E8950" s="80"/>
      <c r="F8950" s="80"/>
      <c r="I8950" s="81"/>
      <c r="J8950" s="80"/>
      <c r="K8950" s="80"/>
      <c r="L8950" s="80"/>
      <c r="M8950" s="80"/>
    </row>
    <row r="8951" spans="5:13">
      <c r="E8951" s="80"/>
      <c r="F8951" s="80"/>
      <c r="I8951" s="81"/>
      <c r="J8951" s="80"/>
      <c r="K8951" s="80"/>
      <c r="L8951" s="80"/>
      <c r="M8951" s="80"/>
    </row>
    <row r="8952" spans="5:13">
      <c r="E8952" s="80"/>
      <c r="F8952" s="80"/>
      <c r="I8952" s="81"/>
      <c r="J8952" s="80"/>
      <c r="K8952" s="80"/>
      <c r="L8952" s="80"/>
      <c r="M8952" s="80"/>
    </row>
    <row r="8953" spans="5:13">
      <c r="E8953" s="80"/>
      <c r="F8953" s="80"/>
      <c r="I8953" s="81"/>
      <c r="J8953" s="80"/>
      <c r="K8953" s="80"/>
      <c r="L8953" s="80"/>
      <c r="M8953" s="80"/>
    </row>
    <row r="8954" spans="5:13">
      <c r="E8954" s="80"/>
      <c r="F8954" s="80"/>
      <c r="I8954" s="81"/>
      <c r="J8954" s="80"/>
      <c r="K8954" s="80"/>
      <c r="L8954" s="80"/>
      <c r="M8954" s="80"/>
    </row>
    <row r="8955" spans="5:13">
      <c r="E8955" s="80"/>
      <c r="F8955" s="80"/>
      <c r="I8955" s="81"/>
      <c r="J8955" s="80"/>
      <c r="K8955" s="80"/>
      <c r="L8955" s="80"/>
      <c r="M8955" s="80"/>
    </row>
    <row r="8956" spans="5:13">
      <c r="E8956" s="80"/>
      <c r="F8956" s="80"/>
      <c r="I8956" s="81"/>
      <c r="J8956" s="80"/>
      <c r="K8956" s="80"/>
      <c r="L8956" s="80"/>
      <c r="M8956" s="80"/>
    </row>
    <row r="8957" spans="5:13">
      <c r="E8957" s="80"/>
      <c r="F8957" s="80"/>
      <c r="I8957" s="81"/>
      <c r="J8957" s="80"/>
      <c r="K8957" s="80"/>
      <c r="L8957" s="80"/>
      <c r="M8957" s="80"/>
    </row>
    <row r="8958" spans="5:13">
      <c r="E8958" s="80"/>
      <c r="F8958" s="80"/>
      <c r="I8958" s="81"/>
      <c r="J8958" s="80"/>
      <c r="K8958" s="80"/>
      <c r="L8958" s="80"/>
      <c r="M8958" s="80"/>
    </row>
    <row r="8959" spans="5:13">
      <c r="E8959" s="80"/>
      <c r="F8959" s="80"/>
      <c r="I8959" s="81"/>
      <c r="J8959" s="80"/>
      <c r="K8959" s="80"/>
      <c r="L8959" s="80"/>
      <c r="M8959" s="80"/>
    </row>
    <row r="8960" spans="5:13">
      <c r="E8960" s="80"/>
      <c r="F8960" s="80"/>
      <c r="I8960" s="81"/>
      <c r="J8960" s="80"/>
      <c r="K8960" s="80"/>
      <c r="L8960" s="80"/>
      <c r="M8960" s="80"/>
    </row>
    <row r="8961" spans="5:13">
      <c r="E8961" s="80"/>
      <c r="F8961" s="80"/>
      <c r="I8961" s="81"/>
      <c r="J8961" s="80"/>
      <c r="K8961" s="80"/>
      <c r="L8961" s="80"/>
      <c r="M8961" s="80"/>
    </row>
    <row r="8962" spans="5:13">
      <c r="E8962" s="80"/>
      <c r="F8962" s="80"/>
      <c r="I8962" s="81"/>
      <c r="J8962" s="80"/>
      <c r="K8962" s="80"/>
      <c r="L8962" s="80"/>
      <c r="M8962" s="80"/>
    </row>
    <row r="8963" spans="5:13">
      <c r="E8963" s="80"/>
      <c r="F8963" s="80"/>
      <c r="I8963" s="81"/>
      <c r="J8963" s="80"/>
      <c r="K8963" s="80"/>
      <c r="L8963" s="80"/>
      <c r="M8963" s="80"/>
    </row>
    <row r="8964" spans="5:13">
      <c r="E8964" s="80"/>
      <c r="F8964" s="80"/>
      <c r="I8964" s="81"/>
      <c r="J8964" s="80"/>
      <c r="K8964" s="80"/>
      <c r="L8964" s="80"/>
      <c r="M8964" s="80"/>
    </row>
    <row r="8965" spans="5:13">
      <c r="E8965" s="80"/>
      <c r="F8965" s="80"/>
      <c r="I8965" s="81"/>
      <c r="J8965" s="80"/>
      <c r="K8965" s="80"/>
      <c r="L8965" s="80"/>
      <c r="M8965" s="80"/>
    </row>
    <row r="8966" spans="5:13">
      <c r="E8966" s="80"/>
      <c r="F8966" s="80"/>
      <c r="I8966" s="81"/>
      <c r="J8966" s="80"/>
      <c r="K8966" s="80"/>
      <c r="L8966" s="80"/>
      <c r="M8966" s="80"/>
    </row>
    <row r="8967" spans="5:13">
      <c r="E8967" s="80"/>
      <c r="F8967" s="80"/>
      <c r="I8967" s="81"/>
      <c r="J8967" s="80"/>
      <c r="K8967" s="80"/>
      <c r="L8967" s="80"/>
      <c r="M8967" s="80"/>
    </row>
    <row r="8968" spans="5:13">
      <c r="E8968" s="80"/>
      <c r="F8968" s="80"/>
      <c r="I8968" s="81"/>
      <c r="J8968" s="80"/>
      <c r="K8968" s="80"/>
      <c r="L8968" s="80"/>
      <c r="M8968" s="80"/>
    </row>
    <row r="8969" spans="5:13">
      <c r="E8969" s="80"/>
      <c r="F8969" s="80"/>
      <c r="I8969" s="81"/>
      <c r="J8969" s="80"/>
      <c r="K8969" s="80"/>
      <c r="L8969" s="80"/>
      <c r="M8969" s="80"/>
    </row>
    <row r="8970" spans="5:13">
      <c r="E8970" s="80"/>
      <c r="F8970" s="80"/>
      <c r="I8970" s="81"/>
      <c r="J8970" s="80"/>
      <c r="K8970" s="80"/>
      <c r="L8970" s="80"/>
      <c r="M8970" s="80"/>
    </row>
    <row r="8971" spans="5:13">
      <c r="E8971" s="80"/>
      <c r="F8971" s="80"/>
      <c r="I8971" s="81"/>
      <c r="J8971" s="80"/>
      <c r="K8971" s="80"/>
      <c r="L8971" s="80"/>
      <c r="M8971" s="80"/>
    </row>
    <row r="8972" spans="5:13">
      <c r="E8972" s="80"/>
      <c r="F8972" s="80"/>
      <c r="I8972" s="81"/>
      <c r="J8972" s="80"/>
      <c r="K8972" s="80"/>
      <c r="L8972" s="80"/>
      <c r="M8972" s="80"/>
    </row>
    <row r="8973" spans="5:13">
      <c r="E8973" s="80"/>
      <c r="F8973" s="80"/>
      <c r="I8973" s="81"/>
      <c r="J8973" s="80"/>
      <c r="K8973" s="80"/>
      <c r="L8973" s="80"/>
      <c r="M8973" s="80"/>
    </row>
    <row r="8974" spans="5:13">
      <c r="E8974" s="80"/>
      <c r="F8974" s="80"/>
      <c r="I8974" s="81"/>
      <c r="J8974" s="80"/>
      <c r="K8974" s="80"/>
      <c r="L8974" s="80"/>
      <c r="M8974" s="80"/>
    </row>
    <row r="8975" spans="5:13">
      <c r="E8975" s="80"/>
      <c r="F8975" s="80"/>
      <c r="I8975" s="81"/>
      <c r="J8975" s="80"/>
      <c r="K8975" s="80"/>
      <c r="L8975" s="80"/>
      <c r="M8975" s="80"/>
    </row>
    <row r="8976" spans="5:13">
      <c r="E8976" s="80"/>
      <c r="F8976" s="80"/>
      <c r="I8976" s="81"/>
      <c r="J8976" s="80"/>
      <c r="K8976" s="80"/>
      <c r="L8976" s="80"/>
      <c r="M8976" s="80"/>
    </row>
    <row r="8977" spans="5:13">
      <c r="E8977" s="80"/>
      <c r="F8977" s="80"/>
      <c r="I8977" s="81"/>
      <c r="J8977" s="80"/>
      <c r="K8977" s="80"/>
      <c r="L8977" s="80"/>
      <c r="M8977" s="80"/>
    </row>
    <row r="8978" spans="5:13">
      <c r="E8978" s="80"/>
      <c r="F8978" s="80"/>
      <c r="I8978" s="81"/>
      <c r="J8978" s="80"/>
      <c r="K8978" s="80"/>
      <c r="L8978" s="80"/>
      <c r="M8978" s="80"/>
    </row>
    <row r="8979" spans="5:13">
      <c r="E8979" s="80"/>
      <c r="F8979" s="80"/>
      <c r="I8979" s="81"/>
      <c r="J8979" s="80"/>
      <c r="K8979" s="80"/>
      <c r="L8979" s="80"/>
      <c r="M8979" s="80"/>
    </row>
    <row r="8980" spans="5:13">
      <c r="E8980" s="80"/>
      <c r="F8980" s="80"/>
      <c r="I8980" s="81"/>
      <c r="J8980" s="80"/>
      <c r="K8980" s="80"/>
      <c r="L8980" s="80"/>
      <c r="M8980" s="80"/>
    </row>
    <row r="8981" spans="5:13">
      <c r="E8981" s="80"/>
      <c r="F8981" s="80"/>
      <c r="I8981" s="81"/>
      <c r="J8981" s="80"/>
      <c r="K8981" s="80"/>
      <c r="L8981" s="80"/>
      <c r="M8981" s="80"/>
    </row>
    <row r="8982" spans="5:13">
      <c r="E8982" s="80"/>
      <c r="F8982" s="80"/>
      <c r="I8982" s="81"/>
      <c r="J8982" s="80"/>
      <c r="K8982" s="80"/>
      <c r="L8982" s="80"/>
      <c r="M8982" s="80"/>
    </row>
    <row r="8983" spans="5:13">
      <c r="E8983" s="80"/>
      <c r="F8983" s="80"/>
      <c r="I8983" s="81"/>
      <c r="J8983" s="80"/>
      <c r="K8983" s="80"/>
      <c r="L8983" s="80"/>
      <c r="M8983" s="80"/>
    </row>
    <row r="8984" spans="5:13">
      <c r="E8984" s="80"/>
      <c r="F8984" s="80"/>
      <c r="I8984" s="81"/>
      <c r="J8984" s="80"/>
      <c r="K8984" s="80"/>
      <c r="L8984" s="80"/>
      <c r="M8984" s="80"/>
    </row>
    <row r="8985" spans="5:13">
      <c r="E8985" s="80"/>
      <c r="F8985" s="80"/>
      <c r="I8985" s="81"/>
      <c r="J8985" s="80"/>
      <c r="K8985" s="80"/>
      <c r="L8985" s="80"/>
      <c r="M8985" s="80"/>
    </row>
    <row r="8986" spans="5:13">
      <c r="E8986" s="80"/>
      <c r="F8986" s="80"/>
      <c r="I8986" s="81"/>
      <c r="J8986" s="80"/>
      <c r="K8986" s="80"/>
      <c r="L8986" s="80"/>
      <c r="M8986" s="80"/>
    </row>
    <row r="8987" spans="5:13">
      <c r="E8987" s="80"/>
      <c r="F8987" s="80"/>
      <c r="I8987" s="81"/>
      <c r="J8987" s="80"/>
      <c r="K8987" s="80"/>
      <c r="L8987" s="80"/>
      <c r="M8987" s="80"/>
    </row>
    <row r="8988" spans="5:13">
      <c r="E8988" s="80"/>
      <c r="F8988" s="80"/>
      <c r="I8988" s="81"/>
      <c r="J8988" s="80"/>
      <c r="K8988" s="80"/>
      <c r="L8988" s="80"/>
      <c r="M8988" s="80"/>
    </row>
    <row r="8989" spans="5:13">
      <c r="E8989" s="80"/>
      <c r="F8989" s="80"/>
      <c r="I8989" s="81"/>
      <c r="J8989" s="80"/>
      <c r="K8989" s="80"/>
      <c r="L8989" s="80"/>
      <c r="M8989" s="80"/>
    </row>
    <row r="8990" spans="5:13">
      <c r="E8990" s="80"/>
      <c r="F8990" s="80"/>
      <c r="I8990" s="81"/>
      <c r="J8990" s="80"/>
      <c r="K8990" s="80"/>
      <c r="L8990" s="80"/>
      <c r="M8990" s="80"/>
    </row>
    <row r="8991" spans="5:13">
      <c r="E8991" s="80"/>
      <c r="F8991" s="80"/>
      <c r="I8991" s="81"/>
      <c r="J8991" s="80"/>
      <c r="K8991" s="80"/>
      <c r="L8991" s="80"/>
      <c r="M8991" s="80"/>
    </row>
    <row r="8992" spans="5:13">
      <c r="E8992" s="80"/>
      <c r="F8992" s="80"/>
      <c r="I8992" s="81"/>
      <c r="J8992" s="80"/>
      <c r="K8992" s="80"/>
      <c r="L8992" s="80"/>
      <c r="M8992" s="80"/>
    </row>
    <row r="8993" spans="5:13">
      <c r="E8993" s="80"/>
      <c r="F8993" s="80"/>
      <c r="I8993" s="81"/>
      <c r="J8993" s="80"/>
      <c r="K8993" s="80"/>
      <c r="L8993" s="80"/>
      <c r="M8993" s="80"/>
    </row>
    <row r="8994" spans="5:13">
      <c r="E8994" s="80"/>
      <c r="F8994" s="80"/>
      <c r="I8994" s="81"/>
      <c r="J8994" s="80"/>
      <c r="K8994" s="80"/>
      <c r="L8994" s="80"/>
      <c r="M8994" s="80"/>
    </row>
    <row r="8995" spans="5:13">
      <c r="E8995" s="80"/>
      <c r="F8995" s="80"/>
      <c r="I8995" s="81"/>
      <c r="J8995" s="80"/>
      <c r="K8995" s="80"/>
      <c r="L8995" s="80"/>
      <c r="M8995" s="80"/>
    </row>
    <row r="8996" spans="5:13">
      <c r="E8996" s="80"/>
      <c r="F8996" s="80"/>
      <c r="I8996" s="81"/>
      <c r="J8996" s="80"/>
      <c r="K8996" s="80"/>
      <c r="L8996" s="80"/>
      <c r="M8996" s="80"/>
    </row>
    <row r="8997" spans="5:13">
      <c r="E8997" s="80"/>
      <c r="F8997" s="80"/>
      <c r="I8997" s="81"/>
      <c r="J8997" s="80"/>
      <c r="K8997" s="80"/>
      <c r="L8997" s="80"/>
      <c r="M8997" s="80"/>
    </row>
    <row r="8998" spans="5:13">
      <c r="E8998" s="80"/>
      <c r="F8998" s="80"/>
      <c r="I8998" s="81"/>
      <c r="J8998" s="80"/>
      <c r="K8998" s="80"/>
      <c r="L8998" s="80"/>
      <c r="M8998" s="80"/>
    </row>
    <row r="8999" spans="5:13">
      <c r="E8999" s="80"/>
      <c r="F8999" s="80"/>
      <c r="I8999" s="81"/>
      <c r="J8999" s="80"/>
      <c r="K8999" s="80"/>
      <c r="L8999" s="80"/>
      <c r="M8999" s="80"/>
    </row>
    <row r="9000" spans="5:13">
      <c r="E9000" s="80"/>
      <c r="F9000" s="80"/>
      <c r="I9000" s="81"/>
      <c r="J9000" s="80"/>
      <c r="K9000" s="80"/>
      <c r="L9000" s="80"/>
      <c r="M9000" s="80"/>
    </row>
    <row r="9001" spans="5:13">
      <c r="E9001" s="80"/>
      <c r="F9001" s="80"/>
      <c r="I9001" s="81"/>
      <c r="J9001" s="80"/>
      <c r="K9001" s="80"/>
      <c r="L9001" s="80"/>
      <c r="M9001" s="80"/>
    </row>
    <row r="9002" spans="5:13">
      <c r="E9002" s="80"/>
      <c r="F9002" s="80"/>
      <c r="I9002" s="81"/>
      <c r="J9002" s="80"/>
      <c r="K9002" s="80"/>
      <c r="L9002" s="80"/>
      <c r="M9002" s="80"/>
    </row>
    <row r="9003" spans="5:13">
      <c r="E9003" s="80"/>
      <c r="F9003" s="80"/>
      <c r="I9003" s="81"/>
      <c r="J9003" s="80"/>
      <c r="K9003" s="80"/>
      <c r="L9003" s="80"/>
      <c r="M9003" s="80"/>
    </row>
    <row r="9004" spans="5:13">
      <c r="E9004" s="80"/>
      <c r="F9004" s="80"/>
      <c r="I9004" s="81"/>
      <c r="J9004" s="80"/>
      <c r="K9004" s="80"/>
      <c r="L9004" s="80"/>
      <c r="M9004" s="80"/>
    </row>
    <row r="9005" spans="5:13">
      <c r="E9005" s="80"/>
      <c r="F9005" s="80"/>
      <c r="I9005" s="81"/>
      <c r="J9005" s="80"/>
      <c r="K9005" s="80"/>
      <c r="L9005" s="80"/>
      <c r="M9005" s="80"/>
    </row>
    <row r="9006" spans="5:13">
      <c r="E9006" s="80"/>
      <c r="F9006" s="80"/>
      <c r="I9006" s="81"/>
      <c r="J9006" s="80"/>
      <c r="K9006" s="80"/>
      <c r="L9006" s="80"/>
      <c r="M9006" s="80"/>
    </row>
    <row r="9007" spans="5:13">
      <c r="E9007" s="80"/>
      <c r="F9007" s="80"/>
      <c r="I9007" s="81"/>
      <c r="J9007" s="80"/>
      <c r="K9007" s="80"/>
      <c r="L9007" s="80"/>
      <c r="M9007" s="80"/>
    </row>
    <row r="9008" spans="5:13">
      <c r="E9008" s="80"/>
      <c r="F9008" s="80"/>
      <c r="I9008" s="81"/>
      <c r="J9008" s="80"/>
      <c r="K9008" s="80"/>
      <c r="L9008" s="80"/>
      <c r="M9008" s="80"/>
    </row>
    <row r="9009" spans="5:13">
      <c r="E9009" s="80"/>
      <c r="F9009" s="80"/>
      <c r="I9009" s="81"/>
      <c r="J9009" s="80"/>
      <c r="K9009" s="80"/>
      <c r="L9009" s="80"/>
      <c r="M9009" s="80"/>
    </row>
    <row r="9010" spans="5:13">
      <c r="E9010" s="80"/>
      <c r="F9010" s="80"/>
      <c r="I9010" s="81"/>
      <c r="J9010" s="80"/>
      <c r="K9010" s="80"/>
      <c r="L9010" s="80"/>
      <c r="M9010" s="80"/>
    </row>
    <row r="9011" spans="5:13">
      <c r="E9011" s="80"/>
      <c r="F9011" s="80"/>
      <c r="I9011" s="81"/>
      <c r="J9011" s="80"/>
      <c r="K9011" s="80"/>
      <c r="L9011" s="80"/>
      <c r="M9011" s="80"/>
    </row>
    <row r="9012" spans="5:13">
      <c r="E9012" s="80"/>
      <c r="F9012" s="80"/>
      <c r="I9012" s="81"/>
      <c r="J9012" s="80"/>
      <c r="K9012" s="80"/>
      <c r="L9012" s="80"/>
      <c r="M9012" s="80"/>
    </row>
    <row r="9013" spans="5:13">
      <c r="E9013" s="80"/>
      <c r="F9013" s="80"/>
      <c r="I9013" s="81"/>
      <c r="J9013" s="80"/>
      <c r="K9013" s="80"/>
      <c r="L9013" s="80"/>
      <c r="M9013" s="80"/>
    </row>
    <row r="9014" spans="5:13">
      <c r="E9014" s="80"/>
      <c r="F9014" s="80"/>
      <c r="I9014" s="81"/>
      <c r="J9014" s="80"/>
      <c r="K9014" s="80"/>
      <c r="L9014" s="80"/>
      <c r="M9014" s="80"/>
    </row>
    <row r="9015" spans="5:13">
      <c r="E9015" s="80"/>
      <c r="F9015" s="80"/>
      <c r="I9015" s="81"/>
      <c r="J9015" s="80"/>
      <c r="K9015" s="80"/>
      <c r="L9015" s="80"/>
      <c r="M9015" s="80"/>
    </row>
    <row r="9016" spans="5:13">
      <c r="E9016" s="80"/>
      <c r="F9016" s="80"/>
      <c r="I9016" s="81"/>
      <c r="J9016" s="80"/>
      <c r="K9016" s="80"/>
      <c r="L9016" s="80"/>
      <c r="M9016" s="80"/>
    </row>
    <row r="9017" spans="5:13">
      <c r="E9017" s="80"/>
      <c r="F9017" s="80"/>
      <c r="I9017" s="81"/>
      <c r="J9017" s="80"/>
      <c r="K9017" s="80"/>
      <c r="L9017" s="80"/>
      <c r="M9017" s="80"/>
    </row>
    <row r="9018" spans="5:13">
      <c r="E9018" s="80"/>
      <c r="F9018" s="80"/>
      <c r="I9018" s="81"/>
      <c r="J9018" s="80"/>
      <c r="K9018" s="80"/>
      <c r="L9018" s="80"/>
      <c r="M9018" s="80"/>
    </row>
    <row r="9019" spans="5:13">
      <c r="E9019" s="80"/>
      <c r="F9019" s="80"/>
      <c r="I9019" s="81"/>
      <c r="J9019" s="80"/>
      <c r="K9019" s="80"/>
      <c r="L9019" s="80"/>
      <c r="M9019" s="80"/>
    </row>
    <row r="9020" spans="5:13">
      <c r="E9020" s="80"/>
      <c r="F9020" s="80"/>
      <c r="I9020" s="81"/>
      <c r="J9020" s="80"/>
      <c r="K9020" s="80"/>
      <c r="L9020" s="80"/>
      <c r="M9020" s="80"/>
    </row>
    <row r="9021" spans="5:13">
      <c r="E9021" s="80"/>
      <c r="F9021" s="80"/>
      <c r="I9021" s="81"/>
      <c r="J9021" s="80"/>
      <c r="K9021" s="80"/>
      <c r="L9021" s="80"/>
      <c r="M9021" s="80"/>
    </row>
    <row r="9022" spans="5:13">
      <c r="E9022" s="80"/>
      <c r="F9022" s="80"/>
      <c r="I9022" s="81"/>
      <c r="J9022" s="80"/>
      <c r="K9022" s="80"/>
      <c r="L9022" s="80"/>
      <c r="M9022" s="80"/>
    </row>
    <row r="9023" spans="5:13">
      <c r="E9023" s="80"/>
      <c r="F9023" s="80"/>
      <c r="I9023" s="81"/>
      <c r="J9023" s="80"/>
      <c r="K9023" s="80"/>
      <c r="L9023" s="80"/>
      <c r="M9023" s="80"/>
    </row>
    <row r="9024" spans="5:13">
      <c r="E9024" s="80"/>
      <c r="F9024" s="80"/>
      <c r="I9024" s="81"/>
      <c r="J9024" s="80"/>
      <c r="K9024" s="80"/>
      <c r="L9024" s="80"/>
      <c r="M9024" s="80"/>
    </row>
    <row r="9025" spans="5:13">
      <c r="E9025" s="80"/>
      <c r="F9025" s="80"/>
      <c r="I9025" s="81"/>
      <c r="J9025" s="80"/>
      <c r="K9025" s="80"/>
      <c r="L9025" s="80"/>
      <c r="M9025" s="80"/>
    </row>
    <row r="9026" spans="5:13">
      <c r="E9026" s="80"/>
      <c r="F9026" s="80"/>
      <c r="I9026" s="81"/>
      <c r="J9026" s="80"/>
      <c r="K9026" s="80"/>
      <c r="L9026" s="80"/>
      <c r="M9026" s="80"/>
    </row>
    <row r="9027" spans="5:13">
      <c r="E9027" s="80"/>
      <c r="F9027" s="80"/>
      <c r="I9027" s="81"/>
      <c r="J9027" s="80"/>
      <c r="K9027" s="80"/>
      <c r="L9027" s="80"/>
      <c r="M9027" s="80"/>
    </row>
    <row r="9028" spans="5:13">
      <c r="E9028" s="80"/>
      <c r="F9028" s="80"/>
      <c r="I9028" s="81"/>
      <c r="J9028" s="80"/>
      <c r="K9028" s="80"/>
      <c r="L9028" s="80"/>
      <c r="M9028" s="80"/>
    </row>
    <row r="9029" spans="5:13">
      <c r="E9029" s="80"/>
      <c r="F9029" s="80"/>
      <c r="I9029" s="81"/>
      <c r="J9029" s="80"/>
      <c r="K9029" s="80"/>
      <c r="L9029" s="80"/>
      <c r="M9029" s="80"/>
    </row>
    <row r="9030" spans="5:13">
      <c r="E9030" s="80"/>
      <c r="F9030" s="80"/>
      <c r="I9030" s="81"/>
      <c r="J9030" s="80"/>
      <c r="K9030" s="80"/>
      <c r="L9030" s="80"/>
      <c r="M9030" s="80"/>
    </row>
    <row r="9031" spans="5:13">
      <c r="E9031" s="80"/>
      <c r="F9031" s="80"/>
      <c r="I9031" s="81"/>
      <c r="J9031" s="80"/>
      <c r="K9031" s="80"/>
      <c r="L9031" s="80"/>
      <c r="M9031" s="80"/>
    </row>
    <row r="9032" spans="5:13">
      <c r="E9032" s="80"/>
      <c r="F9032" s="80"/>
      <c r="I9032" s="81"/>
      <c r="J9032" s="80"/>
      <c r="K9032" s="80"/>
      <c r="L9032" s="80"/>
      <c r="M9032" s="80"/>
    </row>
    <row r="9033" spans="5:13">
      <c r="E9033" s="80"/>
      <c r="F9033" s="80"/>
      <c r="I9033" s="81"/>
      <c r="J9033" s="80"/>
      <c r="K9033" s="80"/>
      <c r="L9033" s="80"/>
      <c r="M9033" s="80"/>
    </row>
    <row r="9034" spans="5:13">
      <c r="E9034" s="80"/>
      <c r="F9034" s="80"/>
      <c r="I9034" s="81"/>
      <c r="J9034" s="80"/>
      <c r="K9034" s="80"/>
      <c r="L9034" s="80"/>
      <c r="M9034" s="80"/>
    </row>
    <row r="9035" spans="5:13">
      <c r="E9035" s="80"/>
      <c r="F9035" s="80"/>
      <c r="I9035" s="81"/>
      <c r="J9035" s="80"/>
      <c r="K9035" s="80"/>
      <c r="L9035" s="80"/>
      <c r="M9035" s="80"/>
    </row>
    <row r="9036" spans="5:13">
      <c r="E9036" s="80"/>
      <c r="F9036" s="80"/>
      <c r="I9036" s="81"/>
      <c r="J9036" s="80"/>
      <c r="K9036" s="80"/>
      <c r="L9036" s="80"/>
      <c r="M9036" s="80"/>
    </row>
    <row r="9037" spans="5:13">
      <c r="E9037" s="80"/>
      <c r="F9037" s="80"/>
      <c r="I9037" s="81"/>
      <c r="J9037" s="80"/>
      <c r="K9037" s="80"/>
      <c r="L9037" s="80"/>
      <c r="M9037" s="80"/>
    </row>
    <row r="9038" spans="5:13">
      <c r="E9038" s="80"/>
      <c r="F9038" s="80"/>
      <c r="I9038" s="81"/>
      <c r="J9038" s="80"/>
      <c r="K9038" s="80"/>
      <c r="L9038" s="80"/>
      <c r="M9038" s="80"/>
    </row>
    <row r="9039" spans="5:13">
      <c r="E9039" s="80"/>
      <c r="F9039" s="80"/>
      <c r="I9039" s="81"/>
      <c r="J9039" s="80"/>
      <c r="K9039" s="80"/>
      <c r="L9039" s="80"/>
      <c r="M9039" s="80"/>
    </row>
    <row r="9040" spans="5:13">
      <c r="E9040" s="80"/>
      <c r="F9040" s="80"/>
      <c r="I9040" s="81"/>
      <c r="J9040" s="80"/>
      <c r="K9040" s="80"/>
      <c r="L9040" s="80"/>
      <c r="M9040" s="80"/>
    </row>
    <row r="9041" spans="5:13">
      <c r="E9041" s="80"/>
      <c r="F9041" s="80"/>
      <c r="I9041" s="81"/>
      <c r="J9041" s="80"/>
      <c r="K9041" s="80"/>
      <c r="L9041" s="80"/>
      <c r="M9041" s="80"/>
    </row>
    <row r="9042" spans="5:13">
      <c r="E9042" s="80"/>
      <c r="F9042" s="80"/>
      <c r="I9042" s="81"/>
      <c r="J9042" s="80"/>
      <c r="K9042" s="80"/>
      <c r="L9042" s="80"/>
      <c r="M9042" s="80"/>
    </row>
    <row r="9043" spans="5:13">
      <c r="E9043" s="80"/>
      <c r="F9043" s="80"/>
      <c r="I9043" s="81"/>
      <c r="J9043" s="80"/>
      <c r="K9043" s="80"/>
      <c r="L9043" s="80"/>
      <c r="M9043" s="80"/>
    </row>
    <row r="9044" spans="5:13">
      <c r="E9044" s="80"/>
      <c r="F9044" s="80"/>
      <c r="I9044" s="81"/>
      <c r="J9044" s="80"/>
      <c r="K9044" s="80"/>
      <c r="L9044" s="80"/>
      <c r="M9044" s="80"/>
    </row>
    <row r="9045" spans="5:13">
      <c r="E9045" s="80"/>
      <c r="F9045" s="80"/>
      <c r="I9045" s="81"/>
      <c r="J9045" s="80"/>
      <c r="K9045" s="80"/>
      <c r="L9045" s="80"/>
      <c r="M9045" s="80"/>
    </row>
    <row r="9046" spans="5:13">
      <c r="E9046" s="80"/>
      <c r="F9046" s="80"/>
      <c r="I9046" s="81"/>
      <c r="J9046" s="80"/>
      <c r="K9046" s="80"/>
      <c r="L9046" s="80"/>
      <c r="M9046" s="80"/>
    </row>
    <row r="9047" spans="5:13">
      <c r="E9047" s="80"/>
      <c r="F9047" s="80"/>
      <c r="I9047" s="81"/>
      <c r="J9047" s="80"/>
      <c r="K9047" s="80"/>
      <c r="L9047" s="80"/>
      <c r="M9047" s="80"/>
    </row>
    <row r="9048" spans="5:13">
      <c r="E9048" s="80"/>
      <c r="F9048" s="80"/>
      <c r="I9048" s="81"/>
      <c r="J9048" s="80"/>
      <c r="K9048" s="80"/>
      <c r="L9048" s="80"/>
      <c r="M9048" s="80"/>
    </row>
    <row r="9049" spans="5:13">
      <c r="E9049" s="80"/>
      <c r="F9049" s="80"/>
      <c r="I9049" s="81"/>
      <c r="J9049" s="80"/>
      <c r="K9049" s="80"/>
      <c r="L9049" s="80"/>
      <c r="M9049" s="80"/>
    </row>
    <row r="9050" spans="5:13">
      <c r="E9050" s="80"/>
      <c r="F9050" s="80"/>
      <c r="I9050" s="81"/>
      <c r="J9050" s="80"/>
      <c r="K9050" s="80"/>
      <c r="L9050" s="80"/>
      <c r="M9050" s="80"/>
    </row>
    <row r="9051" spans="5:13">
      <c r="E9051" s="80"/>
      <c r="F9051" s="80"/>
      <c r="I9051" s="81"/>
      <c r="J9051" s="80"/>
      <c r="K9051" s="80"/>
      <c r="L9051" s="80"/>
      <c r="M9051" s="80"/>
    </row>
    <row r="9052" spans="5:13">
      <c r="E9052" s="80"/>
      <c r="F9052" s="80"/>
      <c r="I9052" s="81"/>
      <c r="J9052" s="80"/>
      <c r="K9052" s="80"/>
      <c r="L9052" s="80"/>
      <c r="M9052" s="80"/>
    </row>
    <row r="9053" spans="5:13">
      <c r="E9053" s="80"/>
      <c r="F9053" s="80"/>
      <c r="I9053" s="81"/>
      <c r="J9053" s="80"/>
      <c r="K9053" s="80"/>
      <c r="L9053" s="80"/>
      <c r="M9053" s="80"/>
    </row>
    <row r="9054" spans="5:13">
      <c r="E9054" s="80"/>
      <c r="F9054" s="80"/>
      <c r="I9054" s="81"/>
      <c r="J9054" s="80"/>
      <c r="K9054" s="80"/>
      <c r="L9054" s="80"/>
      <c r="M9054" s="80"/>
    </row>
    <row r="9055" spans="5:13">
      <c r="E9055" s="80"/>
      <c r="F9055" s="80"/>
      <c r="I9055" s="81"/>
      <c r="J9055" s="80"/>
      <c r="K9055" s="80"/>
      <c r="L9055" s="80"/>
      <c r="M9055" s="80"/>
    </row>
    <row r="9056" spans="5:13">
      <c r="E9056" s="80"/>
      <c r="F9056" s="80"/>
      <c r="I9056" s="81"/>
      <c r="J9056" s="80"/>
      <c r="K9056" s="80"/>
      <c r="L9056" s="80"/>
      <c r="M9056" s="80"/>
    </row>
    <row r="9057" spans="5:13">
      <c r="E9057" s="80"/>
      <c r="F9057" s="80"/>
      <c r="I9057" s="81"/>
      <c r="J9057" s="80"/>
      <c r="K9057" s="80"/>
      <c r="L9057" s="80"/>
      <c r="M9057" s="80"/>
    </row>
    <row r="9058" spans="5:13">
      <c r="E9058" s="80"/>
      <c r="F9058" s="80"/>
      <c r="I9058" s="81"/>
      <c r="J9058" s="80"/>
      <c r="K9058" s="80"/>
      <c r="L9058" s="80"/>
      <c r="M9058" s="80"/>
    </row>
    <row r="9059" spans="5:13">
      <c r="E9059" s="80"/>
      <c r="F9059" s="80"/>
      <c r="I9059" s="81"/>
      <c r="J9059" s="80"/>
      <c r="K9059" s="80"/>
      <c r="L9059" s="80"/>
      <c r="M9059" s="80"/>
    </row>
    <row r="9060" spans="5:13">
      <c r="E9060" s="80"/>
      <c r="F9060" s="80"/>
      <c r="I9060" s="81"/>
      <c r="J9060" s="80"/>
      <c r="K9060" s="80"/>
      <c r="L9060" s="80"/>
      <c r="M9060" s="80"/>
    </row>
    <row r="9061" spans="5:13">
      <c r="E9061" s="80"/>
      <c r="F9061" s="80"/>
      <c r="I9061" s="81"/>
      <c r="J9061" s="80"/>
      <c r="K9061" s="80"/>
      <c r="L9061" s="80"/>
      <c r="M9061" s="80"/>
    </row>
    <row r="9062" spans="5:13">
      <c r="E9062" s="80"/>
      <c r="F9062" s="80"/>
      <c r="I9062" s="81"/>
      <c r="J9062" s="80"/>
      <c r="K9062" s="80"/>
      <c r="L9062" s="80"/>
      <c r="M9062" s="80"/>
    </row>
    <row r="9063" spans="5:13">
      <c r="E9063" s="80"/>
      <c r="F9063" s="80"/>
      <c r="I9063" s="81"/>
      <c r="J9063" s="80"/>
      <c r="K9063" s="80"/>
      <c r="L9063" s="80"/>
      <c r="M9063" s="80"/>
    </row>
    <row r="9064" spans="5:13">
      <c r="E9064" s="80"/>
      <c r="F9064" s="80"/>
      <c r="I9064" s="81"/>
      <c r="J9064" s="80"/>
      <c r="K9064" s="80"/>
      <c r="L9064" s="80"/>
      <c r="M9064" s="80"/>
    </row>
    <row r="9065" spans="5:13">
      <c r="E9065" s="80"/>
      <c r="F9065" s="80"/>
      <c r="I9065" s="81"/>
      <c r="J9065" s="80"/>
      <c r="K9065" s="80"/>
      <c r="L9065" s="80"/>
      <c r="M9065" s="80"/>
    </row>
    <row r="9066" spans="5:13">
      <c r="E9066" s="80"/>
      <c r="F9066" s="80"/>
      <c r="I9066" s="81"/>
      <c r="J9066" s="80"/>
      <c r="K9066" s="80"/>
      <c r="L9066" s="80"/>
      <c r="M9066" s="80"/>
    </row>
    <row r="9067" spans="5:13">
      <c r="E9067" s="80"/>
      <c r="F9067" s="80"/>
      <c r="I9067" s="81"/>
      <c r="J9067" s="80"/>
      <c r="K9067" s="80"/>
      <c r="L9067" s="80"/>
      <c r="M9067" s="80"/>
    </row>
    <row r="9068" spans="5:13">
      <c r="E9068" s="80"/>
      <c r="F9068" s="80"/>
      <c r="I9068" s="81"/>
      <c r="J9068" s="80"/>
      <c r="K9068" s="80"/>
      <c r="L9068" s="80"/>
      <c r="M9068" s="80"/>
    </row>
    <row r="9069" spans="5:13">
      <c r="E9069" s="80"/>
      <c r="F9069" s="80"/>
      <c r="I9069" s="81"/>
      <c r="J9069" s="80"/>
      <c r="K9069" s="80"/>
      <c r="L9069" s="80"/>
      <c r="M9069" s="80"/>
    </row>
    <row r="9070" spans="5:13">
      <c r="E9070" s="80"/>
      <c r="F9070" s="80"/>
      <c r="I9070" s="81"/>
      <c r="J9070" s="80"/>
      <c r="K9070" s="80"/>
      <c r="L9070" s="80"/>
      <c r="M9070" s="80"/>
    </row>
    <row r="9071" spans="5:13">
      <c r="E9071" s="80"/>
      <c r="F9071" s="80"/>
      <c r="I9071" s="81"/>
      <c r="J9071" s="80"/>
      <c r="K9071" s="80"/>
      <c r="L9071" s="80"/>
      <c r="M9071" s="80"/>
    </row>
    <row r="9072" spans="5:13">
      <c r="E9072" s="80"/>
      <c r="F9072" s="80"/>
      <c r="I9072" s="81"/>
      <c r="J9072" s="80"/>
      <c r="K9072" s="80"/>
      <c r="L9072" s="80"/>
      <c r="M9072" s="80"/>
    </row>
    <row r="9073" spans="5:13">
      <c r="E9073" s="80"/>
      <c r="F9073" s="80"/>
      <c r="I9073" s="81"/>
      <c r="J9073" s="80"/>
      <c r="K9073" s="80"/>
      <c r="L9073" s="80"/>
      <c r="M9073" s="80"/>
    </row>
    <row r="9074" spans="5:13">
      <c r="E9074" s="80"/>
      <c r="F9074" s="80"/>
      <c r="I9074" s="81"/>
      <c r="J9074" s="80"/>
      <c r="K9074" s="80"/>
      <c r="L9074" s="80"/>
      <c r="M9074" s="80"/>
    </row>
    <row r="9075" spans="5:13">
      <c r="E9075" s="80"/>
      <c r="F9075" s="80"/>
      <c r="I9075" s="81"/>
      <c r="J9075" s="80"/>
      <c r="K9075" s="80"/>
      <c r="L9075" s="80"/>
      <c r="M9075" s="80"/>
    </row>
    <row r="9076" spans="5:13">
      <c r="E9076" s="80"/>
      <c r="F9076" s="80"/>
      <c r="I9076" s="81"/>
      <c r="J9076" s="80"/>
      <c r="K9076" s="80"/>
      <c r="L9076" s="80"/>
      <c r="M9076" s="80"/>
    </row>
    <row r="9077" spans="5:13">
      <c r="E9077" s="80"/>
      <c r="F9077" s="80"/>
      <c r="I9077" s="81"/>
      <c r="J9077" s="80"/>
      <c r="K9077" s="80"/>
      <c r="L9077" s="80"/>
      <c r="M9077" s="80"/>
    </row>
    <row r="9078" spans="5:13">
      <c r="E9078" s="80"/>
      <c r="F9078" s="80"/>
      <c r="I9078" s="81"/>
      <c r="J9078" s="80"/>
      <c r="K9078" s="80"/>
      <c r="L9078" s="80"/>
      <c r="M9078" s="80"/>
    </row>
    <row r="9079" spans="5:13">
      <c r="E9079" s="80"/>
      <c r="F9079" s="80"/>
      <c r="I9079" s="81"/>
      <c r="J9079" s="80"/>
      <c r="K9079" s="80"/>
      <c r="L9079" s="80"/>
      <c r="M9079" s="80"/>
    </row>
    <row r="9080" spans="5:13">
      <c r="E9080" s="80"/>
      <c r="F9080" s="80"/>
      <c r="I9080" s="81"/>
      <c r="J9080" s="80"/>
      <c r="K9080" s="80"/>
      <c r="L9080" s="80"/>
      <c r="M9080" s="80"/>
    </row>
    <row r="9081" spans="5:13">
      <c r="E9081" s="80"/>
      <c r="F9081" s="80"/>
      <c r="I9081" s="81"/>
      <c r="J9081" s="80"/>
      <c r="K9081" s="80"/>
      <c r="L9081" s="80"/>
      <c r="M9081" s="80"/>
    </row>
    <row r="9082" spans="5:13">
      <c r="E9082" s="80"/>
      <c r="F9082" s="80"/>
      <c r="I9082" s="81"/>
      <c r="J9082" s="80"/>
      <c r="K9082" s="80"/>
      <c r="L9082" s="80"/>
      <c r="M9082" s="80"/>
    </row>
    <row r="9083" spans="5:13">
      <c r="E9083" s="80"/>
      <c r="F9083" s="80"/>
      <c r="I9083" s="81"/>
      <c r="J9083" s="80"/>
      <c r="K9083" s="80"/>
      <c r="L9083" s="80"/>
      <c r="M9083" s="80"/>
    </row>
    <row r="9084" spans="5:13">
      <c r="E9084" s="80"/>
      <c r="F9084" s="80"/>
      <c r="I9084" s="81"/>
      <c r="J9084" s="80"/>
      <c r="K9084" s="80"/>
      <c r="L9084" s="80"/>
      <c r="M9084" s="80"/>
    </row>
    <row r="9085" spans="5:13">
      <c r="E9085" s="80"/>
      <c r="F9085" s="80"/>
      <c r="I9085" s="81"/>
      <c r="J9085" s="80"/>
      <c r="K9085" s="80"/>
      <c r="L9085" s="80"/>
      <c r="M9085" s="80"/>
    </row>
    <row r="9086" spans="5:13">
      <c r="E9086" s="80"/>
      <c r="F9086" s="80"/>
      <c r="I9086" s="81"/>
      <c r="J9086" s="80"/>
      <c r="K9086" s="80"/>
      <c r="L9086" s="80"/>
      <c r="M9086" s="80"/>
    </row>
    <row r="9087" spans="5:13">
      <c r="E9087" s="80"/>
      <c r="F9087" s="80"/>
      <c r="I9087" s="81"/>
      <c r="J9087" s="80"/>
      <c r="K9087" s="80"/>
      <c r="L9087" s="80"/>
      <c r="M9087" s="80"/>
    </row>
    <row r="9088" spans="5:13">
      <c r="E9088" s="80"/>
      <c r="F9088" s="80"/>
      <c r="I9088" s="81"/>
      <c r="J9088" s="80"/>
      <c r="K9088" s="80"/>
      <c r="L9088" s="80"/>
      <c r="M9088" s="80"/>
    </row>
    <row r="9089" spans="5:13">
      <c r="E9089" s="80"/>
      <c r="F9089" s="80"/>
      <c r="I9089" s="81"/>
      <c r="J9089" s="80"/>
      <c r="K9089" s="80"/>
      <c r="L9089" s="80"/>
      <c r="M9089" s="80"/>
    </row>
    <row r="9090" spans="5:13">
      <c r="E9090" s="80"/>
      <c r="F9090" s="80"/>
      <c r="I9090" s="81"/>
      <c r="J9090" s="80"/>
      <c r="K9090" s="80"/>
      <c r="L9090" s="80"/>
      <c r="M9090" s="80"/>
    </row>
    <row r="9091" spans="5:13">
      <c r="E9091" s="80"/>
      <c r="F9091" s="80"/>
      <c r="I9091" s="81"/>
      <c r="J9091" s="80"/>
      <c r="K9091" s="80"/>
      <c r="L9091" s="80"/>
      <c r="M9091" s="80"/>
    </row>
    <row r="9092" spans="5:13">
      <c r="E9092" s="80"/>
      <c r="F9092" s="80"/>
      <c r="I9092" s="81"/>
      <c r="J9092" s="80"/>
      <c r="K9092" s="80"/>
      <c r="L9092" s="80"/>
      <c r="M9092" s="80"/>
    </row>
    <row r="9093" spans="5:13">
      <c r="E9093" s="80"/>
      <c r="F9093" s="80"/>
      <c r="I9093" s="81"/>
      <c r="J9093" s="80"/>
      <c r="K9093" s="80"/>
      <c r="L9093" s="80"/>
      <c r="M9093" s="80"/>
    </row>
    <row r="9094" spans="5:13">
      <c r="E9094" s="80"/>
      <c r="F9094" s="80"/>
      <c r="I9094" s="81"/>
      <c r="J9094" s="80"/>
      <c r="K9094" s="80"/>
      <c r="L9094" s="80"/>
      <c r="M9094" s="80"/>
    </row>
    <row r="9095" spans="5:13">
      <c r="E9095" s="80"/>
      <c r="F9095" s="80"/>
      <c r="I9095" s="81"/>
      <c r="J9095" s="80"/>
      <c r="K9095" s="80"/>
      <c r="L9095" s="80"/>
      <c r="M9095" s="80"/>
    </row>
    <row r="9096" spans="5:13">
      <c r="E9096" s="80"/>
      <c r="F9096" s="80"/>
      <c r="I9096" s="81"/>
      <c r="J9096" s="80"/>
      <c r="K9096" s="80"/>
      <c r="L9096" s="80"/>
      <c r="M9096" s="80"/>
    </row>
    <row r="9097" spans="5:13">
      <c r="E9097" s="80"/>
      <c r="F9097" s="80"/>
      <c r="I9097" s="81"/>
      <c r="J9097" s="80"/>
      <c r="K9097" s="80"/>
      <c r="L9097" s="80"/>
      <c r="M9097" s="80"/>
    </row>
    <row r="9098" spans="5:13">
      <c r="E9098" s="80"/>
      <c r="F9098" s="80"/>
      <c r="I9098" s="81"/>
      <c r="J9098" s="80"/>
      <c r="K9098" s="80"/>
      <c r="L9098" s="80"/>
      <c r="M9098" s="80"/>
    </row>
    <row r="9099" spans="5:13">
      <c r="E9099" s="80"/>
      <c r="F9099" s="80"/>
      <c r="I9099" s="81"/>
      <c r="J9099" s="80"/>
      <c r="K9099" s="80"/>
      <c r="L9099" s="80"/>
      <c r="M9099" s="80"/>
    </row>
    <row r="9100" spans="5:13">
      <c r="E9100" s="80"/>
      <c r="F9100" s="80"/>
      <c r="I9100" s="81"/>
      <c r="J9100" s="80"/>
      <c r="K9100" s="80"/>
      <c r="L9100" s="80"/>
      <c r="M9100" s="80"/>
    </row>
    <row r="9101" spans="5:13">
      <c r="E9101" s="80"/>
      <c r="F9101" s="80"/>
      <c r="I9101" s="81"/>
      <c r="J9101" s="80"/>
      <c r="K9101" s="80"/>
      <c r="L9101" s="80"/>
      <c r="M9101" s="80"/>
    </row>
    <row r="9102" spans="5:13">
      <c r="E9102" s="80"/>
      <c r="F9102" s="80"/>
      <c r="I9102" s="81"/>
      <c r="J9102" s="80"/>
      <c r="K9102" s="80"/>
      <c r="L9102" s="80"/>
      <c r="M9102" s="80"/>
    </row>
    <row r="9103" spans="5:13">
      <c r="E9103" s="80"/>
      <c r="F9103" s="80"/>
      <c r="I9103" s="81"/>
      <c r="J9103" s="80"/>
      <c r="K9103" s="80"/>
      <c r="L9103" s="80"/>
      <c r="M9103" s="80"/>
    </row>
    <row r="9104" spans="5:13">
      <c r="E9104" s="80"/>
      <c r="F9104" s="80"/>
      <c r="I9104" s="81"/>
      <c r="J9104" s="80"/>
      <c r="K9104" s="80"/>
      <c r="L9104" s="80"/>
      <c r="M9104" s="80"/>
    </row>
    <row r="9105" spans="5:13">
      <c r="E9105" s="80"/>
      <c r="F9105" s="80"/>
      <c r="I9105" s="81"/>
      <c r="J9105" s="80"/>
      <c r="K9105" s="80"/>
      <c r="L9105" s="80"/>
      <c r="M9105" s="80"/>
    </row>
    <row r="9106" spans="5:13">
      <c r="E9106" s="80"/>
      <c r="F9106" s="80"/>
      <c r="I9106" s="81"/>
      <c r="J9106" s="80"/>
      <c r="K9106" s="80"/>
      <c r="L9106" s="80"/>
      <c r="M9106" s="80"/>
    </row>
    <row r="9107" spans="5:13">
      <c r="E9107" s="80"/>
      <c r="F9107" s="80"/>
      <c r="I9107" s="81"/>
      <c r="J9107" s="80"/>
      <c r="K9107" s="80"/>
      <c r="L9107" s="80"/>
      <c r="M9107" s="80"/>
    </row>
    <row r="9108" spans="5:13">
      <c r="E9108" s="80"/>
      <c r="F9108" s="80"/>
      <c r="I9108" s="81"/>
      <c r="J9108" s="80"/>
      <c r="K9108" s="80"/>
      <c r="L9108" s="80"/>
      <c r="M9108" s="80"/>
    </row>
    <row r="9109" spans="5:13">
      <c r="E9109" s="80"/>
      <c r="F9109" s="80"/>
      <c r="I9109" s="81"/>
      <c r="J9109" s="80"/>
      <c r="K9109" s="80"/>
      <c r="L9109" s="80"/>
      <c r="M9109" s="80"/>
    </row>
    <row r="9110" spans="5:13">
      <c r="E9110" s="80"/>
      <c r="F9110" s="80"/>
      <c r="I9110" s="81"/>
      <c r="J9110" s="80"/>
      <c r="K9110" s="80"/>
      <c r="L9110" s="80"/>
      <c r="M9110" s="80"/>
    </row>
    <row r="9111" spans="5:13">
      <c r="E9111" s="80"/>
      <c r="F9111" s="80"/>
      <c r="I9111" s="81"/>
      <c r="J9111" s="80"/>
      <c r="K9111" s="80"/>
      <c r="L9111" s="80"/>
      <c r="M9111" s="80"/>
    </row>
    <row r="9112" spans="5:13">
      <c r="E9112" s="80"/>
      <c r="F9112" s="80"/>
      <c r="I9112" s="81"/>
      <c r="J9112" s="80"/>
      <c r="K9112" s="80"/>
      <c r="L9112" s="80"/>
      <c r="M9112" s="80"/>
    </row>
    <row r="9113" spans="5:13">
      <c r="E9113" s="80"/>
      <c r="F9113" s="80"/>
      <c r="I9113" s="81"/>
      <c r="J9113" s="80"/>
      <c r="K9113" s="80"/>
      <c r="L9113" s="80"/>
      <c r="M9113" s="80"/>
    </row>
    <row r="9114" spans="5:13">
      <c r="E9114" s="80"/>
      <c r="F9114" s="80"/>
      <c r="I9114" s="81"/>
      <c r="J9114" s="80"/>
      <c r="K9114" s="80"/>
      <c r="L9114" s="80"/>
      <c r="M9114" s="80"/>
    </row>
    <row r="9115" spans="5:13">
      <c r="E9115" s="80"/>
      <c r="F9115" s="80"/>
      <c r="I9115" s="81"/>
      <c r="J9115" s="80"/>
      <c r="K9115" s="80"/>
      <c r="L9115" s="80"/>
      <c r="M9115" s="80"/>
    </row>
    <row r="9116" spans="5:13">
      <c r="E9116" s="80"/>
      <c r="F9116" s="80"/>
      <c r="I9116" s="81"/>
      <c r="J9116" s="80"/>
      <c r="K9116" s="80"/>
      <c r="L9116" s="80"/>
      <c r="M9116" s="80"/>
    </row>
    <row r="9117" spans="5:13">
      <c r="E9117" s="80"/>
      <c r="F9117" s="80"/>
      <c r="I9117" s="81"/>
      <c r="J9117" s="80"/>
      <c r="K9117" s="80"/>
      <c r="L9117" s="80"/>
      <c r="M9117" s="80"/>
    </row>
    <row r="9118" spans="5:13">
      <c r="E9118" s="80"/>
      <c r="F9118" s="80"/>
      <c r="I9118" s="81"/>
      <c r="J9118" s="80"/>
      <c r="K9118" s="80"/>
      <c r="L9118" s="80"/>
      <c r="M9118" s="80"/>
    </row>
    <row r="9119" spans="5:13">
      <c r="E9119" s="80"/>
      <c r="F9119" s="80"/>
      <c r="I9119" s="81"/>
      <c r="J9119" s="80"/>
      <c r="K9119" s="80"/>
      <c r="L9119" s="80"/>
      <c r="M9119" s="80"/>
    </row>
    <row r="9120" spans="5:13">
      <c r="E9120" s="80"/>
      <c r="F9120" s="80"/>
      <c r="I9120" s="81"/>
      <c r="J9120" s="80"/>
      <c r="K9120" s="80"/>
      <c r="L9120" s="80"/>
      <c r="M9120" s="80"/>
    </row>
    <row r="9121" spans="5:13">
      <c r="E9121" s="80"/>
      <c r="F9121" s="80"/>
      <c r="I9121" s="81"/>
      <c r="J9121" s="80"/>
      <c r="K9121" s="80"/>
      <c r="L9121" s="80"/>
      <c r="M9121" s="80"/>
    </row>
    <row r="9122" spans="5:13">
      <c r="E9122" s="80"/>
      <c r="F9122" s="80"/>
      <c r="I9122" s="81"/>
      <c r="J9122" s="80"/>
      <c r="K9122" s="80"/>
      <c r="L9122" s="80"/>
      <c r="M9122" s="80"/>
    </row>
    <row r="9123" spans="5:13">
      <c r="E9123" s="80"/>
      <c r="F9123" s="80"/>
      <c r="I9123" s="81"/>
      <c r="J9123" s="80"/>
      <c r="K9123" s="80"/>
      <c r="L9123" s="80"/>
      <c r="M9123" s="80"/>
    </row>
    <row r="9124" spans="5:13">
      <c r="E9124" s="80"/>
      <c r="F9124" s="80"/>
      <c r="I9124" s="81"/>
      <c r="J9124" s="80"/>
      <c r="K9124" s="80"/>
      <c r="L9124" s="80"/>
      <c r="M9124" s="80"/>
    </row>
    <row r="9125" spans="5:13">
      <c r="E9125" s="80"/>
      <c r="F9125" s="80"/>
      <c r="I9125" s="81"/>
      <c r="J9125" s="80"/>
      <c r="K9125" s="80"/>
      <c r="L9125" s="80"/>
      <c r="M9125" s="80"/>
    </row>
    <row r="9126" spans="5:13">
      <c r="E9126" s="80"/>
      <c r="F9126" s="80"/>
      <c r="I9126" s="81"/>
      <c r="J9126" s="80"/>
      <c r="K9126" s="80"/>
      <c r="L9126" s="80"/>
      <c r="M9126" s="80"/>
    </row>
    <row r="9127" spans="5:13">
      <c r="E9127" s="80"/>
      <c r="F9127" s="80"/>
      <c r="I9127" s="81"/>
      <c r="J9127" s="80"/>
      <c r="K9127" s="80"/>
      <c r="L9127" s="80"/>
      <c r="M9127" s="80"/>
    </row>
    <row r="9128" spans="5:13">
      <c r="E9128" s="80"/>
      <c r="F9128" s="80"/>
      <c r="I9128" s="81"/>
      <c r="J9128" s="80"/>
      <c r="K9128" s="80"/>
      <c r="L9128" s="80"/>
      <c r="M9128" s="80"/>
    </row>
    <row r="9129" spans="5:13">
      <c r="E9129" s="80"/>
      <c r="F9129" s="80"/>
      <c r="I9129" s="81"/>
      <c r="J9129" s="80"/>
      <c r="K9129" s="80"/>
      <c r="L9129" s="80"/>
      <c r="M9129" s="80"/>
    </row>
    <row r="9130" spans="5:13">
      <c r="E9130" s="80"/>
      <c r="F9130" s="80"/>
      <c r="I9130" s="81"/>
      <c r="J9130" s="80"/>
      <c r="K9130" s="80"/>
      <c r="L9130" s="80"/>
      <c r="M9130" s="80"/>
    </row>
    <row r="9131" spans="5:13">
      <c r="E9131" s="80"/>
      <c r="F9131" s="80"/>
      <c r="I9131" s="81"/>
      <c r="J9131" s="80"/>
      <c r="K9131" s="80"/>
      <c r="L9131" s="80"/>
      <c r="M9131" s="80"/>
    </row>
    <row r="9132" spans="5:13">
      <c r="E9132" s="80"/>
      <c r="F9132" s="80"/>
      <c r="I9132" s="81"/>
      <c r="J9132" s="80"/>
      <c r="K9132" s="80"/>
      <c r="L9132" s="80"/>
      <c r="M9132" s="80"/>
    </row>
    <row r="9133" spans="5:13">
      <c r="E9133" s="80"/>
      <c r="F9133" s="80"/>
      <c r="I9133" s="81"/>
      <c r="J9133" s="80"/>
      <c r="K9133" s="80"/>
      <c r="L9133" s="80"/>
      <c r="M9133" s="80"/>
    </row>
    <row r="9134" spans="5:13">
      <c r="E9134" s="80"/>
      <c r="F9134" s="80"/>
      <c r="I9134" s="81"/>
      <c r="J9134" s="80"/>
      <c r="K9134" s="80"/>
      <c r="L9134" s="80"/>
      <c r="M9134" s="80"/>
    </row>
    <row r="9135" spans="5:13">
      <c r="E9135" s="80"/>
      <c r="F9135" s="80"/>
      <c r="I9135" s="81"/>
      <c r="J9135" s="80"/>
      <c r="K9135" s="80"/>
      <c r="L9135" s="80"/>
      <c r="M9135" s="80"/>
    </row>
    <row r="9136" spans="5:13">
      <c r="E9136" s="80"/>
      <c r="F9136" s="80"/>
      <c r="I9136" s="81"/>
      <c r="J9136" s="80"/>
      <c r="K9136" s="80"/>
      <c r="L9136" s="80"/>
      <c r="M9136" s="80"/>
    </row>
    <row r="9137" spans="5:13">
      <c r="E9137" s="80"/>
      <c r="F9137" s="80"/>
      <c r="I9137" s="81"/>
      <c r="J9137" s="80"/>
      <c r="K9137" s="80"/>
      <c r="L9137" s="80"/>
      <c r="M9137" s="80"/>
    </row>
    <row r="9138" spans="5:13">
      <c r="E9138" s="80"/>
      <c r="F9138" s="80"/>
      <c r="I9138" s="81"/>
      <c r="J9138" s="80"/>
      <c r="K9138" s="80"/>
      <c r="L9138" s="80"/>
      <c r="M9138" s="80"/>
    </row>
    <row r="9139" spans="5:13">
      <c r="E9139" s="80"/>
      <c r="F9139" s="80"/>
      <c r="I9139" s="81"/>
      <c r="J9139" s="80"/>
      <c r="K9139" s="80"/>
      <c r="L9139" s="80"/>
      <c r="M9139" s="80"/>
    </row>
    <row r="9140" spans="5:13">
      <c r="E9140" s="80"/>
      <c r="F9140" s="80"/>
      <c r="I9140" s="81"/>
      <c r="J9140" s="80"/>
      <c r="K9140" s="80"/>
      <c r="L9140" s="80"/>
      <c r="M9140" s="80"/>
    </row>
    <row r="9141" spans="5:13">
      <c r="E9141" s="80"/>
      <c r="F9141" s="80"/>
      <c r="I9141" s="81"/>
      <c r="J9141" s="80"/>
      <c r="K9141" s="80"/>
      <c r="L9141" s="80"/>
      <c r="M9141" s="80"/>
    </row>
    <row r="9142" spans="5:13">
      <c r="E9142" s="80"/>
      <c r="F9142" s="80"/>
      <c r="I9142" s="81"/>
      <c r="J9142" s="80"/>
      <c r="K9142" s="80"/>
      <c r="L9142" s="80"/>
      <c r="M9142" s="80"/>
    </row>
    <row r="9143" spans="5:13">
      <c r="E9143" s="80"/>
      <c r="F9143" s="80"/>
      <c r="I9143" s="81"/>
      <c r="J9143" s="80"/>
      <c r="K9143" s="80"/>
      <c r="L9143" s="80"/>
      <c r="M9143" s="80"/>
    </row>
    <row r="9144" spans="5:13">
      <c r="E9144" s="80"/>
      <c r="F9144" s="80"/>
      <c r="I9144" s="81"/>
      <c r="J9144" s="80"/>
      <c r="K9144" s="80"/>
      <c r="L9144" s="80"/>
      <c r="M9144" s="80"/>
    </row>
    <row r="9145" spans="5:13">
      <c r="E9145" s="80"/>
      <c r="F9145" s="80"/>
      <c r="I9145" s="81"/>
      <c r="J9145" s="80"/>
      <c r="K9145" s="80"/>
      <c r="L9145" s="80"/>
      <c r="M9145" s="80"/>
    </row>
    <row r="9146" spans="5:13">
      <c r="E9146" s="80"/>
      <c r="F9146" s="80"/>
      <c r="I9146" s="81"/>
      <c r="J9146" s="80"/>
      <c r="K9146" s="80"/>
      <c r="L9146" s="80"/>
      <c r="M9146" s="80"/>
    </row>
    <row r="9147" spans="5:13">
      <c r="E9147" s="80"/>
      <c r="F9147" s="80"/>
      <c r="I9147" s="81"/>
      <c r="J9147" s="80"/>
      <c r="K9147" s="80"/>
      <c r="L9147" s="80"/>
      <c r="M9147" s="80"/>
    </row>
    <row r="9148" spans="5:13">
      <c r="E9148" s="80"/>
      <c r="F9148" s="80"/>
      <c r="I9148" s="81"/>
      <c r="J9148" s="80"/>
      <c r="K9148" s="80"/>
      <c r="L9148" s="80"/>
      <c r="M9148" s="80"/>
    </row>
    <row r="9149" spans="5:13">
      <c r="E9149" s="80"/>
      <c r="F9149" s="80"/>
      <c r="I9149" s="81"/>
      <c r="J9149" s="80"/>
      <c r="K9149" s="80"/>
      <c r="L9149" s="80"/>
      <c r="M9149" s="80"/>
    </row>
    <row r="9150" spans="5:13">
      <c r="E9150" s="80"/>
      <c r="F9150" s="80"/>
      <c r="I9150" s="81"/>
      <c r="J9150" s="80"/>
      <c r="K9150" s="80"/>
      <c r="L9150" s="80"/>
      <c r="M9150" s="80"/>
    </row>
    <row r="9151" spans="5:13">
      <c r="E9151" s="80"/>
      <c r="F9151" s="80"/>
      <c r="I9151" s="81"/>
      <c r="J9151" s="80"/>
      <c r="K9151" s="80"/>
      <c r="L9151" s="80"/>
      <c r="M9151" s="80"/>
    </row>
    <row r="9152" spans="5:13">
      <c r="E9152" s="80"/>
      <c r="F9152" s="80"/>
      <c r="I9152" s="81"/>
      <c r="J9152" s="80"/>
      <c r="K9152" s="80"/>
      <c r="L9152" s="80"/>
      <c r="M9152" s="80"/>
    </row>
    <row r="9153" spans="5:13">
      <c r="E9153" s="80"/>
      <c r="F9153" s="80"/>
      <c r="I9153" s="81"/>
      <c r="J9153" s="80"/>
      <c r="K9153" s="80"/>
      <c r="L9153" s="80"/>
      <c r="M9153" s="80"/>
    </row>
    <row r="9154" spans="5:13">
      <c r="E9154" s="80"/>
      <c r="F9154" s="80"/>
      <c r="I9154" s="81"/>
      <c r="J9154" s="80"/>
      <c r="K9154" s="80"/>
      <c r="L9154" s="80"/>
      <c r="M9154" s="80"/>
    </row>
    <row r="9155" spans="5:13">
      <c r="E9155" s="80"/>
      <c r="F9155" s="80"/>
      <c r="I9155" s="81"/>
      <c r="J9155" s="80"/>
      <c r="K9155" s="80"/>
      <c r="L9155" s="80"/>
      <c r="M9155" s="80"/>
    </row>
    <row r="9156" spans="5:13">
      <c r="E9156" s="80"/>
      <c r="F9156" s="80"/>
      <c r="I9156" s="81"/>
      <c r="J9156" s="80"/>
      <c r="K9156" s="80"/>
      <c r="L9156" s="80"/>
      <c r="M9156" s="80"/>
    </row>
    <row r="9157" spans="5:13">
      <c r="E9157" s="80"/>
      <c r="F9157" s="80"/>
      <c r="I9157" s="81"/>
      <c r="J9157" s="80"/>
      <c r="K9157" s="80"/>
      <c r="L9157" s="80"/>
      <c r="M9157" s="80"/>
    </row>
    <row r="9158" spans="5:13">
      <c r="E9158" s="80"/>
      <c r="F9158" s="80"/>
      <c r="I9158" s="81"/>
      <c r="J9158" s="80"/>
      <c r="K9158" s="80"/>
      <c r="L9158" s="80"/>
      <c r="M9158" s="80"/>
    </row>
    <row r="9159" spans="5:13">
      <c r="E9159" s="80"/>
      <c r="F9159" s="80"/>
      <c r="I9159" s="81"/>
      <c r="J9159" s="80"/>
      <c r="K9159" s="80"/>
      <c r="L9159" s="80"/>
      <c r="M9159" s="80"/>
    </row>
    <row r="9160" spans="5:13">
      <c r="E9160" s="80"/>
      <c r="F9160" s="80"/>
      <c r="I9160" s="81"/>
      <c r="J9160" s="80"/>
      <c r="K9160" s="80"/>
      <c r="L9160" s="80"/>
      <c r="M9160" s="80"/>
    </row>
    <row r="9161" spans="5:13">
      <c r="E9161" s="80"/>
      <c r="F9161" s="80"/>
      <c r="I9161" s="81"/>
      <c r="J9161" s="80"/>
      <c r="K9161" s="80"/>
      <c r="L9161" s="80"/>
      <c r="M9161" s="80"/>
    </row>
    <row r="9162" spans="5:13">
      <c r="E9162" s="80"/>
      <c r="F9162" s="80"/>
      <c r="I9162" s="81"/>
      <c r="J9162" s="80"/>
      <c r="K9162" s="80"/>
      <c r="L9162" s="80"/>
      <c r="M9162" s="80"/>
    </row>
    <row r="9163" spans="5:13">
      <c r="E9163" s="80"/>
      <c r="F9163" s="80"/>
      <c r="I9163" s="81"/>
      <c r="J9163" s="80"/>
      <c r="K9163" s="80"/>
      <c r="L9163" s="80"/>
      <c r="M9163" s="80"/>
    </row>
    <row r="9164" spans="5:13">
      <c r="E9164" s="80"/>
      <c r="F9164" s="80"/>
      <c r="I9164" s="81"/>
      <c r="J9164" s="80"/>
      <c r="K9164" s="80"/>
      <c r="L9164" s="80"/>
      <c r="M9164" s="80"/>
    </row>
    <row r="9165" spans="5:13">
      <c r="E9165" s="80"/>
      <c r="F9165" s="80"/>
      <c r="I9165" s="81"/>
      <c r="J9165" s="80"/>
      <c r="K9165" s="80"/>
      <c r="L9165" s="80"/>
      <c r="M9165" s="80"/>
    </row>
    <row r="9166" spans="5:13">
      <c r="E9166" s="80"/>
      <c r="F9166" s="80"/>
      <c r="I9166" s="81"/>
      <c r="J9166" s="80"/>
      <c r="K9166" s="80"/>
      <c r="L9166" s="80"/>
      <c r="M9166" s="80"/>
    </row>
    <row r="9167" spans="5:13">
      <c r="E9167" s="80"/>
      <c r="F9167" s="80"/>
      <c r="I9167" s="81"/>
      <c r="J9167" s="80"/>
      <c r="K9167" s="80"/>
      <c r="L9167" s="80"/>
      <c r="M9167" s="80"/>
    </row>
    <row r="9168" spans="5:13">
      <c r="E9168" s="80"/>
      <c r="F9168" s="80"/>
      <c r="I9168" s="81"/>
      <c r="J9168" s="80"/>
      <c r="K9168" s="80"/>
      <c r="L9168" s="80"/>
      <c r="M9168" s="80"/>
    </row>
    <row r="9169" spans="5:13">
      <c r="E9169" s="80"/>
      <c r="F9169" s="80"/>
      <c r="I9169" s="81"/>
      <c r="J9169" s="80"/>
      <c r="K9169" s="80"/>
      <c r="L9169" s="80"/>
      <c r="M9169" s="80"/>
    </row>
    <row r="9170" spans="5:13">
      <c r="E9170" s="80"/>
      <c r="F9170" s="80"/>
      <c r="I9170" s="81"/>
      <c r="J9170" s="80"/>
      <c r="K9170" s="80"/>
      <c r="L9170" s="80"/>
      <c r="M9170" s="80"/>
    </row>
    <row r="9171" spans="5:13">
      <c r="E9171" s="80"/>
      <c r="F9171" s="80"/>
      <c r="I9171" s="81"/>
      <c r="J9171" s="80"/>
      <c r="K9171" s="80"/>
      <c r="L9171" s="80"/>
      <c r="M9171" s="80"/>
    </row>
    <row r="9172" spans="5:13">
      <c r="E9172" s="80"/>
      <c r="F9172" s="80"/>
      <c r="I9172" s="81"/>
      <c r="J9172" s="80"/>
      <c r="K9172" s="80"/>
      <c r="L9172" s="80"/>
      <c r="M9172" s="80"/>
    </row>
    <row r="9173" spans="5:13">
      <c r="E9173" s="80"/>
      <c r="F9173" s="80"/>
      <c r="I9173" s="81"/>
      <c r="J9173" s="80"/>
      <c r="K9173" s="80"/>
      <c r="L9173" s="80"/>
      <c r="M9173" s="80"/>
    </row>
    <row r="9174" spans="5:13">
      <c r="E9174" s="80"/>
      <c r="F9174" s="80"/>
      <c r="I9174" s="81"/>
      <c r="J9174" s="80"/>
      <c r="K9174" s="80"/>
      <c r="L9174" s="80"/>
      <c r="M9174" s="80"/>
    </row>
    <row r="9175" spans="5:13">
      <c r="E9175" s="80"/>
      <c r="F9175" s="80"/>
      <c r="I9175" s="81"/>
      <c r="J9175" s="80"/>
      <c r="K9175" s="80"/>
      <c r="L9175" s="80"/>
      <c r="M9175" s="80"/>
    </row>
    <row r="9176" spans="5:13">
      <c r="E9176" s="80"/>
      <c r="F9176" s="80"/>
      <c r="I9176" s="81"/>
      <c r="J9176" s="80"/>
      <c r="K9176" s="80"/>
      <c r="L9176" s="80"/>
      <c r="M9176" s="80"/>
    </row>
    <row r="9177" spans="5:13">
      <c r="E9177" s="80"/>
      <c r="F9177" s="80"/>
      <c r="I9177" s="81"/>
      <c r="J9177" s="80"/>
      <c r="K9177" s="80"/>
      <c r="L9177" s="80"/>
      <c r="M9177" s="80"/>
    </row>
    <row r="9178" spans="5:13">
      <c r="E9178" s="80"/>
      <c r="F9178" s="80"/>
      <c r="I9178" s="81"/>
      <c r="J9178" s="80"/>
      <c r="K9178" s="80"/>
      <c r="L9178" s="80"/>
      <c r="M9178" s="80"/>
    </row>
    <row r="9179" spans="5:13">
      <c r="E9179" s="80"/>
      <c r="F9179" s="80"/>
      <c r="I9179" s="81"/>
      <c r="J9179" s="80"/>
      <c r="K9179" s="80"/>
      <c r="L9179" s="80"/>
      <c r="M9179" s="80"/>
    </row>
    <row r="9180" spans="5:13">
      <c r="E9180" s="80"/>
      <c r="F9180" s="80"/>
      <c r="I9180" s="81"/>
      <c r="J9180" s="80"/>
      <c r="K9180" s="80"/>
      <c r="L9180" s="80"/>
      <c r="M9180" s="80"/>
    </row>
    <row r="9181" spans="5:13">
      <c r="E9181" s="80"/>
      <c r="F9181" s="80"/>
      <c r="I9181" s="81"/>
      <c r="J9181" s="80"/>
      <c r="K9181" s="80"/>
      <c r="L9181" s="80"/>
      <c r="M9181" s="80"/>
    </row>
    <row r="9182" spans="5:13">
      <c r="E9182" s="80"/>
      <c r="F9182" s="80"/>
      <c r="I9182" s="81"/>
      <c r="J9182" s="80"/>
      <c r="K9182" s="80"/>
      <c r="L9182" s="80"/>
      <c r="M9182" s="80"/>
    </row>
    <row r="9183" spans="5:13">
      <c r="E9183" s="80"/>
      <c r="F9183" s="80"/>
      <c r="I9183" s="81"/>
      <c r="J9183" s="80"/>
      <c r="K9183" s="80"/>
      <c r="L9183" s="80"/>
      <c r="M9183" s="80"/>
    </row>
    <row r="9184" spans="5:13">
      <c r="E9184" s="80"/>
      <c r="F9184" s="80"/>
      <c r="I9184" s="81"/>
      <c r="J9184" s="80"/>
      <c r="K9184" s="80"/>
      <c r="L9184" s="80"/>
      <c r="M9184" s="80"/>
    </row>
    <row r="9185" spans="5:13">
      <c r="E9185" s="80"/>
      <c r="F9185" s="80"/>
      <c r="I9185" s="81"/>
      <c r="J9185" s="80"/>
      <c r="K9185" s="80"/>
      <c r="L9185" s="80"/>
      <c r="M9185" s="80"/>
    </row>
    <row r="9186" spans="5:13">
      <c r="E9186" s="80"/>
      <c r="F9186" s="80"/>
      <c r="I9186" s="81"/>
      <c r="J9186" s="80"/>
      <c r="K9186" s="80"/>
      <c r="L9186" s="80"/>
      <c r="M9186" s="80"/>
    </row>
    <row r="9187" spans="5:13">
      <c r="E9187" s="80"/>
      <c r="F9187" s="80"/>
      <c r="I9187" s="81"/>
      <c r="J9187" s="80"/>
      <c r="K9187" s="80"/>
      <c r="L9187" s="80"/>
      <c r="M9187" s="80"/>
    </row>
    <row r="9188" spans="5:13">
      <c r="E9188" s="80"/>
      <c r="F9188" s="80"/>
      <c r="I9188" s="81"/>
      <c r="J9188" s="80"/>
      <c r="K9188" s="80"/>
      <c r="L9188" s="80"/>
      <c r="M9188" s="80"/>
    </row>
    <row r="9189" spans="5:13">
      <c r="E9189" s="80"/>
      <c r="F9189" s="80"/>
      <c r="I9189" s="81"/>
      <c r="J9189" s="80"/>
      <c r="K9189" s="80"/>
      <c r="L9189" s="80"/>
      <c r="M9189" s="80"/>
    </row>
    <row r="9190" spans="5:13">
      <c r="E9190" s="80"/>
      <c r="F9190" s="80"/>
      <c r="I9190" s="81"/>
      <c r="J9190" s="80"/>
      <c r="K9190" s="80"/>
      <c r="L9190" s="80"/>
      <c r="M9190" s="80"/>
    </row>
    <row r="9191" spans="5:13">
      <c r="E9191" s="80"/>
      <c r="F9191" s="80"/>
      <c r="I9191" s="81"/>
      <c r="J9191" s="80"/>
      <c r="K9191" s="80"/>
      <c r="L9191" s="80"/>
      <c r="M9191" s="80"/>
    </row>
    <row r="9192" spans="5:13">
      <c r="E9192" s="80"/>
      <c r="F9192" s="80"/>
      <c r="I9192" s="81"/>
      <c r="J9192" s="80"/>
      <c r="K9192" s="80"/>
      <c r="L9192" s="80"/>
      <c r="M9192" s="80"/>
    </row>
    <row r="9193" spans="5:13">
      <c r="E9193" s="80"/>
      <c r="F9193" s="80"/>
      <c r="I9193" s="81"/>
      <c r="J9193" s="80"/>
      <c r="K9193" s="80"/>
      <c r="L9193" s="80"/>
      <c r="M9193" s="80"/>
    </row>
    <row r="9194" spans="5:13">
      <c r="E9194" s="80"/>
      <c r="F9194" s="80"/>
      <c r="I9194" s="81"/>
      <c r="J9194" s="80"/>
      <c r="K9194" s="80"/>
      <c r="L9194" s="80"/>
      <c r="M9194" s="80"/>
    </row>
    <row r="9195" spans="5:13">
      <c r="E9195" s="80"/>
      <c r="F9195" s="80"/>
      <c r="I9195" s="81"/>
      <c r="J9195" s="80"/>
      <c r="K9195" s="80"/>
      <c r="L9195" s="80"/>
      <c r="M9195" s="80"/>
    </row>
    <row r="9196" spans="5:13">
      <c r="E9196" s="80"/>
      <c r="F9196" s="80"/>
      <c r="I9196" s="81"/>
      <c r="J9196" s="80"/>
      <c r="K9196" s="80"/>
      <c r="L9196" s="80"/>
      <c r="M9196" s="80"/>
    </row>
    <row r="9197" spans="5:13">
      <c r="E9197" s="80"/>
      <c r="F9197" s="80"/>
      <c r="I9197" s="81"/>
      <c r="J9197" s="80"/>
      <c r="K9197" s="80"/>
      <c r="L9197" s="80"/>
      <c r="M9197" s="80"/>
    </row>
    <row r="9198" spans="5:13">
      <c r="E9198" s="80"/>
      <c r="F9198" s="80"/>
      <c r="I9198" s="81"/>
      <c r="J9198" s="80"/>
      <c r="K9198" s="80"/>
      <c r="L9198" s="80"/>
      <c r="M9198" s="80"/>
    </row>
    <row r="9199" spans="5:13">
      <c r="E9199" s="80"/>
      <c r="F9199" s="80"/>
      <c r="I9199" s="81"/>
      <c r="J9199" s="80"/>
      <c r="K9199" s="80"/>
      <c r="L9199" s="80"/>
      <c r="M9199" s="80"/>
    </row>
    <row r="9200" spans="5:13">
      <c r="E9200" s="80"/>
      <c r="F9200" s="80"/>
      <c r="I9200" s="81"/>
      <c r="J9200" s="80"/>
      <c r="K9200" s="80"/>
      <c r="L9200" s="80"/>
      <c r="M9200" s="80"/>
    </row>
    <row r="9201" spans="5:13">
      <c r="E9201" s="80"/>
      <c r="F9201" s="80"/>
      <c r="I9201" s="81"/>
      <c r="J9201" s="80"/>
      <c r="K9201" s="80"/>
      <c r="L9201" s="80"/>
      <c r="M9201" s="80"/>
    </row>
    <row r="9202" spans="5:13">
      <c r="E9202" s="80"/>
      <c r="F9202" s="80"/>
      <c r="I9202" s="81"/>
      <c r="J9202" s="80"/>
      <c r="K9202" s="80"/>
      <c r="L9202" s="80"/>
      <c r="M9202" s="80"/>
    </row>
    <row r="9203" spans="5:13">
      <c r="E9203" s="80"/>
      <c r="F9203" s="80"/>
      <c r="I9203" s="81"/>
      <c r="J9203" s="80"/>
      <c r="K9203" s="80"/>
      <c r="L9203" s="80"/>
      <c r="M9203" s="80"/>
    </row>
    <row r="9204" spans="5:13">
      <c r="E9204" s="80"/>
      <c r="F9204" s="80"/>
      <c r="I9204" s="81"/>
      <c r="J9204" s="80"/>
      <c r="K9204" s="80"/>
      <c r="L9204" s="80"/>
      <c r="M9204" s="80"/>
    </row>
    <row r="9205" spans="5:13">
      <c r="E9205" s="80"/>
      <c r="F9205" s="80"/>
      <c r="I9205" s="81"/>
      <c r="J9205" s="80"/>
      <c r="K9205" s="80"/>
      <c r="L9205" s="80"/>
      <c r="M9205" s="80"/>
    </row>
    <row r="9206" spans="5:13">
      <c r="E9206" s="80"/>
      <c r="F9206" s="80"/>
      <c r="I9206" s="81"/>
      <c r="J9206" s="80"/>
      <c r="K9206" s="80"/>
      <c r="L9206" s="80"/>
      <c r="M9206" s="80"/>
    </row>
    <row r="9207" spans="5:13">
      <c r="E9207" s="80"/>
      <c r="F9207" s="80"/>
      <c r="I9207" s="81"/>
      <c r="J9207" s="80"/>
      <c r="K9207" s="80"/>
      <c r="L9207" s="80"/>
      <c r="M9207" s="80"/>
    </row>
    <row r="9208" spans="5:13">
      <c r="E9208" s="80"/>
      <c r="F9208" s="80"/>
      <c r="I9208" s="81"/>
      <c r="J9208" s="80"/>
      <c r="K9208" s="80"/>
      <c r="L9208" s="80"/>
      <c r="M9208" s="80"/>
    </row>
    <row r="9209" spans="5:13">
      <c r="E9209" s="80"/>
      <c r="F9209" s="80"/>
      <c r="I9209" s="81"/>
      <c r="J9209" s="80"/>
      <c r="K9209" s="80"/>
      <c r="L9209" s="80"/>
      <c r="M9209" s="80"/>
    </row>
    <row r="9210" spans="5:13">
      <c r="E9210" s="80"/>
      <c r="F9210" s="80"/>
      <c r="I9210" s="81"/>
      <c r="J9210" s="80"/>
      <c r="K9210" s="80"/>
      <c r="L9210" s="80"/>
      <c r="M9210" s="80"/>
    </row>
    <row r="9211" spans="5:13">
      <c r="E9211" s="80"/>
      <c r="F9211" s="80"/>
      <c r="I9211" s="81"/>
      <c r="J9211" s="80"/>
      <c r="K9211" s="80"/>
      <c r="L9211" s="80"/>
      <c r="M9211" s="80"/>
    </row>
    <row r="9212" spans="5:13">
      <c r="E9212" s="80"/>
      <c r="F9212" s="80"/>
      <c r="I9212" s="81"/>
      <c r="J9212" s="80"/>
      <c r="K9212" s="80"/>
      <c r="L9212" s="80"/>
      <c r="M9212" s="80"/>
    </row>
    <row r="9213" spans="5:13">
      <c r="E9213" s="80"/>
      <c r="F9213" s="80"/>
      <c r="I9213" s="81"/>
      <c r="J9213" s="80"/>
      <c r="K9213" s="80"/>
      <c r="L9213" s="80"/>
      <c r="M9213" s="80"/>
    </row>
    <row r="9214" spans="5:13">
      <c r="E9214" s="80"/>
      <c r="F9214" s="80"/>
      <c r="I9214" s="81"/>
      <c r="J9214" s="80"/>
      <c r="K9214" s="80"/>
      <c r="L9214" s="80"/>
      <c r="M9214" s="80"/>
    </row>
    <row r="9215" spans="5:13">
      <c r="E9215" s="80"/>
      <c r="F9215" s="80"/>
      <c r="I9215" s="81"/>
      <c r="J9215" s="80"/>
      <c r="K9215" s="80"/>
      <c r="L9215" s="80"/>
      <c r="M9215" s="80"/>
    </row>
    <row r="9216" spans="5:13">
      <c r="E9216" s="80"/>
      <c r="F9216" s="80"/>
      <c r="I9216" s="81"/>
      <c r="J9216" s="80"/>
      <c r="K9216" s="80"/>
      <c r="L9216" s="80"/>
      <c r="M9216" s="80"/>
    </row>
    <row r="9217" spans="5:13">
      <c r="E9217" s="80"/>
      <c r="F9217" s="80"/>
      <c r="I9217" s="81"/>
      <c r="J9217" s="80"/>
      <c r="K9217" s="80"/>
      <c r="L9217" s="80"/>
      <c r="M9217" s="80"/>
    </row>
    <row r="9218" spans="5:13">
      <c r="E9218" s="80"/>
      <c r="F9218" s="80"/>
      <c r="I9218" s="81"/>
      <c r="J9218" s="80"/>
      <c r="K9218" s="80"/>
      <c r="L9218" s="80"/>
      <c r="M9218" s="80"/>
    </row>
    <row r="9219" spans="5:13">
      <c r="E9219" s="80"/>
      <c r="F9219" s="80"/>
      <c r="I9219" s="81"/>
      <c r="J9219" s="80"/>
      <c r="K9219" s="80"/>
      <c r="L9219" s="80"/>
      <c r="M9219" s="80"/>
    </row>
    <row r="9220" spans="5:13">
      <c r="E9220" s="80"/>
      <c r="F9220" s="80"/>
      <c r="I9220" s="81"/>
      <c r="J9220" s="80"/>
      <c r="K9220" s="80"/>
      <c r="L9220" s="80"/>
      <c r="M9220" s="80"/>
    </row>
    <row r="9221" spans="5:13">
      <c r="E9221" s="80"/>
      <c r="F9221" s="80"/>
      <c r="I9221" s="81"/>
      <c r="J9221" s="80"/>
      <c r="K9221" s="80"/>
      <c r="L9221" s="80"/>
      <c r="M9221" s="80"/>
    </row>
    <row r="9222" spans="5:13">
      <c r="E9222" s="80"/>
      <c r="F9222" s="80"/>
      <c r="I9222" s="81"/>
      <c r="J9222" s="80"/>
      <c r="K9222" s="80"/>
      <c r="L9222" s="80"/>
      <c r="M9222" s="80"/>
    </row>
    <row r="9223" spans="5:13">
      <c r="E9223" s="80"/>
      <c r="F9223" s="80"/>
      <c r="I9223" s="81"/>
      <c r="J9223" s="80"/>
      <c r="K9223" s="80"/>
      <c r="L9223" s="80"/>
      <c r="M9223" s="80"/>
    </row>
    <row r="9224" spans="5:13">
      <c r="E9224" s="80"/>
      <c r="F9224" s="80"/>
      <c r="I9224" s="81"/>
      <c r="J9224" s="80"/>
      <c r="K9224" s="80"/>
      <c r="L9224" s="80"/>
      <c r="M9224" s="80"/>
    </row>
    <row r="9225" spans="5:13">
      <c r="E9225" s="80"/>
      <c r="F9225" s="80"/>
      <c r="I9225" s="81"/>
      <c r="J9225" s="80"/>
      <c r="K9225" s="80"/>
      <c r="L9225" s="80"/>
      <c r="M9225" s="80"/>
    </row>
    <row r="9226" spans="5:13">
      <c r="E9226" s="80"/>
      <c r="F9226" s="80"/>
      <c r="I9226" s="81"/>
      <c r="J9226" s="80"/>
      <c r="K9226" s="80"/>
      <c r="L9226" s="80"/>
      <c r="M9226" s="80"/>
    </row>
    <row r="9227" spans="5:13">
      <c r="E9227" s="80"/>
      <c r="F9227" s="80"/>
      <c r="I9227" s="81"/>
      <c r="J9227" s="80"/>
      <c r="K9227" s="80"/>
      <c r="L9227" s="80"/>
      <c r="M9227" s="80"/>
    </row>
    <row r="9228" spans="5:13">
      <c r="E9228" s="80"/>
      <c r="F9228" s="80"/>
      <c r="I9228" s="81"/>
      <c r="J9228" s="80"/>
      <c r="K9228" s="80"/>
      <c r="L9228" s="80"/>
      <c r="M9228" s="80"/>
    </row>
    <row r="9229" spans="5:13">
      <c r="E9229" s="80"/>
      <c r="F9229" s="80"/>
      <c r="I9229" s="81"/>
      <c r="J9229" s="80"/>
      <c r="K9229" s="80"/>
      <c r="L9229" s="80"/>
      <c r="M9229" s="80"/>
    </row>
    <row r="9230" spans="5:13">
      <c r="E9230" s="80"/>
      <c r="F9230" s="80"/>
      <c r="I9230" s="81"/>
      <c r="J9230" s="80"/>
      <c r="K9230" s="80"/>
      <c r="L9230" s="80"/>
      <c r="M9230" s="80"/>
    </row>
    <row r="9231" spans="5:13">
      <c r="E9231" s="80"/>
      <c r="F9231" s="80"/>
      <c r="I9231" s="81"/>
      <c r="J9231" s="80"/>
      <c r="K9231" s="80"/>
      <c r="L9231" s="80"/>
      <c r="M9231" s="80"/>
    </row>
    <row r="9232" spans="5:13">
      <c r="E9232" s="80"/>
      <c r="F9232" s="80"/>
      <c r="I9232" s="81"/>
      <c r="J9232" s="80"/>
      <c r="K9232" s="80"/>
      <c r="L9232" s="80"/>
      <c r="M9232" s="80"/>
    </row>
    <row r="9233" spans="5:13">
      <c r="E9233" s="80"/>
      <c r="F9233" s="80"/>
      <c r="I9233" s="81"/>
      <c r="J9233" s="80"/>
      <c r="K9233" s="80"/>
      <c r="L9233" s="80"/>
      <c r="M9233" s="80"/>
    </row>
    <row r="9234" spans="5:13">
      <c r="E9234" s="80"/>
      <c r="F9234" s="80"/>
      <c r="I9234" s="81"/>
      <c r="J9234" s="80"/>
      <c r="K9234" s="80"/>
      <c r="L9234" s="80"/>
      <c r="M9234" s="80"/>
    </row>
    <row r="9235" spans="5:13">
      <c r="E9235" s="80"/>
      <c r="F9235" s="80"/>
      <c r="I9235" s="81"/>
      <c r="J9235" s="80"/>
      <c r="K9235" s="80"/>
      <c r="L9235" s="80"/>
      <c r="M9235" s="80"/>
    </row>
    <row r="9236" spans="5:13">
      <c r="E9236" s="80"/>
      <c r="F9236" s="80"/>
      <c r="I9236" s="81"/>
      <c r="J9236" s="80"/>
      <c r="K9236" s="80"/>
      <c r="L9236" s="80"/>
      <c r="M9236" s="80"/>
    </row>
    <row r="9237" spans="5:13">
      <c r="E9237" s="80"/>
      <c r="F9237" s="80"/>
      <c r="I9237" s="81"/>
      <c r="J9237" s="80"/>
      <c r="K9237" s="80"/>
      <c r="L9237" s="80"/>
      <c r="M9237" s="80"/>
    </row>
    <row r="9238" spans="5:13">
      <c r="E9238" s="80"/>
      <c r="F9238" s="80"/>
      <c r="I9238" s="81"/>
      <c r="J9238" s="80"/>
      <c r="K9238" s="80"/>
      <c r="L9238" s="80"/>
      <c r="M9238" s="80"/>
    </row>
    <row r="9239" spans="5:13">
      <c r="E9239" s="80"/>
      <c r="F9239" s="80"/>
      <c r="I9239" s="81"/>
      <c r="J9239" s="80"/>
      <c r="K9239" s="80"/>
      <c r="L9239" s="80"/>
      <c r="M9239" s="80"/>
    </row>
    <row r="9240" spans="5:13">
      <c r="E9240" s="80"/>
      <c r="F9240" s="80"/>
      <c r="I9240" s="81"/>
      <c r="J9240" s="80"/>
      <c r="K9240" s="80"/>
      <c r="L9240" s="80"/>
      <c r="M9240" s="80"/>
    </row>
    <row r="9241" spans="5:13">
      <c r="E9241" s="80"/>
      <c r="F9241" s="80"/>
      <c r="I9241" s="81"/>
      <c r="J9241" s="80"/>
      <c r="K9241" s="80"/>
      <c r="L9241" s="80"/>
      <c r="M9241" s="80"/>
    </row>
    <row r="9242" spans="5:13">
      <c r="E9242" s="80"/>
      <c r="F9242" s="80"/>
      <c r="I9242" s="81"/>
      <c r="J9242" s="80"/>
      <c r="K9242" s="80"/>
      <c r="L9242" s="80"/>
      <c r="M9242" s="80"/>
    </row>
    <row r="9243" spans="5:13">
      <c r="E9243" s="80"/>
      <c r="F9243" s="80"/>
      <c r="I9243" s="81"/>
      <c r="J9243" s="80"/>
      <c r="K9243" s="80"/>
      <c r="L9243" s="80"/>
      <c r="M9243" s="80"/>
    </row>
    <row r="9244" spans="5:13">
      <c r="E9244" s="80"/>
      <c r="F9244" s="80"/>
      <c r="I9244" s="81"/>
      <c r="J9244" s="80"/>
      <c r="K9244" s="80"/>
      <c r="L9244" s="80"/>
      <c r="M9244" s="80"/>
    </row>
    <row r="9245" spans="5:13">
      <c r="E9245" s="80"/>
      <c r="F9245" s="80"/>
      <c r="I9245" s="81"/>
      <c r="J9245" s="80"/>
      <c r="K9245" s="80"/>
      <c r="L9245" s="80"/>
      <c r="M9245" s="80"/>
    </row>
    <row r="9246" spans="5:13">
      <c r="E9246" s="80"/>
      <c r="F9246" s="80"/>
      <c r="I9246" s="81"/>
      <c r="J9246" s="80"/>
      <c r="K9246" s="80"/>
      <c r="L9246" s="80"/>
      <c r="M9246" s="80"/>
    </row>
    <row r="9247" spans="5:13">
      <c r="E9247" s="80"/>
      <c r="F9247" s="80"/>
      <c r="I9247" s="81"/>
      <c r="J9247" s="80"/>
      <c r="K9247" s="80"/>
      <c r="L9247" s="80"/>
      <c r="M9247" s="80"/>
    </row>
    <row r="9248" spans="5:13">
      <c r="E9248" s="80"/>
      <c r="F9248" s="80"/>
      <c r="I9248" s="81"/>
      <c r="J9248" s="80"/>
      <c r="K9248" s="80"/>
      <c r="L9248" s="80"/>
      <c r="M9248" s="80"/>
    </row>
    <row r="9249" spans="5:13">
      <c r="E9249" s="80"/>
      <c r="F9249" s="80"/>
      <c r="I9249" s="81"/>
      <c r="J9249" s="80"/>
      <c r="K9249" s="80"/>
      <c r="L9249" s="80"/>
      <c r="M9249" s="80"/>
    </row>
    <row r="9250" spans="5:13">
      <c r="E9250" s="80"/>
      <c r="F9250" s="80"/>
      <c r="I9250" s="81"/>
      <c r="J9250" s="80"/>
      <c r="K9250" s="80"/>
      <c r="L9250" s="80"/>
      <c r="M9250" s="80"/>
    </row>
    <row r="9251" spans="5:13">
      <c r="E9251" s="80"/>
      <c r="F9251" s="80"/>
      <c r="I9251" s="81"/>
      <c r="J9251" s="80"/>
      <c r="K9251" s="80"/>
      <c r="L9251" s="80"/>
      <c r="M9251" s="80"/>
    </row>
    <row r="9252" spans="5:13">
      <c r="E9252" s="80"/>
      <c r="F9252" s="80"/>
      <c r="I9252" s="81"/>
      <c r="J9252" s="80"/>
      <c r="K9252" s="80"/>
      <c r="L9252" s="80"/>
      <c r="M9252" s="80"/>
    </row>
    <row r="9253" spans="5:13">
      <c r="E9253" s="80"/>
      <c r="F9253" s="80"/>
      <c r="I9253" s="81"/>
      <c r="J9253" s="80"/>
      <c r="K9253" s="80"/>
      <c r="L9253" s="80"/>
      <c r="M9253" s="80"/>
    </row>
    <row r="9254" spans="5:13">
      <c r="E9254" s="80"/>
      <c r="F9254" s="80"/>
      <c r="I9254" s="81"/>
      <c r="J9254" s="80"/>
      <c r="K9254" s="80"/>
      <c r="L9254" s="80"/>
      <c r="M9254" s="80"/>
    </row>
    <row r="9255" spans="5:13">
      <c r="E9255" s="80"/>
      <c r="F9255" s="80"/>
      <c r="I9255" s="81"/>
      <c r="J9255" s="80"/>
      <c r="K9255" s="80"/>
      <c r="L9255" s="80"/>
      <c r="M9255" s="80"/>
    </row>
    <row r="9256" spans="5:13">
      <c r="E9256" s="80"/>
      <c r="F9256" s="80"/>
      <c r="I9256" s="81"/>
      <c r="J9256" s="80"/>
      <c r="K9256" s="80"/>
      <c r="L9256" s="80"/>
      <c r="M9256" s="80"/>
    </row>
    <row r="9257" spans="5:13">
      <c r="E9257" s="80"/>
      <c r="F9257" s="80"/>
      <c r="I9257" s="81"/>
      <c r="J9257" s="80"/>
      <c r="K9257" s="80"/>
      <c r="L9257" s="80"/>
      <c r="M9257" s="80"/>
    </row>
    <row r="9258" spans="5:13">
      <c r="E9258" s="80"/>
      <c r="F9258" s="80"/>
      <c r="I9258" s="81"/>
      <c r="J9258" s="80"/>
      <c r="K9258" s="80"/>
      <c r="L9258" s="80"/>
      <c r="M9258" s="80"/>
    </row>
    <row r="9259" spans="5:13">
      <c r="E9259" s="80"/>
      <c r="F9259" s="80"/>
      <c r="I9259" s="81"/>
      <c r="J9259" s="80"/>
      <c r="K9259" s="80"/>
      <c r="L9259" s="80"/>
      <c r="M9259" s="80"/>
    </row>
    <row r="9260" spans="5:13">
      <c r="E9260" s="80"/>
      <c r="F9260" s="80"/>
      <c r="I9260" s="81"/>
      <c r="J9260" s="80"/>
      <c r="K9260" s="80"/>
      <c r="L9260" s="80"/>
      <c r="M9260" s="80"/>
    </row>
    <row r="9261" spans="5:13">
      <c r="E9261" s="80"/>
      <c r="F9261" s="80"/>
      <c r="I9261" s="81"/>
      <c r="J9261" s="80"/>
      <c r="K9261" s="80"/>
      <c r="L9261" s="80"/>
      <c r="M9261" s="80"/>
    </row>
    <row r="9262" spans="5:13">
      <c r="E9262" s="80"/>
      <c r="F9262" s="80"/>
      <c r="I9262" s="81"/>
      <c r="J9262" s="80"/>
      <c r="K9262" s="80"/>
      <c r="L9262" s="80"/>
      <c r="M9262" s="80"/>
    </row>
    <row r="9263" spans="5:13">
      <c r="E9263" s="80"/>
      <c r="F9263" s="80"/>
      <c r="I9263" s="81"/>
      <c r="J9263" s="80"/>
      <c r="K9263" s="80"/>
      <c r="L9263" s="80"/>
      <c r="M9263" s="80"/>
    </row>
    <row r="9264" spans="5:13">
      <c r="E9264" s="80"/>
      <c r="F9264" s="80"/>
      <c r="I9264" s="81"/>
      <c r="J9264" s="80"/>
      <c r="K9264" s="80"/>
      <c r="L9264" s="80"/>
      <c r="M9264" s="80"/>
    </row>
    <row r="9265" spans="5:13">
      <c r="E9265" s="80"/>
      <c r="F9265" s="80"/>
      <c r="I9265" s="81"/>
      <c r="J9265" s="80"/>
      <c r="K9265" s="80"/>
      <c r="L9265" s="80"/>
      <c r="M9265" s="80"/>
    </row>
    <row r="9266" spans="5:13">
      <c r="E9266" s="80"/>
      <c r="F9266" s="80"/>
      <c r="I9266" s="81"/>
      <c r="J9266" s="80"/>
      <c r="K9266" s="80"/>
      <c r="L9266" s="80"/>
      <c r="M9266" s="80"/>
    </row>
    <row r="9267" spans="5:13">
      <c r="E9267" s="80"/>
      <c r="F9267" s="80"/>
      <c r="I9267" s="81"/>
      <c r="J9267" s="80"/>
      <c r="K9267" s="80"/>
      <c r="L9267" s="80"/>
      <c r="M9267" s="80"/>
    </row>
    <row r="9268" spans="5:13">
      <c r="E9268" s="80"/>
      <c r="F9268" s="80"/>
      <c r="I9268" s="81"/>
      <c r="J9268" s="80"/>
      <c r="K9268" s="80"/>
      <c r="L9268" s="80"/>
      <c r="M9268" s="80"/>
    </row>
    <row r="9269" spans="5:13">
      <c r="E9269" s="80"/>
      <c r="F9269" s="80"/>
      <c r="I9269" s="81"/>
      <c r="J9269" s="80"/>
      <c r="K9269" s="80"/>
      <c r="L9269" s="80"/>
      <c r="M9269" s="80"/>
    </row>
    <row r="9270" spans="5:13">
      <c r="E9270" s="80"/>
      <c r="F9270" s="80"/>
      <c r="I9270" s="81"/>
      <c r="J9270" s="80"/>
      <c r="K9270" s="80"/>
      <c r="L9270" s="80"/>
      <c r="M9270" s="80"/>
    </row>
    <row r="9271" spans="5:13">
      <c r="E9271" s="80"/>
      <c r="F9271" s="80"/>
      <c r="I9271" s="81"/>
      <c r="J9271" s="80"/>
      <c r="K9271" s="80"/>
      <c r="L9271" s="80"/>
      <c r="M9271" s="80"/>
    </row>
    <row r="9272" spans="5:13">
      <c r="E9272" s="80"/>
      <c r="F9272" s="80"/>
      <c r="I9272" s="81"/>
      <c r="J9272" s="80"/>
      <c r="K9272" s="80"/>
      <c r="L9272" s="80"/>
      <c r="M9272" s="80"/>
    </row>
    <row r="9273" spans="5:13">
      <c r="E9273" s="80"/>
      <c r="F9273" s="80"/>
      <c r="I9273" s="81"/>
      <c r="J9273" s="80"/>
      <c r="K9273" s="80"/>
      <c r="L9273" s="80"/>
      <c r="M9273" s="80"/>
    </row>
    <row r="9274" spans="5:13">
      <c r="E9274" s="80"/>
      <c r="F9274" s="80"/>
      <c r="I9274" s="81"/>
      <c r="J9274" s="80"/>
      <c r="K9274" s="80"/>
      <c r="L9274" s="80"/>
      <c r="M9274" s="80"/>
    </row>
    <row r="9275" spans="5:13">
      <c r="E9275" s="80"/>
      <c r="F9275" s="80"/>
      <c r="I9275" s="81"/>
      <c r="J9275" s="80"/>
      <c r="K9275" s="80"/>
      <c r="L9275" s="80"/>
      <c r="M9275" s="80"/>
    </row>
    <row r="9276" spans="5:13">
      <c r="E9276" s="80"/>
      <c r="F9276" s="80"/>
      <c r="I9276" s="81"/>
      <c r="J9276" s="80"/>
      <c r="K9276" s="80"/>
      <c r="L9276" s="80"/>
      <c r="M9276" s="80"/>
    </row>
    <row r="9277" spans="5:13">
      <c r="E9277" s="80"/>
      <c r="F9277" s="80"/>
      <c r="I9277" s="81"/>
      <c r="J9277" s="80"/>
      <c r="K9277" s="80"/>
      <c r="L9277" s="80"/>
      <c r="M9277" s="80"/>
    </row>
    <row r="9278" spans="5:13">
      <c r="E9278" s="80"/>
      <c r="F9278" s="80"/>
      <c r="I9278" s="81"/>
      <c r="J9278" s="80"/>
      <c r="K9278" s="80"/>
      <c r="L9278" s="80"/>
      <c r="M9278" s="80"/>
    </row>
    <row r="9279" spans="5:13">
      <c r="E9279" s="80"/>
      <c r="F9279" s="80"/>
      <c r="I9279" s="81"/>
      <c r="J9279" s="80"/>
      <c r="K9279" s="80"/>
      <c r="L9279" s="80"/>
      <c r="M9279" s="80"/>
    </row>
    <row r="9280" spans="5:13">
      <c r="E9280" s="80"/>
      <c r="F9280" s="80"/>
      <c r="I9280" s="81"/>
      <c r="J9280" s="80"/>
      <c r="K9280" s="80"/>
      <c r="L9280" s="80"/>
      <c r="M9280" s="80"/>
    </row>
    <row r="9281" spans="5:13">
      <c r="E9281" s="80"/>
      <c r="F9281" s="80"/>
      <c r="I9281" s="81"/>
      <c r="J9281" s="80"/>
      <c r="K9281" s="80"/>
      <c r="L9281" s="80"/>
      <c r="M9281" s="80"/>
    </row>
    <row r="9282" spans="5:13">
      <c r="E9282" s="80"/>
      <c r="F9282" s="80"/>
      <c r="I9282" s="81"/>
      <c r="J9282" s="80"/>
      <c r="K9282" s="80"/>
      <c r="L9282" s="80"/>
      <c r="M9282" s="80"/>
    </row>
    <row r="9283" spans="5:13">
      <c r="E9283" s="80"/>
      <c r="F9283" s="80"/>
      <c r="I9283" s="81"/>
      <c r="J9283" s="80"/>
      <c r="K9283" s="80"/>
      <c r="L9283" s="80"/>
      <c r="M9283" s="80"/>
    </row>
    <row r="9284" spans="5:13">
      <c r="E9284" s="80"/>
      <c r="F9284" s="80"/>
      <c r="I9284" s="81"/>
      <c r="J9284" s="80"/>
      <c r="K9284" s="80"/>
      <c r="L9284" s="80"/>
      <c r="M9284" s="80"/>
    </row>
    <row r="9285" spans="5:13">
      <c r="E9285" s="80"/>
      <c r="F9285" s="80"/>
      <c r="I9285" s="81"/>
      <c r="J9285" s="80"/>
      <c r="K9285" s="80"/>
      <c r="L9285" s="80"/>
      <c r="M9285" s="80"/>
    </row>
    <row r="9286" spans="5:13">
      <c r="E9286" s="80"/>
      <c r="F9286" s="80"/>
      <c r="I9286" s="81"/>
      <c r="J9286" s="80"/>
      <c r="K9286" s="80"/>
      <c r="L9286" s="80"/>
      <c r="M9286" s="80"/>
    </row>
    <row r="9287" spans="5:13">
      <c r="E9287" s="80"/>
      <c r="F9287" s="80"/>
      <c r="I9287" s="81"/>
      <c r="J9287" s="80"/>
      <c r="K9287" s="80"/>
      <c r="L9287" s="80"/>
      <c r="M9287" s="80"/>
    </row>
    <row r="9288" spans="5:13">
      <c r="E9288" s="80"/>
      <c r="F9288" s="80"/>
      <c r="I9288" s="81"/>
      <c r="J9288" s="80"/>
      <c r="K9288" s="80"/>
      <c r="L9288" s="80"/>
      <c r="M9288" s="80"/>
    </row>
    <row r="9289" spans="5:13">
      <c r="E9289" s="80"/>
      <c r="F9289" s="80"/>
      <c r="I9289" s="81"/>
      <c r="J9289" s="80"/>
      <c r="K9289" s="80"/>
      <c r="L9289" s="80"/>
      <c r="M9289" s="80"/>
    </row>
    <row r="9290" spans="5:13">
      <c r="E9290" s="80"/>
      <c r="F9290" s="80"/>
      <c r="I9290" s="81"/>
      <c r="J9290" s="80"/>
      <c r="K9290" s="80"/>
      <c r="L9290" s="80"/>
      <c r="M9290" s="80"/>
    </row>
    <row r="9291" spans="5:13">
      <c r="E9291" s="80"/>
      <c r="F9291" s="80"/>
      <c r="I9291" s="81"/>
      <c r="J9291" s="80"/>
      <c r="K9291" s="80"/>
      <c r="L9291" s="80"/>
      <c r="M9291" s="80"/>
    </row>
    <row r="9292" spans="5:13">
      <c r="E9292" s="80"/>
      <c r="F9292" s="80"/>
      <c r="I9292" s="81"/>
      <c r="J9292" s="80"/>
      <c r="K9292" s="80"/>
      <c r="L9292" s="80"/>
      <c r="M9292" s="80"/>
    </row>
    <row r="9293" spans="5:13">
      <c r="E9293" s="80"/>
      <c r="F9293" s="80"/>
      <c r="I9293" s="81"/>
      <c r="J9293" s="80"/>
      <c r="K9293" s="80"/>
      <c r="L9293" s="80"/>
      <c r="M9293" s="80"/>
    </row>
    <row r="9294" spans="5:13">
      <c r="E9294" s="80"/>
      <c r="F9294" s="80"/>
      <c r="I9294" s="81"/>
      <c r="J9294" s="80"/>
      <c r="K9294" s="80"/>
      <c r="L9294" s="80"/>
      <c r="M9294" s="80"/>
    </row>
    <row r="9295" spans="5:13">
      <c r="E9295" s="80"/>
      <c r="F9295" s="80"/>
      <c r="I9295" s="81"/>
      <c r="J9295" s="80"/>
      <c r="K9295" s="80"/>
      <c r="L9295" s="80"/>
      <c r="M9295" s="80"/>
    </row>
    <row r="9296" spans="5:13">
      <c r="E9296" s="80"/>
      <c r="F9296" s="80"/>
      <c r="I9296" s="81"/>
      <c r="J9296" s="80"/>
      <c r="K9296" s="80"/>
      <c r="L9296" s="80"/>
      <c r="M9296" s="80"/>
    </row>
    <row r="9297" spans="5:13">
      <c r="E9297" s="80"/>
      <c r="F9297" s="80"/>
      <c r="I9297" s="81"/>
      <c r="J9297" s="80"/>
      <c r="K9297" s="80"/>
      <c r="L9297" s="80"/>
      <c r="M9297" s="80"/>
    </row>
    <row r="9298" spans="5:13">
      <c r="E9298" s="80"/>
      <c r="F9298" s="80"/>
      <c r="I9298" s="81"/>
      <c r="J9298" s="80"/>
      <c r="K9298" s="80"/>
      <c r="L9298" s="80"/>
      <c r="M9298" s="80"/>
    </row>
    <row r="9299" spans="5:13">
      <c r="E9299" s="80"/>
      <c r="F9299" s="80"/>
      <c r="I9299" s="81"/>
      <c r="J9299" s="80"/>
      <c r="K9299" s="80"/>
      <c r="L9299" s="80"/>
      <c r="M9299" s="80"/>
    </row>
    <row r="9300" spans="5:13">
      <c r="E9300" s="80"/>
      <c r="F9300" s="80"/>
      <c r="I9300" s="81"/>
      <c r="J9300" s="80"/>
      <c r="K9300" s="80"/>
      <c r="L9300" s="80"/>
      <c r="M9300" s="80"/>
    </row>
    <row r="9301" spans="5:13">
      <c r="E9301" s="80"/>
      <c r="F9301" s="80"/>
      <c r="I9301" s="81"/>
      <c r="J9301" s="80"/>
      <c r="K9301" s="80"/>
      <c r="L9301" s="80"/>
      <c r="M9301" s="80"/>
    </row>
    <row r="9302" spans="5:13">
      <c r="E9302" s="80"/>
      <c r="F9302" s="80"/>
      <c r="I9302" s="81"/>
      <c r="J9302" s="80"/>
      <c r="K9302" s="80"/>
      <c r="L9302" s="80"/>
      <c r="M9302" s="80"/>
    </row>
    <row r="9303" spans="5:13">
      <c r="E9303" s="80"/>
      <c r="F9303" s="80"/>
      <c r="I9303" s="81"/>
      <c r="J9303" s="80"/>
      <c r="K9303" s="80"/>
      <c r="L9303" s="80"/>
      <c r="M9303" s="80"/>
    </row>
    <row r="9304" spans="5:13">
      <c r="E9304" s="80"/>
      <c r="F9304" s="80"/>
      <c r="I9304" s="81"/>
      <c r="J9304" s="80"/>
      <c r="K9304" s="80"/>
      <c r="L9304" s="80"/>
      <c r="M9304" s="80"/>
    </row>
    <row r="9305" spans="5:13">
      <c r="E9305" s="80"/>
      <c r="F9305" s="80"/>
      <c r="I9305" s="81"/>
      <c r="J9305" s="80"/>
      <c r="K9305" s="80"/>
      <c r="L9305" s="80"/>
      <c r="M9305" s="80"/>
    </row>
    <row r="9306" spans="5:13">
      <c r="E9306" s="80"/>
      <c r="F9306" s="80"/>
      <c r="I9306" s="81"/>
      <c r="J9306" s="80"/>
      <c r="K9306" s="80"/>
      <c r="L9306" s="80"/>
      <c r="M9306" s="80"/>
    </row>
    <row r="9307" spans="5:13">
      <c r="E9307" s="80"/>
      <c r="F9307" s="80"/>
      <c r="I9307" s="81"/>
      <c r="J9307" s="80"/>
      <c r="K9307" s="80"/>
      <c r="L9307" s="80"/>
      <c r="M9307" s="80"/>
    </row>
    <row r="9308" spans="5:13">
      <c r="E9308" s="80"/>
      <c r="F9308" s="80"/>
      <c r="I9308" s="81"/>
      <c r="J9308" s="80"/>
      <c r="K9308" s="80"/>
      <c r="L9308" s="80"/>
      <c r="M9308" s="80"/>
    </row>
    <row r="9309" spans="5:13">
      <c r="E9309" s="80"/>
      <c r="F9309" s="80"/>
      <c r="I9309" s="81"/>
      <c r="J9309" s="80"/>
      <c r="K9309" s="80"/>
      <c r="L9309" s="80"/>
      <c r="M9309" s="80"/>
    </row>
    <row r="9310" spans="5:13">
      <c r="E9310" s="80"/>
      <c r="F9310" s="80"/>
      <c r="I9310" s="81"/>
      <c r="J9310" s="80"/>
      <c r="K9310" s="80"/>
      <c r="L9310" s="80"/>
      <c r="M9310" s="80"/>
    </row>
    <row r="9311" spans="5:13">
      <c r="E9311" s="80"/>
      <c r="F9311" s="80"/>
      <c r="I9311" s="81"/>
      <c r="J9311" s="80"/>
      <c r="K9311" s="80"/>
      <c r="L9311" s="80"/>
      <c r="M9311" s="80"/>
    </row>
    <row r="9312" spans="5:13">
      <c r="E9312" s="80"/>
      <c r="F9312" s="80"/>
      <c r="I9312" s="81"/>
      <c r="J9312" s="80"/>
      <c r="K9312" s="80"/>
      <c r="L9312" s="80"/>
      <c r="M9312" s="80"/>
    </row>
    <row r="9313" spans="5:13">
      <c r="E9313" s="80"/>
      <c r="F9313" s="80"/>
      <c r="I9313" s="81"/>
      <c r="J9313" s="80"/>
      <c r="K9313" s="80"/>
      <c r="L9313" s="80"/>
      <c r="M9313" s="80"/>
    </row>
    <row r="9314" spans="5:13">
      <c r="E9314" s="80"/>
      <c r="F9314" s="80"/>
      <c r="I9314" s="81"/>
      <c r="J9314" s="80"/>
      <c r="K9314" s="80"/>
      <c r="L9314" s="80"/>
      <c r="M9314" s="80"/>
    </row>
    <row r="9315" spans="5:13">
      <c r="E9315" s="80"/>
      <c r="F9315" s="80"/>
      <c r="I9315" s="81"/>
      <c r="J9315" s="80"/>
      <c r="K9315" s="80"/>
      <c r="L9315" s="80"/>
      <c r="M9315" s="80"/>
    </row>
    <row r="9316" spans="5:13">
      <c r="E9316" s="80"/>
      <c r="F9316" s="80"/>
      <c r="I9316" s="81"/>
      <c r="J9316" s="80"/>
      <c r="K9316" s="80"/>
      <c r="L9316" s="80"/>
      <c r="M9316" s="80"/>
    </row>
    <row r="9317" spans="5:13">
      <c r="E9317" s="80"/>
      <c r="F9317" s="80"/>
      <c r="I9317" s="81"/>
      <c r="J9317" s="80"/>
      <c r="K9317" s="80"/>
      <c r="L9317" s="80"/>
      <c r="M9317" s="80"/>
    </row>
    <row r="9318" spans="5:13">
      <c r="E9318" s="80"/>
      <c r="F9318" s="80"/>
      <c r="I9318" s="81"/>
      <c r="J9318" s="80"/>
      <c r="K9318" s="80"/>
      <c r="L9318" s="80"/>
      <c r="M9318" s="80"/>
    </row>
    <row r="9319" spans="5:13">
      <c r="E9319" s="80"/>
      <c r="F9319" s="80"/>
      <c r="I9319" s="81"/>
      <c r="J9319" s="80"/>
      <c r="K9319" s="80"/>
      <c r="L9319" s="80"/>
      <c r="M9319" s="80"/>
    </row>
    <row r="9320" spans="5:13">
      <c r="E9320" s="80"/>
      <c r="F9320" s="80"/>
      <c r="I9320" s="81"/>
      <c r="J9320" s="80"/>
      <c r="K9320" s="80"/>
      <c r="L9320" s="80"/>
      <c r="M9320" s="80"/>
    </row>
    <row r="9321" spans="5:13">
      <c r="E9321" s="80"/>
      <c r="F9321" s="80"/>
      <c r="I9321" s="81"/>
      <c r="J9321" s="80"/>
      <c r="K9321" s="80"/>
      <c r="L9321" s="80"/>
      <c r="M9321" s="80"/>
    </row>
    <row r="9322" spans="5:13">
      <c r="E9322" s="80"/>
      <c r="F9322" s="80"/>
      <c r="I9322" s="81"/>
      <c r="J9322" s="80"/>
      <c r="K9322" s="80"/>
      <c r="L9322" s="80"/>
      <c r="M9322" s="80"/>
    </row>
    <row r="9323" spans="5:13">
      <c r="E9323" s="80"/>
      <c r="F9323" s="80"/>
      <c r="I9323" s="81"/>
      <c r="J9323" s="80"/>
      <c r="K9323" s="80"/>
      <c r="L9323" s="80"/>
      <c r="M9323" s="80"/>
    </row>
    <row r="9324" spans="5:13">
      <c r="E9324" s="80"/>
      <c r="F9324" s="80"/>
      <c r="I9324" s="81"/>
      <c r="J9324" s="80"/>
      <c r="K9324" s="80"/>
      <c r="L9324" s="80"/>
      <c r="M9324" s="80"/>
    </row>
    <row r="9325" spans="5:13">
      <c r="E9325" s="80"/>
      <c r="F9325" s="80"/>
      <c r="I9325" s="81"/>
      <c r="J9325" s="80"/>
      <c r="K9325" s="80"/>
      <c r="L9325" s="80"/>
      <c r="M9325" s="80"/>
    </row>
    <row r="9326" spans="5:13">
      <c r="E9326" s="80"/>
      <c r="F9326" s="80"/>
      <c r="I9326" s="81"/>
      <c r="J9326" s="80"/>
      <c r="K9326" s="80"/>
      <c r="L9326" s="80"/>
      <c r="M9326" s="80"/>
    </row>
    <row r="9327" spans="5:13">
      <c r="E9327" s="80"/>
      <c r="F9327" s="80"/>
      <c r="I9327" s="81"/>
      <c r="J9327" s="80"/>
      <c r="K9327" s="80"/>
      <c r="L9327" s="80"/>
      <c r="M9327" s="80"/>
    </row>
    <row r="9328" spans="5:13">
      <c r="E9328" s="80"/>
      <c r="F9328" s="80"/>
      <c r="I9328" s="81"/>
      <c r="J9328" s="80"/>
      <c r="K9328" s="80"/>
      <c r="L9328" s="80"/>
      <c r="M9328" s="80"/>
    </row>
    <row r="9329" spans="5:13">
      <c r="E9329" s="80"/>
      <c r="F9329" s="80"/>
      <c r="I9329" s="81"/>
      <c r="J9329" s="80"/>
      <c r="K9329" s="80"/>
      <c r="L9329" s="80"/>
      <c r="M9329" s="80"/>
    </row>
    <row r="9330" spans="5:13">
      <c r="E9330" s="80"/>
      <c r="F9330" s="80"/>
      <c r="I9330" s="81"/>
      <c r="J9330" s="80"/>
      <c r="K9330" s="80"/>
      <c r="L9330" s="80"/>
      <c r="M9330" s="80"/>
    </row>
    <row r="9331" spans="5:13">
      <c r="E9331" s="80"/>
      <c r="F9331" s="80"/>
      <c r="I9331" s="81"/>
      <c r="J9331" s="80"/>
      <c r="K9331" s="80"/>
      <c r="L9331" s="80"/>
      <c r="M9331" s="80"/>
    </row>
    <row r="9332" spans="5:13">
      <c r="E9332" s="80"/>
      <c r="F9332" s="80"/>
      <c r="I9332" s="81"/>
      <c r="J9332" s="80"/>
      <c r="K9332" s="80"/>
      <c r="L9332" s="80"/>
      <c r="M9332" s="80"/>
    </row>
    <row r="9333" spans="5:13">
      <c r="E9333" s="80"/>
      <c r="F9333" s="80"/>
      <c r="I9333" s="81"/>
      <c r="J9333" s="80"/>
      <c r="K9333" s="80"/>
      <c r="L9333" s="80"/>
      <c r="M9333" s="80"/>
    </row>
    <row r="9334" spans="5:13">
      <c r="E9334" s="80"/>
      <c r="F9334" s="80"/>
      <c r="I9334" s="81"/>
      <c r="J9334" s="80"/>
      <c r="K9334" s="80"/>
      <c r="L9334" s="80"/>
      <c r="M9334" s="80"/>
    </row>
    <row r="9335" spans="5:13">
      <c r="E9335" s="80"/>
      <c r="F9335" s="80"/>
      <c r="I9335" s="81"/>
      <c r="J9335" s="80"/>
      <c r="K9335" s="80"/>
      <c r="L9335" s="80"/>
      <c r="M9335" s="80"/>
    </row>
    <row r="9336" spans="5:13">
      <c r="E9336" s="80"/>
      <c r="F9336" s="80"/>
      <c r="I9336" s="81"/>
      <c r="J9336" s="80"/>
      <c r="K9336" s="80"/>
      <c r="L9336" s="80"/>
      <c r="M9336" s="80"/>
    </row>
    <row r="9337" spans="5:13">
      <c r="E9337" s="80"/>
      <c r="F9337" s="80"/>
      <c r="I9337" s="81"/>
      <c r="J9337" s="80"/>
      <c r="K9337" s="80"/>
      <c r="L9337" s="80"/>
      <c r="M9337" s="80"/>
    </row>
    <row r="9338" spans="5:13">
      <c r="E9338" s="80"/>
      <c r="F9338" s="80"/>
      <c r="I9338" s="81"/>
      <c r="J9338" s="80"/>
      <c r="K9338" s="80"/>
      <c r="L9338" s="80"/>
      <c r="M9338" s="80"/>
    </row>
    <row r="9339" spans="5:13">
      <c r="E9339" s="80"/>
      <c r="F9339" s="80"/>
      <c r="I9339" s="81"/>
      <c r="J9339" s="80"/>
      <c r="K9339" s="80"/>
      <c r="L9339" s="80"/>
      <c r="M9339" s="80"/>
    </row>
    <row r="9340" spans="5:13">
      <c r="E9340" s="80"/>
      <c r="F9340" s="80"/>
      <c r="I9340" s="81"/>
      <c r="J9340" s="80"/>
      <c r="K9340" s="80"/>
      <c r="L9340" s="80"/>
      <c r="M9340" s="80"/>
    </row>
    <row r="9341" spans="5:13">
      <c r="E9341" s="80"/>
      <c r="F9341" s="80"/>
      <c r="I9341" s="81"/>
      <c r="J9341" s="80"/>
      <c r="K9341" s="80"/>
      <c r="L9341" s="80"/>
      <c r="M9341" s="80"/>
    </row>
    <row r="9342" spans="5:13">
      <c r="E9342" s="80"/>
      <c r="F9342" s="80"/>
      <c r="I9342" s="81"/>
      <c r="J9342" s="80"/>
      <c r="K9342" s="80"/>
      <c r="L9342" s="80"/>
      <c r="M9342" s="80"/>
    </row>
    <row r="9343" spans="5:13">
      <c r="E9343" s="80"/>
      <c r="F9343" s="80"/>
      <c r="I9343" s="81"/>
      <c r="J9343" s="80"/>
      <c r="K9343" s="80"/>
      <c r="L9343" s="80"/>
      <c r="M9343" s="80"/>
    </row>
    <row r="9344" spans="5:13">
      <c r="E9344" s="80"/>
      <c r="F9344" s="80"/>
      <c r="I9344" s="81"/>
      <c r="J9344" s="80"/>
      <c r="K9344" s="80"/>
      <c r="L9344" s="80"/>
      <c r="M9344" s="80"/>
    </row>
    <row r="9345" spans="5:13">
      <c r="E9345" s="80"/>
      <c r="F9345" s="80"/>
      <c r="I9345" s="81"/>
      <c r="J9345" s="80"/>
      <c r="K9345" s="80"/>
      <c r="L9345" s="80"/>
      <c r="M9345" s="80"/>
    </row>
    <row r="9346" spans="5:13">
      <c r="E9346" s="80"/>
      <c r="F9346" s="80"/>
      <c r="I9346" s="81"/>
      <c r="J9346" s="80"/>
      <c r="K9346" s="80"/>
      <c r="L9346" s="80"/>
      <c r="M9346" s="80"/>
    </row>
    <row r="9347" spans="5:13">
      <c r="E9347" s="80"/>
      <c r="F9347" s="80"/>
      <c r="I9347" s="81"/>
      <c r="J9347" s="80"/>
      <c r="K9347" s="80"/>
      <c r="L9347" s="80"/>
      <c r="M9347" s="80"/>
    </row>
    <row r="9348" spans="5:13">
      <c r="E9348" s="80"/>
      <c r="F9348" s="80"/>
      <c r="I9348" s="81"/>
      <c r="J9348" s="80"/>
      <c r="K9348" s="80"/>
      <c r="L9348" s="80"/>
      <c r="M9348" s="80"/>
    </row>
    <row r="9349" spans="5:13">
      <c r="E9349" s="80"/>
      <c r="F9349" s="80"/>
      <c r="I9349" s="81"/>
      <c r="J9349" s="80"/>
      <c r="K9349" s="80"/>
      <c r="L9349" s="80"/>
      <c r="M9349" s="80"/>
    </row>
    <row r="9350" spans="5:13">
      <c r="E9350" s="80"/>
      <c r="F9350" s="80"/>
      <c r="I9350" s="81"/>
      <c r="J9350" s="80"/>
      <c r="K9350" s="80"/>
      <c r="L9350" s="80"/>
      <c r="M9350" s="80"/>
    </row>
    <row r="9351" spans="5:13">
      <c r="E9351" s="80"/>
      <c r="F9351" s="80"/>
      <c r="I9351" s="81"/>
      <c r="J9351" s="80"/>
      <c r="K9351" s="80"/>
      <c r="L9351" s="80"/>
      <c r="M9351" s="80"/>
    </row>
    <row r="9352" spans="5:13">
      <c r="E9352" s="80"/>
      <c r="F9352" s="80"/>
      <c r="I9352" s="81"/>
      <c r="J9352" s="80"/>
      <c r="K9352" s="80"/>
      <c r="L9352" s="80"/>
      <c r="M9352" s="80"/>
    </row>
    <row r="9353" spans="5:13">
      <c r="E9353" s="80"/>
      <c r="F9353" s="80"/>
      <c r="I9353" s="81"/>
      <c r="J9353" s="80"/>
      <c r="K9353" s="80"/>
      <c r="L9353" s="80"/>
      <c r="M9353" s="80"/>
    </row>
    <row r="9354" spans="5:13">
      <c r="E9354" s="80"/>
      <c r="F9354" s="80"/>
      <c r="I9354" s="81"/>
      <c r="J9354" s="80"/>
      <c r="K9354" s="80"/>
      <c r="L9354" s="80"/>
      <c r="M9354" s="80"/>
    </row>
    <row r="9355" spans="5:13">
      <c r="E9355" s="80"/>
      <c r="F9355" s="80"/>
      <c r="I9355" s="81"/>
      <c r="J9355" s="80"/>
      <c r="K9355" s="80"/>
      <c r="L9355" s="80"/>
      <c r="M9355" s="80"/>
    </row>
    <row r="9356" spans="5:13">
      <c r="E9356" s="80"/>
      <c r="F9356" s="80"/>
      <c r="I9356" s="81"/>
      <c r="J9356" s="80"/>
      <c r="K9356" s="80"/>
      <c r="L9356" s="80"/>
      <c r="M9356" s="80"/>
    </row>
    <row r="9357" spans="5:13">
      <c r="E9357" s="80"/>
      <c r="F9357" s="80"/>
      <c r="I9357" s="81"/>
      <c r="J9357" s="80"/>
      <c r="K9357" s="80"/>
      <c r="L9357" s="80"/>
      <c r="M9357" s="80"/>
    </row>
    <row r="9358" spans="5:13">
      <c r="E9358" s="80"/>
      <c r="F9358" s="80"/>
      <c r="I9358" s="81"/>
      <c r="J9358" s="80"/>
      <c r="K9358" s="80"/>
      <c r="L9358" s="80"/>
      <c r="M9358" s="80"/>
    </row>
    <row r="9359" spans="5:13">
      <c r="E9359" s="80"/>
      <c r="F9359" s="80"/>
      <c r="I9359" s="81"/>
      <c r="J9359" s="80"/>
      <c r="K9359" s="80"/>
      <c r="L9359" s="80"/>
      <c r="M9359" s="80"/>
    </row>
    <row r="9360" spans="5:13">
      <c r="E9360" s="80"/>
      <c r="F9360" s="80"/>
      <c r="I9360" s="81"/>
      <c r="J9360" s="80"/>
      <c r="K9360" s="80"/>
      <c r="L9360" s="80"/>
      <c r="M9360" s="80"/>
    </row>
    <row r="9361" spans="5:13">
      <c r="E9361" s="80"/>
      <c r="F9361" s="80"/>
      <c r="I9361" s="81"/>
      <c r="J9361" s="80"/>
      <c r="K9361" s="80"/>
      <c r="L9361" s="80"/>
      <c r="M9361" s="80"/>
    </row>
    <row r="9362" spans="5:13">
      <c r="E9362" s="80"/>
      <c r="F9362" s="80"/>
      <c r="I9362" s="81"/>
      <c r="J9362" s="80"/>
      <c r="K9362" s="80"/>
      <c r="L9362" s="80"/>
      <c r="M9362" s="80"/>
    </row>
    <row r="9363" spans="5:13">
      <c r="E9363" s="80"/>
      <c r="F9363" s="80"/>
      <c r="I9363" s="81"/>
      <c r="J9363" s="80"/>
      <c r="K9363" s="80"/>
      <c r="L9363" s="80"/>
      <c r="M9363" s="80"/>
    </row>
    <row r="9364" spans="5:13">
      <c r="E9364" s="80"/>
      <c r="F9364" s="80"/>
      <c r="I9364" s="81"/>
      <c r="J9364" s="80"/>
      <c r="K9364" s="80"/>
      <c r="L9364" s="80"/>
      <c r="M9364" s="80"/>
    </row>
    <row r="9365" spans="5:13">
      <c r="E9365" s="80"/>
      <c r="F9365" s="80"/>
      <c r="I9365" s="81"/>
      <c r="J9365" s="80"/>
      <c r="K9365" s="80"/>
      <c r="L9365" s="80"/>
      <c r="M9365" s="80"/>
    </row>
    <row r="9366" spans="5:13">
      <c r="E9366" s="80"/>
      <c r="F9366" s="80"/>
      <c r="I9366" s="81"/>
      <c r="J9366" s="80"/>
      <c r="K9366" s="80"/>
      <c r="L9366" s="80"/>
      <c r="M9366" s="80"/>
    </row>
    <row r="9367" spans="5:13">
      <c r="E9367" s="80"/>
      <c r="F9367" s="80"/>
      <c r="I9367" s="81"/>
      <c r="J9367" s="80"/>
      <c r="K9367" s="80"/>
      <c r="L9367" s="80"/>
      <c r="M9367" s="80"/>
    </row>
    <row r="9368" spans="5:13">
      <c r="E9368" s="80"/>
      <c r="F9368" s="80"/>
      <c r="I9368" s="81"/>
      <c r="J9368" s="80"/>
      <c r="K9368" s="80"/>
      <c r="L9368" s="80"/>
      <c r="M9368" s="80"/>
    </row>
    <row r="9369" spans="5:13">
      <c r="E9369" s="80"/>
      <c r="F9369" s="80"/>
      <c r="I9369" s="81"/>
      <c r="J9369" s="80"/>
      <c r="K9369" s="80"/>
      <c r="L9369" s="80"/>
      <c r="M9369" s="80"/>
    </row>
    <row r="9370" spans="5:13">
      <c r="E9370" s="80"/>
      <c r="F9370" s="80"/>
      <c r="I9370" s="81"/>
      <c r="J9370" s="80"/>
      <c r="K9370" s="80"/>
      <c r="L9370" s="80"/>
      <c r="M9370" s="80"/>
    </row>
    <row r="9371" spans="5:13">
      <c r="E9371" s="80"/>
      <c r="F9371" s="80"/>
      <c r="I9371" s="81"/>
      <c r="J9371" s="80"/>
      <c r="K9371" s="80"/>
      <c r="L9371" s="80"/>
      <c r="M9371" s="80"/>
    </row>
    <row r="9372" spans="5:13">
      <c r="E9372" s="80"/>
      <c r="F9372" s="80"/>
      <c r="I9372" s="81"/>
      <c r="J9372" s="80"/>
      <c r="K9372" s="80"/>
      <c r="L9372" s="80"/>
      <c r="M9372" s="80"/>
    </row>
    <row r="9373" spans="5:13">
      <c r="E9373" s="80"/>
      <c r="F9373" s="80"/>
      <c r="I9373" s="81"/>
      <c r="J9373" s="80"/>
      <c r="K9373" s="80"/>
      <c r="L9373" s="80"/>
      <c r="M9373" s="80"/>
    </row>
    <row r="9374" spans="5:13">
      <c r="E9374" s="80"/>
      <c r="F9374" s="80"/>
      <c r="I9374" s="81"/>
      <c r="J9374" s="80"/>
      <c r="K9374" s="80"/>
      <c r="L9374" s="80"/>
      <c r="M9374" s="80"/>
    </row>
    <row r="9375" spans="5:13">
      <c r="E9375" s="80"/>
      <c r="F9375" s="80"/>
      <c r="I9375" s="81"/>
      <c r="J9375" s="80"/>
      <c r="K9375" s="80"/>
      <c r="L9375" s="80"/>
      <c r="M9375" s="80"/>
    </row>
    <row r="9376" spans="5:13">
      <c r="E9376" s="80"/>
      <c r="F9376" s="80"/>
      <c r="I9376" s="81"/>
      <c r="J9376" s="80"/>
      <c r="K9376" s="80"/>
      <c r="L9376" s="80"/>
      <c r="M9376" s="80"/>
    </row>
    <row r="9377" spans="5:13">
      <c r="E9377" s="80"/>
      <c r="F9377" s="80"/>
      <c r="I9377" s="81"/>
      <c r="J9377" s="80"/>
      <c r="K9377" s="80"/>
      <c r="L9377" s="80"/>
      <c r="M9377" s="80"/>
    </row>
    <row r="9378" spans="5:13">
      <c r="E9378" s="80"/>
      <c r="F9378" s="80"/>
      <c r="I9378" s="81"/>
      <c r="J9378" s="80"/>
      <c r="K9378" s="80"/>
      <c r="L9378" s="80"/>
      <c r="M9378" s="80"/>
    </row>
    <row r="9379" spans="5:13">
      <c r="E9379" s="80"/>
      <c r="F9379" s="80"/>
      <c r="I9379" s="81"/>
      <c r="J9379" s="80"/>
      <c r="K9379" s="80"/>
      <c r="L9379" s="80"/>
      <c r="M9379" s="80"/>
    </row>
    <row r="9380" spans="5:13">
      <c r="E9380" s="80"/>
      <c r="F9380" s="80"/>
      <c r="I9380" s="81"/>
      <c r="J9380" s="80"/>
      <c r="K9380" s="80"/>
      <c r="L9380" s="80"/>
      <c r="M9380" s="80"/>
    </row>
    <row r="9381" spans="5:13">
      <c r="E9381" s="80"/>
      <c r="F9381" s="80"/>
      <c r="I9381" s="81"/>
      <c r="J9381" s="80"/>
      <c r="K9381" s="80"/>
      <c r="L9381" s="80"/>
      <c r="M9381" s="80"/>
    </row>
    <row r="9382" spans="5:13">
      <c r="E9382" s="80"/>
      <c r="F9382" s="80"/>
      <c r="I9382" s="81"/>
      <c r="J9382" s="80"/>
      <c r="K9382" s="80"/>
      <c r="L9382" s="80"/>
      <c r="M9382" s="80"/>
    </row>
    <row r="9383" spans="5:13">
      <c r="E9383" s="80"/>
      <c r="F9383" s="80"/>
      <c r="I9383" s="81"/>
      <c r="J9383" s="80"/>
      <c r="K9383" s="80"/>
      <c r="L9383" s="80"/>
      <c r="M9383" s="80"/>
    </row>
    <row r="9384" spans="5:13">
      <c r="E9384" s="80"/>
      <c r="F9384" s="80"/>
      <c r="I9384" s="81"/>
      <c r="J9384" s="80"/>
      <c r="K9384" s="80"/>
      <c r="L9384" s="80"/>
      <c r="M9384" s="80"/>
    </row>
    <row r="9385" spans="5:13">
      <c r="E9385" s="80"/>
      <c r="F9385" s="80"/>
      <c r="I9385" s="81"/>
      <c r="J9385" s="80"/>
      <c r="K9385" s="80"/>
      <c r="L9385" s="80"/>
      <c r="M9385" s="80"/>
    </row>
    <row r="9386" spans="5:13">
      <c r="E9386" s="80"/>
      <c r="F9386" s="80"/>
      <c r="I9386" s="81"/>
      <c r="J9386" s="80"/>
      <c r="K9386" s="80"/>
      <c r="L9386" s="80"/>
      <c r="M9386" s="80"/>
    </row>
    <row r="9387" spans="5:13">
      <c r="E9387" s="80"/>
      <c r="F9387" s="80"/>
      <c r="I9387" s="81"/>
      <c r="J9387" s="80"/>
      <c r="K9387" s="80"/>
      <c r="L9387" s="80"/>
      <c r="M9387" s="80"/>
    </row>
    <row r="9388" spans="5:13">
      <c r="E9388" s="80"/>
      <c r="F9388" s="80"/>
      <c r="I9388" s="81"/>
      <c r="J9388" s="80"/>
      <c r="K9388" s="80"/>
      <c r="L9388" s="80"/>
      <c r="M9388" s="80"/>
    </row>
    <row r="9389" spans="5:13">
      <c r="E9389" s="80"/>
      <c r="F9389" s="80"/>
      <c r="I9389" s="81"/>
      <c r="J9389" s="80"/>
      <c r="K9389" s="80"/>
      <c r="L9389" s="80"/>
      <c r="M9389" s="80"/>
    </row>
    <row r="9390" spans="5:13">
      <c r="E9390" s="80"/>
      <c r="F9390" s="80"/>
      <c r="I9390" s="81"/>
      <c r="J9390" s="80"/>
      <c r="K9390" s="80"/>
      <c r="L9390" s="80"/>
      <c r="M9390" s="80"/>
    </row>
    <row r="9391" spans="5:13">
      <c r="E9391" s="80"/>
      <c r="F9391" s="80"/>
      <c r="I9391" s="81"/>
      <c r="J9391" s="80"/>
      <c r="K9391" s="80"/>
      <c r="L9391" s="80"/>
      <c r="M9391" s="80"/>
    </row>
    <row r="9392" spans="5:13">
      <c r="E9392" s="80"/>
      <c r="F9392" s="80"/>
      <c r="I9392" s="81"/>
      <c r="J9392" s="80"/>
      <c r="K9392" s="80"/>
      <c r="L9392" s="80"/>
      <c r="M9392" s="80"/>
    </row>
    <row r="9393" spans="5:13">
      <c r="E9393" s="80"/>
      <c r="F9393" s="80"/>
      <c r="I9393" s="81"/>
      <c r="J9393" s="80"/>
      <c r="K9393" s="80"/>
      <c r="L9393" s="80"/>
      <c r="M9393" s="80"/>
    </row>
    <row r="9394" spans="5:13">
      <c r="E9394" s="80"/>
      <c r="F9394" s="80"/>
      <c r="I9394" s="81"/>
      <c r="J9394" s="80"/>
      <c r="K9394" s="80"/>
      <c r="L9394" s="80"/>
      <c r="M9394" s="80"/>
    </row>
    <row r="9395" spans="5:13">
      <c r="E9395" s="80"/>
      <c r="F9395" s="80"/>
      <c r="I9395" s="81"/>
      <c r="J9395" s="80"/>
      <c r="K9395" s="80"/>
      <c r="L9395" s="80"/>
      <c r="M9395" s="80"/>
    </row>
    <row r="9396" spans="5:13">
      <c r="E9396" s="80"/>
      <c r="F9396" s="80"/>
      <c r="I9396" s="81"/>
      <c r="J9396" s="80"/>
      <c r="K9396" s="80"/>
      <c r="L9396" s="80"/>
      <c r="M9396" s="80"/>
    </row>
    <row r="9397" spans="5:13">
      <c r="E9397" s="80"/>
      <c r="F9397" s="80"/>
      <c r="I9397" s="81"/>
      <c r="J9397" s="80"/>
      <c r="K9397" s="80"/>
      <c r="L9397" s="80"/>
      <c r="M9397" s="80"/>
    </row>
    <row r="9398" spans="5:13">
      <c r="E9398" s="80"/>
      <c r="F9398" s="80"/>
      <c r="I9398" s="81"/>
      <c r="J9398" s="80"/>
      <c r="K9398" s="80"/>
      <c r="L9398" s="80"/>
      <c r="M9398" s="80"/>
    </row>
    <row r="9399" spans="5:13">
      <c r="E9399" s="80"/>
      <c r="F9399" s="80"/>
      <c r="I9399" s="81"/>
      <c r="J9399" s="80"/>
      <c r="K9399" s="80"/>
      <c r="L9399" s="80"/>
      <c r="M9399" s="80"/>
    </row>
    <row r="9400" spans="5:13">
      <c r="E9400" s="80"/>
      <c r="F9400" s="80"/>
      <c r="I9400" s="81"/>
      <c r="J9400" s="80"/>
      <c r="K9400" s="80"/>
      <c r="L9400" s="80"/>
      <c r="M9400" s="80"/>
    </row>
    <row r="9401" spans="5:13">
      <c r="E9401" s="80"/>
      <c r="F9401" s="80"/>
      <c r="I9401" s="81"/>
      <c r="J9401" s="80"/>
      <c r="K9401" s="80"/>
      <c r="L9401" s="80"/>
      <c r="M9401" s="80"/>
    </row>
    <row r="9402" spans="5:13">
      <c r="E9402" s="80"/>
      <c r="F9402" s="80"/>
      <c r="I9402" s="81"/>
      <c r="J9402" s="80"/>
      <c r="K9402" s="80"/>
      <c r="L9402" s="80"/>
      <c r="M9402" s="80"/>
    </row>
    <row r="9403" spans="5:13">
      <c r="E9403" s="80"/>
      <c r="F9403" s="80"/>
      <c r="I9403" s="81"/>
      <c r="J9403" s="80"/>
      <c r="K9403" s="80"/>
      <c r="L9403" s="80"/>
      <c r="M9403" s="80"/>
    </row>
    <row r="9404" spans="5:13">
      <c r="E9404" s="80"/>
      <c r="F9404" s="80"/>
      <c r="I9404" s="81"/>
      <c r="J9404" s="80"/>
      <c r="K9404" s="80"/>
      <c r="L9404" s="80"/>
      <c r="M9404" s="80"/>
    </row>
    <row r="9405" spans="5:13">
      <c r="E9405" s="80"/>
      <c r="F9405" s="80"/>
      <c r="I9405" s="81"/>
      <c r="J9405" s="80"/>
      <c r="K9405" s="80"/>
      <c r="L9405" s="80"/>
      <c r="M9405" s="80"/>
    </row>
    <row r="9406" spans="5:13">
      <c r="E9406" s="80"/>
      <c r="F9406" s="80"/>
      <c r="I9406" s="81"/>
      <c r="J9406" s="80"/>
      <c r="K9406" s="80"/>
      <c r="L9406" s="80"/>
      <c r="M9406" s="80"/>
    </row>
    <row r="9407" spans="5:13">
      <c r="E9407" s="80"/>
      <c r="F9407" s="80"/>
      <c r="I9407" s="81"/>
      <c r="J9407" s="80"/>
      <c r="K9407" s="80"/>
      <c r="L9407" s="80"/>
      <c r="M9407" s="80"/>
    </row>
    <row r="9408" spans="5:13">
      <c r="E9408" s="80"/>
      <c r="F9408" s="80"/>
      <c r="I9408" s="81"/>
      <c r="J9408" s="80"/>
      <c r="K9408" s="80"/>
      <c r="L9408" s="80"/>
      <c r="M9408" s="80"/>
    </row>
    <row r="9409" spans="5:13">
      <c r="E9409" s="80"/>
      <c r="F9409" s="80"/>
      <c r="I9409" s="81"/>
      <c r="J9409" s="80"/>
      <c r="K9409" s="80"/>
      <c r="L9409" s="80"/>
      <c r="M9409" s="80"/>
    </row>
    <row r="9410" spans="5:13">
      <c r="E9410" s="80"/>
      <c r="F9410" s="80"/>
      <c r="I9410" s="81"/>
      <c r="J9410" s="80"/>
      <c r="K9410" s="80"/>
      <c r="L9410" s="80"/>
      <c r="M9410" s="80"/>
    </row>
    <row r="9411" spans="5:13">
      <c r="E9411" s="80"/>
      <c r="F9411" s="80"/>
      <c r="I9411" s="81"/>
      <c r="J9411" s="80"/>
      <c r="K9411" s="80"/>
      <c r="L9411" s="80"/>
      <c r="M9411" s="80"/>
    </row>
    <row r="9412" spans="5:13">
      <c r="E9412" s="80"/>
      <c r="F9412" s="80"/>
      <c r="I9412" s="81"/>
      <c r="J9412" s="80"/>
      <c r="K9412" s="80"/>
      <c r="L9412" s="80"/>
      <c r="M9412" s="80"/>
    </row>
    <row r="9413" spans="5:13">
      <c r="E9413" s="80"/>
      <c r="F9413" s="80"/>
      <c r="I9413" s="81"/>
      <c r="J9413" s="80"/>
      <c r="K9413" s="80"/>
      <c r="L9413" s="80"/>
      <c r="M9413" s="80"/>
    </row>
    <row r="9414" spans="5:13">
      <c r="E9414" s="80"/>
      <c r="F9414" s="80"/>
      <c r="I9414" s="81"/>
      <c r="J9414" s="80"/>
      <c r="K9414" s="80"/>
      <c r="L9414" s="80"/>
      <c r="M9414" s="80"/>
    </row>
    <row r="9415" spans="5:13">
      <c r="E9415" s="80"/>
      <c r="F9415" s="80"/>
      <c r="I9415" s="81"/>
      <c r="J9415" s="80"/>
      <c r="K9415" s="80"/>
      <c r="L9415" s="80"/>
      <c r="M9415" s="80"/>
    </row>
    <row r="9416" spans="5:13">
      <c r="E9416" s="80"/>
      <c r="F9416" s="80"/>
      <c r="I9416" s="81"/>
      <c r="J9416" s="80"/>
      <c r="K9416" s="80"/>
      <c r="L9416" s="80"/>
      <c r="M9416" s="80"/>
    </row>
    <row r="9417" spans="5:13">
      <c r="E9417" s="80"/>
      <c r="F9417" s="80"/>
      <c r="I9417" s="81"/>
      <c r="J9417" s="80"/>
      <c r="K9417" s="80"/>
      <c r="L9417" s="80"/>
      <c r="M9417" s="80"/>
    </row>
    <row r="9418" spans="5:13">
      <c r="E9418" s="80"/>
      <c r="F9418" s="80"/>
      <c r="I9418" s="81"/>
      <c r="J9418" s="80"/>
      <c r="K9418" s="80"/>
      <c r="L9418" s="80"/>
      <c r="M9418" s="80"/>
    </row>
    <row r="9419" spans="5:13">
      <c r="E9419" s="80"/>
      <c r="F9419" s="80"/>
      <c r="I9419" s="81"/>
      <c r="J9419" s="80"/>
      <c r="K9419" s="80"/>
      <c r="L9419" s="80"/>
      <c r="M9419" s="80"/>
    </row>
    <row r="9420" spans="5:13">
      <c r="E9420" s="80"/>
      <c r="F9420" s="80"/>
      <c r="I9420" s="81"/>
      <c r="J9420" s="80"/>
      <c r="K9420" s="80"/>
      <c r="L9420" s="80"/>
      <c r="M9420" s="80"/>
    </row>
    <row r="9421" spans="5:13">
      <c r="E9421" s="80"/>
      <c r="F9421" s="80"/>
      <c r="I9421" s="81"/>
      <c r="J9421" s="80"/>
      <c r="K9421" s="80"/>
      <c r="L9421" s="80"/>
      <c r="M9421" s="80"/>
    </row>
    <row r="9422" spans="5:13">
      <c r="E9422" s="80"/>
      <c r="F9422" s="80"/>
      <c r="I9422" s="81"/>
      <c r="J9422" s="80"/>
      <c r="K9422" s="80"/>
      <c r="L9422" s="80"/>
      <c r="M9422" s="80"/>
    </row>
    <row r="9423" spans="5:13">
      <c r="E9423" s="80"/>
      <c r="F9423" s="80"/>
      <c r="I9423" s="81"/>
      <c r="J9423" s="80"/>
      <c r="K9423" s="80"/>
      <c r="L9423" s="80"/>
      <c r="M9423" s="80"/>
    </row>
    <row r="9424" spans="5:13">
      <c r="E9424" s="80"/>
      <c r="F9424" s="80"/>
      <c r="I9424" s="81"/>
      <c r="J9424" s="80"/>
      <c r="K9424" s="80"/>
      <c r="L9424" s="80"/>
      <c r="M9424" s="80"/>
    </row>
    <row r="9425" spans="5:13">
      <c r="E9425" s="80"/>
      <c r="F9425" s="80"/>
      <c r="I9425" s="81"/>
      <c r="J9425" s="80"/>
      <c r="K9425" s="80"/>
      <c r="L9425" s="80"/>
      <c r="M9425" s="80"/>
    </row>
    <row r="9426" spans="5:13">
      <c r="E9426" s="80"/>
      <c r="F9426" s="80"/>
      <c r="I9426" s="81"/>
      <c r="J9426" s="80"/>
      <c r="K9426" s="80"/>
      <c r="L9426" s="80"/>
      <c r="M9426" s="80"/>
    </row>
    <row r="9427" spans="5:13">
      <c r="E9427" s="80"/>
      <c r="F9427" s="80"/>
      <c r="I9427" s="81"/>
      <c r="J9427" s="80"/>
      <c r="K9427" s="80"/>
      <c r="L9427" s="80"/>
      <c r="M9427" s="80"/>
    </row>
    <row r="9428" spans="5:13">
      <c r="E9428" s="80"/>
      <c r="F9428" s="80"/>
      <c r="I9428" s="81"/>
      <c r="J9428" s="80"/>
      <c r="K9428" s="80"/>
      <c r="L9428" s="80"/>
      <c r="M9428" s="80"/>
    </row>
    <row r="9429" spans="5:13">
      <c r="E9429" s="80"/>
      <c r="F9429" s="80"/>
      <c r="I9429" s="81"/>
      <c r="J9429" s="80"/>
      <c r="K9429" s="80"/>
      <c r="L9429" s="80"/>
      <c r="M9429" s="80"/>
    </row>
    <row r="9430" spans="5:13">
      <c r="E9430" s="80"/>
      <c r="F9430" s="80"/>
      <c r="I9430" s="81"/>
      <c r="J9430" s="80"/>
      <c r="K9430" s="80"/>
      <c r="L9430" s="80"/>
      <c r="M9430" s="80"/>
    </row>
    <row r="9431" spans="5:13">
      <c r="E9431" s="80"/>
      <c r="F9431" s="80"/>
      <c r="I9431" s="81"/>
      <c r="J9431" s="80"/>
      <c r="K9431" s="80"/>
      <c r="L9431" s="80"/>
      <c r="M9431" s="80"/>
    </row>
    <row r="9432" spans="5:13">
      <c r="E9432" s="80"/>
      <c r="F9432" s="80"/>
      <c r="I9432" s="81"/>
      <c r="J9432" s="80"/>
      <c r="K9432" s="80"/>
      <c r="L9432" s="80"/>
      <c r="M9432" s="80"/>
    </row>
    <row r="9433" spans="5:13">
      <c r="E9433" s="80"/>
      <c r="F9433" s="80"/>
      <c r="I9433" s="81"/>
      <c r="J9433" s="80"/>
      <c r="K9433" s="80"/>
      <c r="L9433" s="80"/>
      <c r="M9433" s="80"/>
    </row>
    <row r="9434" spans="5:13">
      <c r="E9434" s="80"/>
      <c r="F9434" s="80"/>
      <c r="I9434" s="81"/>
      <c r="J9434" s="80"/>
      <c r="K9434" s="80"/>
      <c r="L9434" s="80"/>
      <c r="M9434" s="80"/>
    </row>
    <row r="9435" spans="5:13">
      <c r="E9435" s="80"/>
      <c r="F9435" s="80"/>
      <c r="I9435" s="81"/>
      <c r="J9435" s="80"/>
      <c r="K9435" s="80"/>
      <c r="L9435" s="80"/>
      <c r="M9435" s="80"/>
    </row>
    <row r="9436" spans="5:13">
      <c r="E9436" s="80"/>
      <c r="F9436" s="80"/>
      <c r="I9436" s="81"/>
      <c r="J9436" s="80"/>
      <c r="K9436" s="80"/>
      <c r="L9436" s="80"/>
      <c r="M9436" s="80"/>
    </row>
    <row r="9437" spans="5:13">
      <c r="E9437" s="80"/>
      <c r="F9437" s="80"/>
      <c r="I9437" s="81"/>
      <c r="J9437" s="80"/>
      <c r="K9437" s="80"/>
      <c r="L9437" s="80"/>
      <c r="M9437" s="80"/>
    </row>
    <row r="9438" spans="5:13">
      <c r="E9438" s="80"/>
      <c r="F9438" s="80"/>
      <c r="I9438" s="81"/>
      <c r="J9438" s="80"/>
      <c r="K9438" s="80"/>
      <c r="L9438" s="80"/>
      <c r="M9438" s="80"/>
    </row>
    <row r="9439" spans="5:13">
      <c r="E9439" s="80"/>
      <c r="F9439" s="80"/>
      <c r="I9439" s="81"/>
      <c r="J9439" s="80"/>
      <c r="K9439" s="80"/>
      <c r="L9439" s="80"/>
      <c r="M9439" s="80"/>
    </row>
    <row r="9440" spans="5:13">
      <c r="E9440" s="80"/>
      <c r="F9440" s="80"/>
      <c r="I9440" s="81"/>
      <c r="J9440" s="80"/>
      <c r="K9440" s="80"/>
      <c r="L9440" s="80"/>
      <c r="M9440" s="80"/>
    </row>
    <row r="9441" spans="5:13">
      <c r="E9441" s="80"/>
      <c r="F9441" s="80"/>
      <c r="I9441" s="81"/>
      <c r="J9441" s="80"/>
      <c r="K9441" s="80"/>
      <c r="L9441" s="80"/>
      <c r="M9441" s="80"/>
    </row>
    <row r="9442" spans="5:13">
      <c r="E9442" s="80"/>
      <c r="F9442" s="80"/>
      <c r="I9442" s="81"/>
      <c r="J9442" s="80"/>
      <c r="K9442" s="80"/>
      <c r="L9442" s="80"/>
      <c r="M9442" s="80"/>
    </row>
    <row r="9443" spans="5:13">
      <c r="E9443" s="80"/>
      <c r="F9443" s="80"/>
      <c r="I9443" s="81"/>
      <c r="J9443" s="80"/>
      <c r="K9443" s="80"/>
      <c r="L9443" s="80"/>
      <c r="M9443" s="80"/>
    </row>
    <row r="9444" spans="5:13">
      <c r="E9444" s="80"/>
      <c r="F9444" s="80"/>
      <c r="I9444" s="81"/>
      <c r="J9444" s="80"/>
      <c r="K9444" s="80"/>
      <c r="L9444" s="80"/>
      <c r="M9444" s="80"/>
    </row>
    <row r="9445" spans="5:13">
      <c r="E9445" s="80"/>
      <c r="F9445" s="80"/>
      <c r="I9445" s="81"/>
      <c r="J9445" s="80"/>
      <c r="K9445" s="80"/>
      <c r="L9445" s="80"/>
      <c r="M9445" s="80"/>
    </row>
    <row r="9446" spans="5:13">
      <c r="E9446" s="80"/>
      <c r="F9446" s="80"/>
      <c r="I9446" s="81"/>
      <c r="J9446" s="80"/>
      <c r="K9446" s="80"/>
      <c r="L9446" s="80"/>
      <c r="M9446" s="80"/>
    </row>
    <row r="9447" spans="5:13">
      <c r="E9447" s="80"/>
      <c r="F9447" s="80"/>
      <c r="I9447" s="81"/>
      <c r="J9447" s="80"/>
      <c r="K9447" s="80"/>
      <c r="L9447" s="80"/>
      <c r="M9447" s="80"/>
    </row>
    <row r="9448" spans="5:13">
      <c r="E9448" s="80"/>
      <c r="F9448" s="80"/>
      <c r="I9448" s="81"/>
      <c r="J9448" s="80"/>
      <c r="K9448" s="80"/>
      <c r="L9448" s="80"/>
      <c r="M9448" s="80"/>
    </row>
    <row r="9449" spans="5:13">
      <c r="E9449" s="80"/>
      <c r="F9449" s="80"/>
      <c r="I9449" s="81"/>
      <c r="J9449" s="80"/>
      <c r="K9449" s="80"/>
      <c r="L9449" s="80"/>
      <c r="M9449" s="80"/>
    </row>
    <row r="9450" spans="5:13">
      <c r="E9450" s="80"/>
      <c r="F9450" s="80"/>
      <c r="I9450" s="81"/>
      <c r="J9450" s="80"/>
      <c r="K9450" s="80"/>
      <c r="L9450" s="80"/>
      <c r="M9450" s="80"/>
    </row>
    <row r="9451" spans="5:13">
      <c r="E9451" s="80"/>
      <c r="F9451" s="80"/>
      <c r="I9451" s="81"/>
      <c r="J9451" s="80"/>
      <c r="K9451" s="80"/>
      <c r="L9451" s="80"/>
      <c r="M9451" s="80"/>
    </row>
    <row r="9452" spans="5:13">
      <c r="E9452" s="80"/>
      <c r="F9452" s="80"/>
      <c r="I9452" s="81"/>
      <c r="J9452" s="80"/>
      <c r="K9452" s="80"/>
      <c r="L9452" s="80"/>
      <c r="M9452" s="80"/>
    </row>
    <row r="9453" spans="5:13">
      <c r="E9453" s="80"/>
      <c r="F9453" s="80"/>
      <c r="I9453" s="81"/>
      <c r="J9453" s="80"/>
      <c r="K9453" s="80"/>
      <c r="L9453" s="80"/>
      <c r="M9453" s="80"/>
    </row>
    <row r="9454" spans="5:13">
      <c r="E9454" s="80"/>
      <c r="F9454" s="80"/>
      <c r="I9454" s="81"/>
      <c r="J9454" s="80"/>
      <c r="K9454" s="80"/>
      <c r="L9454" s="80"/>
      <c r="M9454" s="80"/>
    </row>
    <row r="9455" spans="5:13">
      <c r="E9455" s="80"/>
      <c r="F9455" s="80"/>
      <c r="I9455" s="81"/>
      <c r="J9455" s="80"/>
      <c r="K9455" s="80"/>
      <c r="L9455" s="80"/>
      <c r="M9455" s="80"/>
    </row>
    <row r="9456" spans="5:13">
      <c r="E9456" s="80"/>
      <c r="F9456" s="80"/>
      <c r="I9456" s="81"/>
      <c r="J9456" s="80"/>
      <c r="K9456" s="80"/>
      <c r="L9456" s="80"/>
      <c r="M9456" s="80"/>
    </row>
    <row r="9457" spans="5:13">
      <c r="E9457" s="80"/>
      <c r="F9457" s="80"/>
      <c r="I9457" s="81"/>
      <c r="J9457" s="80"/>
      <c r="K9457" s="80"/>
      <c r="L9457" s="80"/>
      <c r="M9457" s="80"/>
    </row>
    <row r="9458" spans="5:13">
      <c r="E9458" s="80"/>
      <c r="F9458" s="80"/>
      <c r="I9458" s="81"/>
      <c r="J9458" s="80"/>
      <c r="K9458" s="80"/>
      <c r="L9458" s="80"/>
      <c r="M9458" s="80"/>
    </row>
    <row r="9459" spans="5:13">
      <c r="E9459" s="80"/>
      <c r="F9459" s="80"/>
      <c r="I9459" s="81"/>
      <c r="J9459" s="80"/>
      <c r="K9459" s="80"/>
      <c r="L9459" s="80"/>
      <c r="M9459" s="80"/>
    </row>
    <row r="9460" spans="5:13">
      <c r="E9460" s="80"/>
      <c r="F9460" s="80"/>
      <c r="I9460" s="81"/>
      <c r="J9460" s="80"/>
      <c r="K9460" s="80"/>
      <c r="L9460" s="80"/>
      <c r="M9460" s="80"/>
    </row>
    <row r="9461" spans="5:13">
      <c r="E9461" s="80"/>
      <c r="F9461" s="80"/>
      <c r="I9461" s="81"/>
      <c r="J9461" s="80"/>
      <c r="K9461" s="80"/>
      <c r="L9461" s="80"/>
      <c r="M9461" s="80"/>
    </row>
    <row r="9462" spans="5:13">
      <c r="E9462" s="80"/>
      <c r="F9462" s="80"/>
      <c r="I9462" s="81"/>
      <c r="J9462" s="80"/>
      <c r="K9462" s="80"/>
      <c r="L9462" s="80"/>
      <c r="M9462" s="80"/>
    </row>
    <row r="9463" spans="5:13">
      <c r="E9463" s="80"/>
      <c r="F9463" s="80"/>
      <c r="I9463" s="81"/>
      <c r="J9463" s="80"/>
      <c r="K9463" s="80"/>
      <c r="L9463" s="80"/>
      <c r="M9463" s="80"/>
    </row>
    <row r="9464" spans="5:13">
      <c r="E9464" s="80"/>
      <c r="F9464" s="80"/>
      <c r="I9464" s="81"/>
      <c r="J9464" s="80"/>
      <c r="K9464" s="80"/>
      <c r="L9464" s="80"/>
      <c r="M9464" s="80"/>
    </row>
    <row r="9465" spans="5:13">
      <c r="E9465" s="80"/>
      <c r="F9465" s="80"/>
      <c r="I9465" s="81"/>
      <c r="J9465" s="80"/>
      <c r="K9465" s="80"/>
      <c r="L9465" s="80"/>
      <c r="M9465" s="80"/>
    </row>
    <row r="9466" spans="5:13">
      <c r="E9466" s="80"/>
      <c r="F9466" s="80"/>
      <c r="I9466" s="81"/>
      <c r="J9466" s="80"/>
      <c r="K9466" s="80"/>
      <c r="L9466" s="80"/>
      <c r="M9466" s="80"/>
    </row>
    <row r="9467" spans="5:13">
      <c r="E9467" s="80"/>
      <c r="F9467" s="80"/>
      <c r="I9467" s="81"/>
      <c r="J9467" s="80"/>
      <c r="K9467" s="80"/>
      <c r="L9467" s="80"/>
      <c r="M9467" s="80"/>
    </row>
    <row r="9468" spans="5:13">
      <c r="E9468" s="80"/>
      <c r="F9468" s="80"/>
      <c r="I9468" s="81"/>
      <c r="J9468" s="80"/>
      <c r="K9468" s="80"/>
      <c r="L9468" s="80"/>
      <c r="M9468" s="80"/>
    </row>
    <row r="9469" spans="5:13">
      <c r="E9469" s="80"/>
      <c r="F9469" s="80"/>
      <c r="I9469" s="81"/>
      <c r="J9469" s="80"/>
      <c r="K9469" s="80"/>
      <c r="L9469" s="80"/>
      <c r="M9469" s="80"/>
    </row>
    <row r="9470" spans="5:13">
      <c r="E9470" s="80"/>
      <c r="F9470" s="80"/>
      <c r="I9470" s="81"/>
      <c r="J9470" s="80"/>
      <c r="K9470" s="80"/>
      <c r="L9470" s="80"/>
      <c r="M9470" s="80"/>
    </row>
    <row r="9471" spans="5:13">
      <c r="E9471" s="80"/>
      <c r="F9471" s="80"/>
      <c r="I9471" s="81"/>
      <c r="J9471" s="80"/>
      <c r="K9471" s="80"/>
      <c r="L9471" s="80"/>
      <c r="M9471" s="80"/>
    </row>
    <row r="9472" spans="5:13">
      <c r="E9472" s="80"/>
      <c r="F9472" s="80"/>
      <c r="I9472" s="81"/>
      <c r="J9472" s="80"/>
      <c r="K9472" s="80"/>
      <c r="L9472" s="80"/>
      <c r="M9472" s="80"/>
    </row>
    <row r="9473" spans="5:13">
      <c r="E9473" s="80"/>
      <c r="F9473" s="80"/>
      <c r="I9473" s="81"/>
      <c r="J9473" s="80"/>
      <c r="K9473" s="80"/>
      <c r="L9473" s="80"/>
      <c r="M9473" s="80"/>
    </row>
    <row r="9474" spans="5:13">
      <c r="E9474" s="80"/>
      <c r="F9474" s="80"/>
      <c r="I9474" s="81"/>
      <c r="J9474" s="80"/>
      <c r="K9474" s="80"/>
      <c r="L9474" s="80"/>
      <c r="M9474" s="80"/>
    </row>
    <row r="9475" spans="5:13">
      <c r="E9475" s="80"/>
      <c r="F9475" s="80"/>
      <c r="I9475" s="81"/>
      <c r="J9475" s="80"/>
      <c r="K9475" s="80"/>
      <c r="L9475" s="80"/>
      <c r="M9475" s="80"/>
    </row>
    <row r="9476" spans="5:13">
      <c r="E9476" s="80"/>
      <c r="F9476" s="80"/>
      <c r="I9476" s="81"/>
      <c r="J9476" s="80"/>
      <c r="K9476" s="80"/>
      <c r="L9476" s="80"/>
      <c r="M9476" s="80"/>
    </row>
    <row r="9477" spans="5:13">
      <c r="E9477" s="80"/>
      <c r="F9477" s="80"/>
      <c r="I9477" s="81"/>
      <c r="J9477" s="80"/>
      <c r="K9477" s="80"/>
      <c r="L9477" s="80"/>
      <c r="M9477" s="80"/>
    </row>
    <row r="9478" spans="5:13">
      <c r="E9478" s="80"/>
      <c r="F9478" s="80"/>
      <c r="I9478" s="81"/>
      <c r="J9478" s="80"/>
      <c r="K9478" s="80"/>
      <c r="L9478" s="80"/>
      <c r="M9478" s="80"/>
    </row>
    <row r="9479" spans="5:13">
      <c r="E9479" s="80"/>
      <c r="F9479" s="80"/>
      <c r="I9479" s="81"/>
      <c r="J9479" s="80"/>
      <c r="K9479" s="80"/>
      <c r="L9479" s="80"/>
      <c r="M9479" s="80"/>
    </row>
    <row r="9480" spans="5:13">
      <c r="E9480" s="80"/>
      <c r="F9480" s="80"/>
      <c r="I9480" s="81"/>
      <c r="J9480" s="80"/>
      <c r="K9480" s="80"/>
      <c r="L9480" s="80"/>
      <c r="M9480" s="80"/>
    </row>
    <row r="9481" spans="5:13">
      <c r="E9481" s="80"/>
      <c r="F9481" s="80"/>
      <c r="I9481" s="81"/>
      <c r="J9481" s="80"/>
      <c r="K9481" s="80"/>
      <c r="L9481" s="80"/>
      <c r="M9481" s="80"/>
    </row>
    <row r="9482" spans="5:13">
      <c r="E9482" s="80"/>
      <c r="F9482" s="80"/>
      <c r="I9482" s="81"/>
      <c r="J9482" s="80"/>
      <c r="K9482" s="80"/>
      <c r="L9482" s="80"/>
      <c r="M9482" s="80"/>
    </row>
    <row r="9483" spans="5:13">
      <c r="E9483" s="80"/>
      <c r="F9483" s="80"/>
      <c r="I9483" s="81"/>
      <c r="J9483" s="80"/>
      <c r="K9483" s="80"/>
      <c r="L9483" s="80"/>
      <c r="M9483" s="80"/>
    </row>
    <row r="9484" spans="5:13">
      <c r="E9484" s="80"/>
      <c r="F9484" s="80"/>
      <c r="I9484" s="81"/>
      <c r="J9484" s="80"/>
      <c r="K9484" s="80"/>
      <c r="L9484" s="80"/>
      <c r="M9484" s="80"/>
    </row>
    <row r="9485" spans="5:13">
      <c r="E9485" s="80"/>
      <c r="F9485" s="80"/>
      <c r="I9485" s="81"/>
      <c r="J9485" s="80"/>
      <c r="K9485" s="80"/>
      <c r="L9485" s="80"/>
      <c r="M9485" s="80"/>
    </row>
    <row r="9486" spans="5:13">
      <c r="E9486" s="80"/>
      <c r="F9486" s="80"/>
      <c r="I9486" s="81"/>
      <c r="J9486" s="80"/>
      <c r="K9486" s="80"/>
      <c r="L9486" s="80"/>
      <c r="M9486" s="80"/>
    </row>
    <row r="9487" spans="5:13">
      <c r="E9487" s="80"/>
      <c r="F9487" s="80"/>
      <c r="I9487" s="81"/>
      <c r="J9487" s="80"/>
      <c r="K9487" s="80"/>
      <c r="L9487" s="80"/>
      <c r="M9487" s="80"/>
    </row>
    <row r="9488" spans="5:13">
      <c r="E9488" s="80"/>
      <c r="F9488" s="80"/>
      <c r="I9488" s="81"/>
      <c r="J9488" s="80"/>
      <c r="K9488" s="80"/>
      <c r="L9488" s="80"/>
      <c r="M9488" s="80"/>
    </row>
    <row r="9489" spans="5:13">
      <c r="E9489" s="80"/>
      <c r="F9489" s="80"/>
      <c r="I9489" s="81"/>
      <c r="J9489" s="80"/>
      <c r="K9489" s="80"/>
      <c r="L9489" s="80"/>
      <c r="M9489" s="80"/>
    </row>
    <row r="9490" spans="5:13">
      <c r="E9490" s="80"/>
      <c r="F9490" s="80"/>
      <c r="I9490" s="81"/>
      <c r="J9490" s="80"/>
      <c r="K9490" s="80"/>
      <c r="L9490" s="80"/>
      <c r="M9490" s="80"/>
    </row>
    <row r="9491" spans="5:13">
      <c r="E9491" s="80"/>
      <c r="F9491" s="80"/>
      <c r="I9491" s="81"/>
      <c r="J9491" s="80"/>
      <c r="K9491" s="80"/>
      <c r="L9491" s="80"/>
      <c r="M9491" s="80"/>
    </row>
    <row r="9492" spans="5:13">
      <c r="E9492" s="80"/>
      <c r="F9492" s="80"/>
      <c r="I9492" s="81"/>
      <c r="J9492" s="80"/>
      <c r="K9492" s="80"/>
      <c r="L9492" s="80"/>
      <c r="M9492" s="80"/>
    </row>
    <row r="9493" spans="5:13">
      <c r="E9493" s="80"/>
      <c r="F9493" s="80"/>
      <c r="I9493" s="81"/>
      <c r="J9493" s="80"/>
      <c r="K9493" s="80"/>
      <c r="L9493" s="80"/>
      <c r="M9493" s="80"/>
    </row>
    <row r="9494" spans="5:13">
      <c r="E9494" s="80"/>
      <c r="F9494" s="80"/>
      <c r="I9494" s="81"/>
      <c r="J9494" s="80"/>
      <c r="K9494" s="80"/>
      <c r="L9494" s="80"/>
      <c r="M9494" s="80"/>
    </row>
    <row r="9495" spans="5:13">
      <c r="E9495" s="80"/>
      <c r="F9495" s="80"/>
      <c r="I9495" s="81"/>
      <c r="J9495" s="80"/>
      <c r="K9495" s="80"/>
      <c r="L9495" s="80"/>
      <c r="M9495" s="80"/>
    </row>
    <row r="9496" spans="5:13">
      <c r="E9496" s="80"/>
      <c r="F9496" s="80"/>
      <c r="I9496" s="81"/>
      <c r="J9496" s="80"/>
      <c r="K9496" s="80"/>
      <c r="L9496" s="80"/>
      <c r="M9496" s="80"/>
    </row>
    <row r="9497" spans="5:13">
      <c r="E9497" s="80"/>
      <c r="F9497" s="80"/>
      <c r="I9497" s="81"/>
      <c r="J9497" s="80"/>
      <c r="K9497" s="80"/>
      <c r="L9497" s="80"/>
      <c r="M9497" s="80"/>
    </row>
    <row r="9498" spans="5:13">
      <c r="E9498" s="80"/>
      <c r="F9498" s="80"/>
      <c r="I9498" s="81"/>
      <c r="J9498" s="80"/>
      <c r="K9498" s="80"/>
      <c r="L9498" s="80"/>
      <c r="M9498" s="80"/>
    </row>
    <row r="9499" spans="5:13">
      <c r="E9499" s="80"/>
      <c r="F9499" s="80"/>
      <c r="I9499" s="81"/>
      <c r="J9499" s="80"/>
      <c r="K9499" s="80"/>
      <c r="L9499" s="80"/>
      <c r="M9499" s="80"/>
    </row>
    <row r="9500" spans="5:13">
      <c r="E9500" s="80"/>
      <c r="F9500" s="80"/>
      <c r="I9500" s="81"/>
      <c r="J9500" s="80"/>
      <c r="K9500" s="80"/>
      <c r="L9500" s="80"/>
      <c r="M9500" s="80"/>
    </row>
    <row r="9501" spans="5:13">
      <c r="E9501" s="80"/>
      <c r="F9501" s="80"/>
      <c r="I9501" s="81"/>
      <c r="J9501" s="80"/>
      <c r="K9501" s="80"/>
      <c r="L9501" s="80"/>
      <c r="M9501" s="80"/>
    </row>
    <row r="9502" spans="5:13">
      <c r="E9502" s="80"/>
      <c r="F9502" s="80"/>
      <c r="I9502" s="81"/>
      <c r="J9502" s="80"/>
      <c r="K9502" s="80"/>
      <c r="L9502" s="80"/>
      <c r="M9502" s="80"/>
    </row>
    <row r="9503" spans="5:13">
      <c r="E9503" s="80"/>
      <c r="F9503" s="80"/>
      <c r="I9503" s="81"/>
      <c r="J9503" s="80"/>
      <c r="K9503" s="80"/>
      <c r="L9503" s="80"/>
      <c r="M9503" s="80"/>
    </row>
    <row r="9504" spans="5:13">
      <c r="E9504" s="80"/>
      <c r="F9504" s="80"/>
      <c r="I9504" s="81"/>
      <c r="J9504" s="80"/>
      <c r="K9504" s="80"/>
      <c r="L9504" s="80"/>
      <c r="M9504" s="80"/>
    </row>
    <row r="9505" spans="5:13">
      <c r="E9505" s="80"/>
      <c r="F9505" s="80"/>
      <c r="I9505" s="81"/>
      <c r="J9505" s="80"/>
      <c r="K9505" s="80"/>
      <c r="L9505" s="80"/>
      <c r="M9505" s="80"/>
    </row>
    <row r="9506" spans="5:13">
      <c r="E9506" s="80"/>
      <c r="F9506" s="80"/>
      <c r="I9506" s="81"/>
      <c r="J9506" s="80"/>
      <c r="K9506" s="80"/>
      <c r="L9506" s="80"/>
      <c r="M9506" s="80"/>
    </row>
    <row r="9507" spans="5:13">
      <c r="E9507" s="80"/>
      <c r="F9507" s="80"/>
      <c r="I9507" s="81"/>
      <c r="J9507" s="80"/>
      <c r="K9507" s="80"/>
      <c r="L9507" s="80"/>
      <c r="M9507" s="80"/>
    </row>
    <row r="9508" spans="5:13">
      <c r="E9508" s="80"/>
      <c r="F9508" s="80"/>
      <c r="I9508" s="81"/>
      <c r="J9508" s="80"/>
      <c r="K9508" s="80"/>
      <c r="L9508" s="80"/>
      <c r="M9508" s="80"/>
    </row>
    <row r="9509" spans="5:13">
      <c r="E9509" s="80"/>
      <c r="F9509" s="80"/>
      <c r="I9509" s="81"/>
      <c r="J9509" s="80"/>
      <c r="K9509" s="80"/>
      <c r="L9509" s="80"/>
      <c r="M9509" s="80"/>
    </row>
    <row r="9510" spans="5:13">
      <c r="E9510" s="80"/>
      <c r="F9510" s="80"/>
      <c r="I9510" s="81"/>
      <c r="J9510" s="80"/>
      <c r="K9510" s="80"/>
      <c r="L9510" s="80"/>
      <c r="M9510" s="80"/>
    </row>
    <row r="9511" spans="5:13">
      <c r="E9511" s="80"/>
      <c r="F9511" s="80"/>
      <c r="I9511" s="81"/>
      <c r="J9511" s="80"/>
      <c r="K9511" s="80"/>
      <c r="L9511" s="80"/>
      <c r="M9511" s="80"/>
    </row>
    <row r="9512" spans="5:13">
      <c r="E9512" s="80"/>
      <c r="F9512" s="80"/>
      <c r="I9512" s="81"/>
      <c r="J9512" s="80"/>
      <c r="K9512" s="80"/>
      <c r="L9512" s="80"/>
      <c r="M9512" s="80"/>
    </row>
    <row r="9513" spans="5:13">
      <c r="E9513" s="80"/>
      <c r="F9513" s="80"/>
      <c r="I9513" s="81"/>
      <c r="J9513" s="80"/>
      <c r="K9513" s="80"/>
      <c r="L9513" s="80"/>
      <c r="M9513" s="80"/>
    </row>
    <row r="9514" spans="5:13">
      <c r="E9514" s="80"/>
      <c r="F9514" s="80"/>
      <c r="I9514" s="81"/>
      <c r="J9514" s="80"/>
      <c r="K9514" s="80"/>
      <c r="L9514" s="80"/>
      <c r="M9514" s="80"/>
    </row>
    <row r="9515" spans="5:13">
      <c r="E9515" s="80"/>
      <c r="F9515" s="80"/>
      <c r="I9515" s="81"/>
      <c r="J9515" s="80"/>
      <c r="K9515" s="80"/>
      <c r="L9515" s="80"/>
      <c r="M9515" s="80"/>
    </row>
    <row r="9516" spans="5:13">
      <c r="E9516" s="80"/>
      <c r="F9516" s="80"/>
      <c r="I9516" s="81"/>
      <c r="J9516" s="80"/>
      <c r="K9516" s="80"/>
      <c r="L9516" s="80"/>
      <c r="M9516" s="80"/>
    </row>
    <row r="9517" spans="5:13">
      <c r="E9517" s="80"/>
      <c r="F9517" s="80"/>
      <c r="I9517" s="81"/>
      <c r="J9517" s="80"/>
      <c r="K9517" s="80"/>
      <c r="L9517" s="80"/>
      <c r="M9517" s="80"/>
    </row>
    <row r="9518" spans="5:13">
      <c r="E9518" s="80"/>
      <c r="F9518" s="80"/>
      <c r="I9518" s="81"/>
      <c r="J9518" s="80"/>
      <c r="K9518" s="80"/>
      <c r="L9518" s="80"/>
      <c r="M9518" s="80"/>
    </row>
    <row r="9519" spans="5:13">
      <c r="E9519" s="80"/>
      <c r="F9519" s="80"/>
      <c r="I9519" s="81"/>
      <c r="J9519" s="80"/>
      <c r="K9519" s="80"/>
      <c r="L9519" s="80"/>
      <c r="M9519" s="80"/>
    </row>
    <row r="9520" spans="5:13">
      <c r="E9520" s="80"/>
      <c r="F9520" s="80"/>
      <c r="I9520" s="81"/>
      <c r="J9520" s="80"/>
      <c r="K9520" s="80"/>
      <c r="L9520" s="80"/>
      <c r="M9520" s="80"/>
    </row>
    <row r="9521" spans="5:13">
      <c r="E9521" s="80"/>
      <c r="F9521" s="80"/>
      <c r="I9521" s="81"/>
      <c r="J9521" s="80"/>
      <c r="K9521" s="80"/>
      <c r="L9521" s="80"/>
      <c r="M9521" s="80"/>
    </row>
    <row r="9522" spans="5:13">
      <c r="E9522" s="80"/>
      <c r="F9522" s="80"/>
      <c r="I9522" s="81"/>
      <c r="J9522" s="80"/>
      <c r="K9522" s="80"/>
      <c r="L9522" s="80"/>
      <c r="M9522" s="80"/>
    </row>
    <row r="9523" spans="5:13">
      <c r="E9523" s="80"/>
      <c r="F9523" s="80"/>
      <c r="I9523" s="81"/>
      <c r="J9523" s="80"/>
      <c r="K9523" s="80"/>
      <c r="L9523" s="80"/>
      <c r="M9523" s="80"/>
    </row>
    <row r="9524" spans="5:13">
      <c r="E9524" s="80"/>
      <c r="F9524" s="80"/>
      <c r="I9524" s="81"/>
      <c r="J9524" s="80"/>
      <c r="K9524" s="80"/>
      <c r="L9524" s="80"/>
      <c r="M9524" s="80"/>
    </row>
    <row r="9525" spans="5:13">
      <c r="E9525" s="80"/>
      <c r="F9525" s="80"/>
      <c r="I9525" s="81"/>
      <c r="J9525" s="80"/>
      <c r="K9525" s="80"/>
      <c r="L9525" s="80"/>
      <c r="M9525" s="80"/>
    </row>
    <row r="9526" spans="5:13">
      <c r="E9526" s="80"/>
      <c r="F9526" s="80"/>
      <c r="I9526" s="81"/>
      <c r="J9526" s="80"/>
      <c r="K9526" s="80"/>
      <c r="L9526" s="80"/>
      <c r="M9526" s="80"/>
    </row>
    <row r="9527" spans="5:13">
      <c r="E9527" s="80"/>
      <c r="F9527" s="80"/>
      <c r="I9527" s="81"/>
      <c r="J9527" s="80"/>
      <c r="K9527" s="80"/>
      <c r="L9527" s="80"/>
      <c r="M9527" s="80"/>
    </row>
    <row r="9528" spans="5:13">
      <c r="E9528" s="80"/>
      <c r="F9528" s="80"/>
      <c r="I9528" s="81"/>
      <c r="J9528" s="80"/>
      <c r="K9528" s="80"/>
      <c r="L9528" s="80"/>
      <c r="M9528" s="80"/>
    </row>
    <row r="9529" spans="5:13">
      <c r="E9529" s="80"/>
      <c r="F9529" s="80"/>
      <c r="I9529" s="81"/>
      <c r="J9529" s="80"/>
      <c r="K9529" s="80"/>
      <c r="L9529" s="80"/>
      <c r="M9529" s="80"/>
    </row>
    <row r="9530" spans="5:13">
      <c r="E9530" s="80"/>
      <c r="F9530" s="80"/>
      <c r="I9530" s="81"/>
      <c r="J9530" s="80"/>
      <c r="K9530" s="80"/>
      <c r="L9530" s="80"/>
      <c r="M9530" s="80"/>
    </row>
    <row r="9531" spans="5:13">
      <c r="E9531" s="80"/>
      <c r="F9531" s="80"/>
      <c r="I9531" s="81"/>
      <c r="J9531" s="80"/>
      <c r="K9531" s="80"/>
      <c r="L9531" s="80"/>
      <c r="M9531" s="80"/>
    </row>
    <row r="9532" spans="5:13">
      <c r="E9532" s="80"/>
      <c r="F9532" s="80"/>
      <c r="I9532" s="81"/>
      <c r="J9532" s="80"/>
      <c r="K9532" s="80"/>
      <c r="L9532" s="80"/>
      <c r="M9532" s="80"/>
    </row>
    <row r="9533" spans="5:13">
      <c r="E9533" s="80"/>
      <c r="F9533" s="80"/>
      <c r="I9533" s="81"/>
      <c r="J9533" s="80"/>
      <c r="K9533" s="80"/>
      <c r="L9533" s="80"/>
      <c r="M9533" s="80"/>
    </row>
    <row r="9534" spans="5:13">
      <c r="E9534" s="80"/>
      <c r="F9534" s="80"/>
      <c r="I9534" s="81"/>
      <c r="J9534" s="80"/>
      <c r="K9534" s="80"/>
      <c r="L9534" s="80"/>
      <c r="M9534" s="80"/>
    </row>
    <row r="9535" spans="5:13">
      <c r="E9535" s="80"/>
      <c r="F9535" s="80"/>
      <c r="I9535" s="81"/>
      <c r="J9535" s="80"/>
      <c r="K9535" s="80"/>
      <c r="L9535" s="80"/>
      <c r="M9535" s="80"/>
    </row>
    <row r="9536" spans="5:13">
      <c r="E9536" s="80"/>
      <c r="F9536" s="80"/>
      <c r="I9536" s="81"/>
      <c r="J9536" s="80"/>
      <c r="K9536" s="80"/>
      <c r="L9536" s="80"/>
      <c r="M9536" s="80"/>
    </row>
    <row r="9537" spans="5:13">
      <c r="E9537" s="80"/>
      <c r="F9537" s="80"/>
      <c r="I9537" s="81"/>
      <c r="J9537" s="80"/>
      <c r="K9537" s="80"/>
      <c r="L9537" s="80"/>
      <c r="M9537" s="80"/>
    </row>
    <row r="9538" spans="5:13">
      <c r="E9538" s="80"/>
      <c r="F9538" s="80"/>
      <c r="I9538" s="81"/>
      <c r="J9538" s="80"/>
      <c r="K9538" s="80"/>
      <c r="L9538" s="80"/>
      <c r="M9538" s="80"/>
    </row>
    <row r="9539" spans="5:13">
      <c r="E9539" s="80"/>
      <c r="F9539" s="80"/>
      <c r="I9539" s="81"/>
      <c r="J9539" s="80"/>
      <c r="K9539" s="80"/>
      <c r="L9539" s="80"/>
      <c r="M9539" s="80"/>
    </row>
    <row r="9540" spans="5:13">
      <c r="E9540" s="80"/>
      <c r="F9540" s="80"/>
      <c r="I9540" s="81"/>
      <c r="J9540" s="80"/>
      <c r="K9540" s="80"/>
      <c r="L9540" s="80"/>
      <c r="M9540" s="80"/>
    </row>
    <row r="9541" spans="5:13">
      <c r="E9541" s="80"/>
      <c r="F9541" s="80"/>
      <c r="I9541" s="81"/>
      <c r="J9541" s="80"/>
      <c r="K9541" s="80"/>
      <c r="L9541" s="80"/>
      <c r="M9541" s="80"/>
    </row>
    <row r="9542" spans="5:13">
      <c r="E9542" s="80"/>
      <c r="F9542" s="80"/>
      <c r="I9542" s="81"/>
      <c r="J9542" s="80"/>
      <c r="K9542" s="80"/>
      <c r="L9542" s="80"/>
      <c r="M9542" s="80"/>
    </row>
    <row r="9543" spans="5:13">
      <c r="E9543" s="80"/>
      <c r="F9543" s="80"/>
      <c r="I9543" s="81"/>
      <c r="J9543" s="80"/>
      <c r="K9543" s="80"/>
      <c r="L9543" s="80"/>
      <c r="M9543" s="80"/>
    </row>
    <row r="9544" spans="5:13">
      <c r="E9544" s="80"/>
      <c r="F9544" s="80"/>
      <c r="I9544" s="81"/>
      <c r="J9544" s="80"/>
      <c r="K9544" s="80"/>
      <c r="L9544" s="80"/>
      <c r="M9544" s="80"/>
    </row>
    <row r="9545" spans="5:13">
      <c r="E9545" s="80"/>
      <c r="F9545" s="80"/>
      <c r="I9545" s="81"/>
      <c r="J9545" s="80"/>
      <c r="K9545" s="80"/>
      <c r="L9545" s="80"/>
      <c r="M9545" s="80"/>
    </row>
    <row r="9546" spans="5:13">
      <c r="E9546" s="80"/>
      <c r="F9546" s="80"/>
      <c r="I9546" s="81"/>
      <c r="J9546" s="80"/>
      <c r="K9546" s="80"/>
      <c r="L9546" s="80"/>
      <c r="M9546" s="80"/>
    </row>
    <row r="9547" spans="5:13">
      <c r="E9547" s="80"/>
      <c r="F9547" s="80"/>
      <c r="I9547" s="81"/>
      <c r="J9547" s="80"/>
      <c r="K9547" s="80"/>
      <c r="L9547" s="80"/>
      <c r="M9547" s="80"/>
    </row>
    <row r="9548" spans="5:13">
      <c r="E9548" s="80"/>
      <c r="F9548" s="80"/>
      <c r="I9548" s="81"/>
      <c r="J9548" s="80"/>
      <c r="K9548" s="80"/>
      <c r="L9548" s="80"/>
      <c r="M9548" s="80"/>
    </row>
    <row r="9549" spans="5:13">
      <c r="E9549" s="80"/>
      <c r="F9549" s="80"/>
      <c r="I9549" s="81"/>
      <c r="J9549" s="80"/>
      <c r="K9549" s="80"/>
      <c r="L9549" s="80"/>
      <c r="M9549" s="80"/>
    </row>
    <row r="9550" spans="5:13">
      <c r="E9550" s="80"/>
      <c r="F9550" s="80"/>
      <c r="I9550" s="81"/>
      <c r="J9550" s="80"/>
      <c r="K9550" s="80"/>
      <c r="L9550" s="80"/>
      <c r="M9550" s="80"/>
    </row>
    <row r="9551" spans="5:13">
      <c r="E9551" s="80"/>
      <c r="F9551" s="80"/>
      <c r="I9551" s="81"/>
      <c r="J9551" s="80"/>
      <c r="K9551" s="80"/>
      <c r="L9551" s="80"/>
      <c r="M9551" s="80"/>
    </row>
    <row r="9552" spans="5:13">
      <c r="E9552" s="80"/>
      <c r="F9552" s="80"/>
      <c r="I9552" s="81"/>
      <c r="J9552" s="80"/>
      <c r="K9552" s="80"/>
      <c r="L9552" s="80"/>
      <c r="M9552" s="80"/>
    </row>
    <row r="9553" spans="5:13">
      <c r="E9553" s="80"/>
      <c r="F9553" s="80"/>
      <c r="I9553" s="81"/>
      <c r="J9553" s="80"/>
      <c r="K9553" s="80"/>
      <c r="L9553" s="80"/>
      <c r="M9553" s="80"/>
    </row>
    <row r="9554" spans="5:13">
      <c r="E9554" s="80"/>
      <c r="F9554" s="80"/>
      <c r="I9554" s="81"/>
      <c r="J9554" s="80"/>
      <c r="K9554" s="80"/>
      <c r="L9554" s="80"/>
      <c r="M9554" s="80"/>
    </row>
    <row r="9555" spans="5:13">
      <c r="E9555" s="80"/>
      <c r="F9555" s="80"/>
      <c r="I9555" s="81"/>
      <c r="J9555" s="80"/>
      <c r="K9555" s="80"/>
      <c r="L9555" s="80"/>
      <c r="M9555" s="80"/>
    </row>
    <row r="9556" spans="5:13">
      <c r="E9556" s="80"/>
      <c r="F9556" s="80"/>
      <c r="I9556" s="81"/>
      <c r="J9556" s="80"/>
      <c r="K9556" s="80"/>
      <c r="L9556" s="80"/>
      <c r="M9556" s="80"/>
    </row>
    <row r="9557" spans="5:13">
      <c r="E9557" s="80"/>
      <c r="F9557" s="80"/>
      <c r="I9557" s="81"/>
      <c r="J9557" s="80"/>
      <c r="K9557" s="80"/>
      <c r="L9557" s="80"/>
      <c r="M9557" s="80"/>
    </row>
    <row r="9558" spans="5:13">
      <c r="E9558" s="80"/>
      <c r="F9558" s="80"/>
      <c r="I9558" s="81"/>
      <c r="J9558" s="80"/>
      <c r="K9558" s="80"/>
      <c r="L9558" s="80"/>
      <c r="M9558" s="80"/>
    </row>
    <row r="9559" spans="5:13">
      <c r="E9559" s="80"/>
      <c r="F9559" s="80"/>
      <c r="I9559" s="81"/>
      <c r="J9559" s="80"/>
      <c r="K9559" s="80"/>
      <c r="L9559" s="80"/>
      <c r="M9559" s="80"/>
    </row>
    <row r="9560" spans="5:13">
      <c r="E9560" s="80"/>
      <c r="F9560" s="80"/>
      <c r="I9560" s="81"/>
      <c r="J9560" s="80"/>
      <c r="K9560" s="80"/>
      <c r="L9560" s="80"/>
      <c r="M9560" s="80"/>
    </row>
    <row r="9561" spans="5:13">
      <c r="E9561" s="80"/>
      <c r="F9561" s="80"/>
      <c r="I9561" s="81"/>
      <c r="J9561" s="80"/>
      <c r="K9561" s="80"/>
      <c r="L9561" s="80"/>
      <c r="M9561" s="80"/>
    </row>
    <row r="9562" spans="5:13">
      <c r="E9562" s="80"/>
      <c r="F9562" s="80"/>
      <c r="I9562" s="81"/>
      <c r="J9562" s="80"/>
      <c r="K9562" s="80"/>
      <c r="L9562" s="80"/>
      <c r="M9562" s="80"/>
    </row>
    <row r="9563" spans="5:13">
      <c r="E9563" s="80"/>
      <c r="F9563" s="80"/>
      <c r="I9563" s="81"/>
      <c r="J9563" s="80"/>
      <c r="K9563" s="80"/>
      <c r="L9563" s="80"/>
      <c r="M9563" s="80"/>
    </row>
    <row r="9564" spans="5:13">
      <c r="E9564" s="80"/>
      <c r="F9564" s="80"/>
      <c r="I9564" s="81"/>
      <c r="J9564" s="80"/>
      <c r="K9564" s="80"/>
      <c r="L9564" s="80"/>
      <c r="M9564" s="80"/>
    </row>
    <row r="9565" spans="5:13">
      <c r="E9565" s="80"/>
      <c r="F9565" s="80"/>
      <c r="I9565" s="81"/>
      <c r="J9565" s="80"/>
      <c r="K9565" s="80"/>
      <c r="L9565" s="80"/>
      <c r="M9565" s="80"/>
    </row>
    <row r="9566" spans="5:13">
      <c r="E9566" s="80"/>
      <c r="F9566" s="80"/>
      <c r="I9566" s="81"/>
      <c r="J9566" s="80"/>
      <c r="K9566" s="80"/>
      <c r="L9566" s="80"/>
      <c r="M9566" s="80"/>
    </row>
    <row r="9567" spans="5:13">
      <c r="E9567" s="80"/>
      <c r="F9567" s="80"/>
      <c r="I9567" s="81"/>
      <c r="J9567" s="80"/>
      <c r="K9567" s="80"/>
      <c r="L9567" s="80"/>
      <c r="M9567" s="80"/>
    </row>
    <row r="9568" spans="5:13">
      <c r="E9568" s="80"/>
      <c r="F9568" s="80"/>
      <c r="I9568" s="81"/>
      <c r="J9568" s="80"/>
      <c r="K9568" s="80"/>
      <c r="L9568" s="80"/>
      <c r="M9568" s="80"/>
    </row>
    <row r="9569" spans="5:13">
      <c r="E9569" s="80"/>
      <c r="F9569" s="80"/>
      <c r="I9569" s="81"/>
      <c r="J9569" s="80"/>
      <c r="K9569" s="80"/>
      <c r="L9569" s="80"/>
      <c r="M9569" s="80"/>
    </row>
    <row r="9570" spans="5:13">
      <c r="E9570" s="80"/>
      <c r="F9570" s="80"/>
      <c r="I9570" s="81"/>
      <c r="J9570" s="80"/>
      <c r="K9570" s="80"/>
      <c r="L9570" s="80"/>
      <c r="M9570" s="80"/>
    </row>
    <row r="9571" spans="5:13">
      <c r="E9571" s="80"/>
      <c r="F9571" s="80"/>
      <c r="I9571" s="81"/>
      <c r="J9571" s="80"/>
      <c r="K9571" s="80"/>
      <c r="L9571" s="80"/>
      <c r="M9571" s="80"/>
    </row>
    <row r="9572" spans="5:13">
      <c r="E9572" s="80"/>
      <c r="F9572" s="80"/>
      <c r="I9572" s="81"/>
      <c r="J9572" s="80"/>
      <c r="K9572" s="80"/>
      <c r="L9572" s="80"/>
      <c r="M9572" s="80"/>
    </row>
    <row r="9573" spans="5:13">
      <c r="E9573" s="80"/>
      <c r="F9573" s="80"/>
      <c r="I9573" s="81"/>
      <c r="J9573" s="80"/>
      <c r="K9573" s="80"/>
      <c r="L9573" s="80"/>
      <c r="M9573" s="80"/>
    </row>
    <row r="9574" spans="5:13">
      <c r="E9574" s="80"/>
      <c r="F9574" s="80"/>
      <c r="I9574" s="81"/>
      <c r="J9574" s="80"/>
      <c r="K9574" s="80"/>
      <c r="L9574" s="80"/>
      <c r="M9574" s="80"/>
    </row>
    <row r="9575" spans="5:13">
      <c r="E9575" s="80"/>
      <c r="F9575" s="80"/>
      <c r="I9575" s="81"/>
      <c r="J9575" s="80"/>
      <c r="K9575" s="80"/>
      <c r="L9575" s="80"/>
      <c r="M9575" s="80"/>
    </row>
    <row r="9576" spans="5:13">
      <c r="E9576" s="80"/>
      <c r="F9576" s="80"/>
      <c r="I9576" s="81"/>
      <c r="J9576" s="80"/>
      <c r="K9576" s="80"/>
      <c r="L9576" s="80"/>
      <c r="M9576" s="80"/>
    </row>
    <row r="9577" spans="5:13">
      <c r="E9577" s="80"/>
      <c r="F9577" s="80"/>
      <c r="I9577" s="81"/>
      <c r="J9577" s="80"/>
      <c r="K9577" s="80"/>
      <c r="L9577" s="80"/>
      <c r="M9577" s="80"/>
    </row>
    <row r="9578" spans="5:13">
      <c r="E9578" s="80"/>
      <c r="F9578" s="80"/>
      <c r="I9578" s="81"/>
      <c r="J9578" s="80"/>
      <c r="K9578" s="80"/>
      <c r="L9578" s="80"/>
      <c r="M9578" s="80"/>
    </row>
    <row r="9579" spans="5:13">
      <c r="E9579" s="80"/>
      <c r="F9579" s="80"/>
      <c r="I9579" s="81"/>
      <c r="J9579" s="80"/>
      <c r="K9579" s="80"/>
      <c r="L9579" s="80"/>
      <c r="M9579" s="80"/>
    </row>
    <row r="9580" spans="5:13">
      <c r="E9580" s="80"/>
      <c r="F9580" s="80"/>
      <c r="I9580" s="81"/>
      <c r="J9580" s="80"/>
      <c r="K9580" s="80"/>
      <c r="L9580" s="80"/>
      <c r="M9580" s="80"/>
    </row>
    <row r="9581" spans="5:13">
      <c r="E9581" s="80"/>
      <c r="F9581" s="80"/>
      <c r="I9581" s="81"/>
      <c r="J9581" s="80"/>
      <c r="K9581" s="80"/>
      <c r="L9581" s="80"/>
      <c r="M9581" s="80"/>
    </row>
    <row r="9582" spans="5:13">
      <c r="E9582" s="80"/>
      <c r="F9582" s="80"/>
      <c r="I9582" s="81"/>
      <c r="J9582" s="80"/>
      <c r="K9582" s="80"/>
      <c r="L9582" s="80"/>
      <c r="M9582" s="80"/>
    </row>
    <row r="9583" spans="5:13">
      <c r="E9583" s="80"/>
      <c r="F9583" s="80"/>
      <c r="I9583" s="81"/>
      <c r="J9583" s="80"/>
      <c r="K9583" s="80"/>
      <c r="L9583" s="80"/>
      <c r="M9583" s="80"/>
    </row>
    <row r="9584" spans="5:13">
      <c r="E9584" s="80"/>
      <c r="F9584" s="80"/>
      <c r="I9584" s="81"/>
      <c r="J9584" s="80"/>
      <c r="K9584" s="80"/>
      <c r="L9584" s="80"/>
      <c r="M9584" s="80"/>
    </row>
    <row r="9585" spans="5:13">
      <c r="E9585" s="80"/>
      <c r="F9585" s="80"/>
      <c r="I9585" s="81"/>
      <c r="J9585" s="80"/>
      <c r="K9585" s="80"/>
      <c r="L9585" s="80"/>
      <c r="M9585" s="80"/>
    </row>
    <row r="9586" spans="5:13">
      <c r="E9586" s="80"/>
      <c r="F9586" s="80"/>
      <c r="I9586" s="81"/>
      <c r="J9586" s="80"/>
      <c r="K9586" s="80"/>
      <c r="L9586" s="80"/>
      <c r="M9586" s="80"/>
    </row>
    <row r="9587" spans="5:13">
      <c r="E9587" s="80"/>
      <c r="F9587" s="80"/>
      <c r="I9587" s="81"/>
      <c r="J9587" s="80"/>
      <c r="K9587" s="80"/>
      <c r="L9587" s="80"/>
      <c r="M9587" s="80"/>
    </row>
    <row r="9588" spans="5:13">
      <c r="E9588" s="80"/>
      <c r="F9588" s="80"/>
      <c r="I9588" s="81"/>
      <c r="J9588" s="80"/>
      <c r="K9588" s="80"/>
      <c r="L9588" s="80"/>
      <c r="M9588" s="80"/>
    </row>
    <row r="9589" spans="5:13">
      <c r="E9589" s="80"/>
      <c r="F9589" s="80"/>
      <c r="I9589" s="81"/>
      <c r="J9589" s="80"/>
      <c r="K9589" s="80"/>
      <c r="L9589" s="80"/>
      <c r="M9589" s="80"/>
    </row>
    <row r="9590" spans="5:13">
      <c r="E9590" s="80"/>
      <c r="F9590" s="80"/>
      <c r="I9590" s="81"/>
      <c r="J9590" s="80"/>
      <c r="K9590" s="80"/>
      <c r="L9590" s="80"/>
      <c r="M9590" s="80"/>
    </row>
    <row r="9591" spans="5:13">
      <c r="E9591" s="80"/>
      <c r="F9591" s="80"/>
      <c r="I9591" s="81"/>
      <c r="J9591" s="80"/>
      <c r="K9591" s="80"/>
      <c r="L9591" s="80"/>
      <c r="M9591" s="80"/>
    </row>
    <row r="9592" spans="5:13">
      <c r="E9592" s="80"/>
      <c r="F9592" s="80"/>
      <c r="I9592" s="81"/>
      <c r="J9592" s="80"/>
      <c r="K9592" s="80"/>
      <c r="L9592" s="80"/>
      <c r="M9592" s="80"/>
    </row>
    <row r="9593" spans="5:13">
      <c r="E9593" s="80"/>
      <c r="F9593" s="80"/>
      <c r="I9593" s="81"/>
      <c r="J9593" s="80"/>
      <c r="K9593" s="80"/>
      <c r="L9593" s="80"/>
      <c r="M9593" s="80"/>
    </row>
    <row r="9594" spans="5:13">
      <c r="E9594" s="80"/>
      <c r="F9594" s="80"/>
      <c r="I9594" s="81"/>
      <c r="J9594" s="80"/>
      <c r="K9594" s="80"/>
      <c r="L9594" s="80"/>
      <c r="M9594" s="80"/>
    </row>
    <row r="9595" spans="5:13">
      <c r="E9595" s="80"/>
      <c r="F9595" s="80"/>
      <c r="I9595" s="81"/>
      <c r="J9595" s="80"/>
      <c r="K9595" s="80"/>
      <c r="L9595" s="80"/>
      <c r="M9595" s="80"/>
    </row>
    <row r="9596" spans="5:13">
      <c r="E9596" s="80"/>
      <c r="F9596" s="80"/>
      <c r="I9596" s="81"/>
      <c r="J9596" s="80"/>
      <c r="K9596" s="80"/>
      <c r="L9596" s="80"/>
      <c r="M9596" s="80"/>
    </row>
    <row r="9597" spans="5:13">
      <c r="E9597" s="80"/>
      <c r="F9597" s="80"/>
      <c r="I9597" s="81"/>
      <c r="J9597" s="80"/>
      <c r="K9597" s="80"/>
      <c r="L9597" s="80"/>
      <c r="M9597" s="80"/>
    </row>
    <row r="9598" spans="5:13">
      <c r="E9598" s="80"/>
      <c r="F9598" s="80"/>
      <c r="I9598" s="81"/>
      <c r="J9598" s="80"/>
      <c r="K9598" s="80"/>
      <c r="L9598" s="80"/>
      <c r="M9598" s="80"/>
    </row>
    <row r="9599" spans="5:13">
      <c r="E9599" s="80"/>
      <c r="F9599" s="80"/>
      <c r="I9599" s="81"/>
      <c r="J9599" s="80"/>
      <c r="K9599" s="80"/>
      <c r="L9599" s="80"/>
      <c r="M9599" s="80"/>
    </row>
    <row r="9600" spans="5:13">
      <c r="E9600" s="80"/>
      <c r="F9600" s="80"/>
      <c r="I9600" s="81"/>
      <c r="J9600" s="80"/>
      <c r="K9600" s="80"/>
      <c r="L9600" s="80"/>
      <c r="M9600" s="80"/>
    </row>
    <row r="9601" spans="5:13">
      <c r="E9601" s="80"/>
      <c r="F9601" s="80"/>
      <c r="I9601" s="81"/>
      <c r="J9601" s="80"/>
      <c r="K9601" s="80"/>
      <c r="L9601" s="80"/>
      <c r="M9601" s="80"/>
    </row>
    <row r="9602" spans="5:13">
      <c r="E9602" s="80"/>
      <c r="F9602" s="80"/>
      <c r="I9602" s="81"/>
      <c r="J9602" s="80"/>
      <c r="K9602" s="80"/>
      <c r="L9602" s="80"/>
      <c r="M9602" s="80"/>
    </row>
    <row r="9603" spans="5:13">
      <c r="E9603" s="80"/>
      <c r="F9603" s="80"/>
      <c r="I9603" s="81"/>
      <c r="J9603" s="80"/>
      <c r="K9603" s="80"/>
      <c r="L9603" s="80"/>
      <c r="M9603" s="80"/>
    </row>
    <row r="9604" spans="5:13">
      <c r="E9604" s="80"/>
      <c r="F9604" s="80"/>
      <c r="I9604" s="81"/>
      <c r="J9604" s="80"/>
      <c r="K9604" s="80"/>
      <c r="L9604" s="80"/>
      <c r="M9604" s="80"/>
    </row>
    <row r="9605" spans="5:13">
      <c r="E9605" s="80"/>
      <c r="F9605" s="80"/>
      <c r="I9605" s="81"/>
      <c r="J9605" s="80"/>
      <c r="K9605" s="80"/>
      <c r="L9605" s="80"/>
      <c r="M9605" s="80"/>
    </row>
    <row r="9606" spans="5:13">
      <c r="E9606" s="80"/>
      <c r="F9606" s="80"/>
      <c r="I9606" s="81"/>
      <c r="J9606" s="80"/>
      <c r="K9606" s="80"/>
      <c r="L9606" s="80"/>
      <c r="M9606" s="80"/>
    </row>
    <row r="9607" spans="5:13">
      <c r="E9607" s="80"/>
      <c r="F9607" s="80"/>
      <c r="I9607" s="81"/>
      <c r="J9607" s="80"/>
      <c r="K9607" s="80"/>
      <c r="L9607" s="80"/>
      <c r="M9607" s="80"/>
    </row>
    <row r="9608" spans="5:13">
      <c r="E9608" s="80"/>
      <c r="F9608" s="80"/>
      <c r="I9608" s="81"/>
      <c r="J9608" s="80"/>
      <c r="K9608" s="80"/>
      <c r="L9608" s="80"/>
      <c r="M9608" s="80"/>
    </row>
    <row r="9609" spans="5:13">
      <c r="E9609" s="80"/>
      <c r="F9609" s="80"/>
      <c r="I9609" s="81"/>
      <c r="J9609" s="80"/>
      <c r="K9609" s="80"/>
      <c r="L9609" s="80"/>
      <c r="M9609" s="80"/>
    </row>
    <row r="9610" spans="5:13">
      <c r="E9610" s="80"/>
      <c r="F9610" s="80"/>
      <c r="I9610" s="81"/>
      <c r="J9610" s="80"/>
      <c r="K9610" s="80"/>
      <c r="L9610" s="80"/>
      <c r="M9610" s="80"/>
    </row>
    <row r="9611" spans="5:13">
      <c r="E9611" s="80"/>
      <c r="F9611" s="80"/>
      <c r="I9611" s="81"/>
      <c r="J9611" s="80"/>
      <c r="K9611" s="80"/>
      <c r="L9611" s="80"/>
      <c r="M9611" s="80"/>
    </row>
    <row r="9612" spans="5:13">
      <c r="E9612" s="80"/>
      <c r="F9612" s="80"/>
      <c r="I9612" s="81"/>
      <c r="J9612" s="80"/>
      <c r="K9612" s="80"/>
      <c r="L9612" s="80"/>
      <c r="M9612" s="80"/>
    </row>
    <row r="9613" spans="5:13">
      <c r="E9613" s="80"/>
      <c r="F9613" s="80"/>
      <c r="I9613" s="81"/>
      <c r="J9613" s="80"/>
      <c r="K9613" s="80"/>
      <c r="L9613" s="80"/>
      <c r="M9613" s="80"/>
    </row>
    <row r="9614" spans="5:13">
      <c r="E9614" s="80"/>
      <c r="F9614" s="80"/>
      <c r="I9614" s="81"/>
      <c r="J9614" s="80"/>
      <c r="K9614" s="80"/>
      <c r="L9614" s="80"/>
      <c r="M9614" s="80"/>
    </row>
    <row r="9615" spans="5:13">
      <c r="E9615" s="80"/>
      <c r="F9615" s="80"/>
      <c r="I9615" s="81"/>
      <c r="J9615" s="80"/>
      <c r="K9615" s="80"/>
      <c r="L9615" s="80"/>
      <c r="M9615" s="80"/>
    </row>
    <row r="9616" spans="5:13">
      <c r="E9616" s="80"/>
      <c r="F9616" s="80"/>
      <c r="I9616" s="81"/>
      <c r="J9616" s="80"/>
      <c r="K9616" s="80"/>
      <c r="L9616" s="80"/>
      <c r="M9616" s="80"/>
    </row>
    <row r="9617" spans="5:13">
      <c r="E9617" s="80"/>
      <c r="F9617" s="80"/>
      <c r="I9617" s="81"/>
      <c r="J9617" s="80"/>
      <c r="K9617" s="80"/>
      <c r="L9617" s="80"/>
      <c r="M9617" s="80"/>
    </row>
    <row r="9618" spans="5:13">
      <c r="E9618" s="80"/>
      <c r="F9618" s="80"/>
      <c r="I9618" s="81"/>
      <c r="J9618" s="80"/>
      <c r="K9618" s="80"/>
      <c r="L9618" s="80"/>
      <c r="M9618" s="80"/>
    </row>
    <row r="9619" spans="5:13">
      <c r="E9619" s="80"/>
      <c r="F9619" s="80"/>
      <c r="I9619" s="81"/>
      <c r="J9619" s="80"/>
      <c r="K9619" s="80"/>
      <c r="L9619" s="80"/>
      <c r="M9619" s="80"/>
    </row>
    <row r="9620" spans="5:13">
      <c r="E9620" s="80"/>
      <c r="F9620" s="80"/>
      <c r="I9620" s="81"/>
      <c r="J9620" s="80"/>
      <c r="K9620" s="80"/>
      <c r="L9620" s="80"/>
      <c r="M9620" s="80"/>
    </row>
    <row r="9621" spans="5:13">
      <c r="E9621" s="80"/>
      <c r="F9621" s="80"/>
      <c r="I9621" s="81"/>
      <c r="J9621" s="80"/>
      <c r="K9621" s="80"/>
      <c r="L9621" s="80"/>
      <c r="M9621" s="80"/>
    </row>
    <row r="9622" spans="5:13">
      <c r="E9622" s="80"/>
      <c r="F9622" s="80"/>
      <c r="I9622" s="81"/>
      <c r="J9622" s="80"/>
      <c r="K9622" s="80"/>
      <c r="L9622" s="80"/>
      <c r="M9622" s="80"/>
    </row>
    <row r="9623" spans="5:13">
      <c r="E9623" s="80"/>
      <c r="F9623" s="80"/>
      <c r="I9623" s="81"/>
      <c r="J9623" s="80"/>
      <c r="K9623" s="80"/>
      <c r="L9623" s="80"/>
      <c r="M9623" s="80"/>
    </row>
    <row r="9624" spans="5:13">
      <c r="E9624" s="80"/>
      <c r="F9624" s="80"/>
      <c r="I9624" s="81"/>
      <c r="J9624" s="80"/>
      <c r="K9624" s="80"/>
      <c r="L9624" s="80"/>
      <c r="M9624" s="80"/>
    </row>
    <row r="9625" spans="5:13">
      <c r="E9625" s="80"/>
      <c r="F9625" s="80"/>
      <c r="I9625" s="81"/>
      <c r="J9625" s="80"/>
      <c r="K9625" s="80"/>
      <c r="L9625" s="80"/>
      <c r="M9625" s="80"/>
    </row>
    <row r="9626" spans="5:13">
      <c r="E9626" s="80"/>
      <c r="F9626" s="80"/>
      <c r="I9626" s="81"/>
      <c r="J9626" s="80"/>
      <c r="K9626" s="80"/>
      <c r="L9626" s="80"/>
      <c r="M9626" s="80"/>
    </row>
    <row r="9627" spans="5:13">
      <c r="E9627" s="80"/>
      <c r="F9627" s="80"/>
      <c r="I9627" s="81"/>
      <c r="J9627" s="80"/>
      <c r="K9627" s="80"/>
      <c r="L9627" s="80"/>
      <c r="M9627" s="80"/>
    </row>
    <row r="9628" spans="5:13">
      <c r="E9628" s="80"/>
      <c r="F9628" s="80"/>
      <c r="I9628" s="81"/>
      <c r="J9628" s="80"/>
      <c r="K9628" s="80"/>
      <c r="L9628" s="80"/>
      <c r="M9628" s="80"/>
    </row>
    <row r="9629" spans="5:13">
      <c r="E9629" s="80"/>
      <c r="F9629" s="80"/>
      <c r="I9629" s="81"/>
      <c r="J9629" s="80"/>
      <c r="K9629" s="80"/>
      <c r="L9629" s="80"/>
      <c r="M9629" s="80"/>
    </row>
    <row r="9630" spans="5:13">
      <c r="E9630" s="80"/>
      <c r="F9630" s="80"/>
      <c r="I9630" s="81"/>
      <c r="J9630" s="80"/>
      <c r="K9630" s="80"/>
      <c r="L9630" s="80"/>
      <c r="M9630" s="80"/>
    </row>
    <row r="9631" spans="5:13">
      <c r="E9631" s="80"/>
      <c r="F9631" s="80"/>
      <c r="I9631" s="81"/>
      <c r="J9631" s="80"/>
      <c r="K9631" s="80"/>
      <c r="L9631" s="80"/>
      <c r="M9631" s="80"/>
    </row>
    <row r="9632" spans="5:13">
      <c r="E9632" s="80"/>
      <c r="F9632" s="80"/>
      <c r="I9632" s="81"/>
      <c r="J9632" s="80"/>
      <c r="K9632" s="80"/>
      <c r="L9632" s="80"/>
      <c r="M9632" s="80"/>
    </row>
    <row r="9633" spans="5:13">
      <c r="E9633" s="80"/>
      <c r="F9633" s="80"/>
      <c r="I9633" s="81"/>
      <c r="J9633" s="80"/>
      <c r="K9633" s="80"/>
      <c r="L9633" s="80"/>
      <c r="M9633" s="80"/>
    </row>
    <row r="9634" spans="5:13">
      <c r="E9634" s="80"/>
      <c r="F9634" s="80"/>
      <c r="I9634" s="81"/>
      <c r="J9634" s="80"/>
      <c r="K9634" s="80"/>
      <c r="L9634" s="80"/>
      <c r="M9634" s="80"/>
    </row>
    <row r="9635" spans="5:13">
      <c r="E9635" s="80"/>
      <c r="F9635" s="80"/>
      <c r="I9635" s="81"/>
      <c r="J9635" s="80"/>
      <c r="K9635" s="80"/>
      <c r="L9635" s="80"/>
      <c r="M9635" s="80"/>
    </row>
    <row r="9636" spans="5:13">
      <c r="E9636" s="80"/>
      <c r="F9636" s="80"/>
      <c r="I9636" s="81"/>
      <c r="J9636" s="80"/>
      <c r="K9636" s="80"/>
      <c r="L9636" s="80"/>
      <c r="M9636" s="80"/>
    </row>
    <row r="9637" spans="5:13">
      <c r="E9637" s="80"/>
      <c r="F9637" s="80"/>
      <c r="I9637" s="81"/>
      <c r="J9637" s="80"/>
      <c r="K9637" s="80"/>
      <c r="L9637" s="80"/>
      <c r="M9637" s="80"/>
    </row>
    <row r="9638" spans="5:13">
      <c r="E9638" s="80"/>
      <c r="F9638" s="80"/>
      <c r="I9638" s="81"/>
      <c r="J9638" s="80"/>
      <c r="K9638" s="80"/>
      <c r="L9638" s="80"/>
      <c r="M9638" s="80"/>
    </row>
    <row r="9639" spans="5:13">
      <c r="E9639" s="80"/>
      <c r="F9639" s="80"/>
      <c r="I9639" s="81"/>
      <c r="J9639" s="80"/>
      <c r="K9639" s="80"/>
      <c r="L9639" s="80"/>
      <c r="M9639" s="80"/>
    </row>
    <row r="9640" spans="5:13">
      <c r="E9640" s="80"/>
      <c r="F9640" s="80"/>
      <c r="I9640" s="81"/>
      <c r="J9640" s="80"/>
      <c r="K9640" s="80"/>
      <c r="L9640" s="80"/>
      <c r="M9640" s="80"/>
    </row>
    <row r="9641" spans="5:13">
      <c r="E9641" s="80"/>
      <c r="F9641" s="80"/>
      <c r="I9641" s="81"/>
      <c r="J9641" s="80"/>
      <c r="K9641" s="80"/>
      <c r="L9641" s="80"/>
      <c r="M9641" s="80"/>
    </row>
    <row r="9642" spans="5:13">
      <c r="E9642" s="80"/>
      <c r="F9642" s="80"/>
      <c r="I9642" s="81"/>
      <c r="J9642" s="80"/>
      <c r="K9642" s="80"/>
      <c r="L9642" s="80"/>
      <c r="M9642" s="80"/>
    </row>
    <row r="9643" spans="5:13">
      <c r="E9643" s="80"/>
      <c r="F9643" s="80"/>
      <c r="I9643" s="81"/>
      <c r="J9643" s="80"/>
      <c r="K9643" s="80"/>
      <c r="L9643" s="80"/>
      <c r="M9643" s="80"/>
    </row>
    <row r="9644" spans="5:13">
      <c r="E9644" s="80"/>
      <c r="F9644" s="80"/>
      <c r="I9644" s="81"/>
      <c r="J9644" s="80"/>
      <c r="K9644" s="80"/>
      <c r="L9644" s="80"/>
      <c r="M9644" s="80"/>
    </row>
    <row r="9645" spans="5:13">
      <c r="E9645" s="80"/>
      <c r="F9645" s="80"/>
      <c r="I9645" s="81"/>
      <c r="J9645" s="80"/>
      <c r="K9645" s="80"/>
      <c r="L9645" s="80"/>
      <c r="M9645" s="80"/>
    </row>
    <row r="9646" spans="5:13">
      <c r="E9646" s="80"/>
      <c r="F9646" s="80"/>
      <c r="I9646" s="81"/>
      <c r="J9646" s="80"/>
      <c r="K9646" s="80"/>
      <c r="L9646" s="80"/>
      <c r="M9646" s="80"/>
    </row>
    <row r="9647" spans="5:13">
      <c r="E9647" s="80"/>
      <c r="F9647" s="80"/>
      <c r="I9647" s="81"/>
      <c r="J9647" s="80"/>
      <c r="K9647" s="80"/>
      <c r="L9647" s="80"/>
      <c r="M9647" s="80"/>
    </row>
    <row r="9648" spans="5:13">
      <c r="E9648" s="80"/>
      <c r="F9648" s="80"/>
      <c r="I9648" s="81"/>
      <c r="J9648" s="80"/>
      <c r="K9648" s="80"/>
      <c r="L9648" s="80"/>
      <c r="M9648" s="80"/>
    </row>
    <row r="9649" spans="5:13">
      <c r="E9649" s="80"/>
      <c r="F9649" s="80"/>
      <c r="I9649" s="81"/>
      <c r="J9649" s="80"/>
      <c r="K9649" s="80"/>
      <c r="L9649" s="80"/>
      <c r="M9649" s="80"/>
    </row>
    <row r="9650" spans="5:13">
      <c r="E9650" s="80"/>
      <c r="F9650" s="80"/>
      <c r="I9650" s="81"/>
      <c r="J9650" s="80"/>
      <c r="K9650" s="80"/>
      <c r="L9650" s="80"/>
      <c r="M9650" s="80"/>
    </row>
    <row r="9651" spans="5:13">
      <c r="E9651" s="80"/>
      <c r="F9651" s="80"/>
      <c r="I9651" s="81"/>
      <c r="J9651" s="80"/>
      <c r="K9651" s="80"/>
      <c r="L9651" s="80"/>
      <c r="M9651" s="80"/>
    </row>
    <row r="9652" spans="5:13">
      <c r="E9652" s="80"/>
      <c r="F9652" s="80"/>
      <c r="I9652" s="81"/>
      <c r="J9652" s="80"/>
      <c r="K9652" s="80"/>
      <c r="L9652" s="80"/>
      <c r="M9652" s="80"/>
    </row>
    <row r="9653" spans="5:13">
      <c r="E9653" s="80"/>
      <c r="F9653" s="80"/>
      <c r="I9653" s="81"/>
      <c r="J9653" s="80"/>
      <c r="K9653" s="80"/>
      <c r="L9653" s="80"/>
      <c r="M9653" s="80"/>
    </row>
    <row r="9654" spans="5:13">
      <c r="E9654" s="80"/>
      <c r="F9654" s="80"/>
      <c r="I9654" s="81"/>
      <c r="J9654" s="80"/>
      <c r="K9654" s="80"/>
      <c r="L9654" s="80"/>
      <c r="M9654" s="80"/>
    </row>
    <row r="9655" spans="5:13">
      <c r="E9655" s="80"/>
      <c r="F9655" s="80"/>
      <c r="I9655" s="81"/>
      <c r="J9655" s="80"/>
      <c r="K9655" s="80"/>
      <c r="L9655" s="80"/>
      <c r="M9655" s="80"/>
    </row>
    <row r="9656" spans="5:13">
      <c r="E9656" s="80"/>
      <c r="F9656" s="80"/>
      <c r="I9656" s="81"/>
      <c r="J9656" s="80"/>
      <c r="K9656" s="80"/>
      <c r="L9656" s="80"/>
      <c r="M9656" s="80"/>
    </row>
    <row r="9657" spans="5:13">
      <c r="E9657" s="80"/>
      <c r="F9657" s="80"/>
      <c r="I9657" s="81"/>
      <c r="J9657" s="80"/>
      <c r="K9657" s="80"/>
      <c r="L9657" s="80"/>
      <c r="M9657" s="80"/>
    </row>
    <row r="9658" spans="5:13">
      <c r="E9658" s="80"/>
      <c r="F9658" s="80"/>
      <c r="I9658" s="81"/>
      <c r="J9658" s="80"/>
      <c r="K9658" s="80"/>
      <c r="L9658" s="80"/>
      <c r="M9658" s="80"/>
    </row>
    <row r="9659" spans="5:13">
      <c r="E9659" s="80"/>
      <c r="F9659" s="80"/>
      <c r="I9659" s="81"/>
      <c r="J9659" s="80"/>
      <c r="K9659" s="80"/>
      <c r="L9659" s="80"/>
      <c r="M9659" s="80"/>
    </row>
    <row r="9660" spans="5:13">
      <c r="E9660" s="80"/>
      <c r="F9660" s="80"/>
      <c r="I9660" s="81"/>
      <c r="J9660" s="80"/>
      <c r="K9660" s="80"/>
      <c r="L9660" s="80"/>
      <c r="M9660" s="80"/>
    </row>
    <row r="9661" spans="5:13">
      <c r="E9661" s="80"/>
      <c r="F9661" s="80"/>
      <c r="I9661" s="81"/>
      <c r="J9661" s="80"/>
      <c r="K9661" s="80"/>
      <c r="L9661" s="80"/>
      <c r="M9661" s="80"/>
    </row>
    <row r="9662" spans="5:13">
      <c r="E9662" s="80"/>
      <c r="F9662" s="80"/>
      <c r="I9662" s="81"/>
      <c r="J9662" s="80"/>
      <c r="K9662" s="80"/>
      <c r="L9662" s="80"/>
      <c r="M9662" s="80"/>
    </row>
    <row r="9663" spans="5:13">
      <c r="E9663" s="80"/>
      <c r="F9663" s="80"/>
      <c r="I9663" s="81"/>
      <c r="J9663" s="80"/>
      <c r="K9663" s="80"/>
      <c r="L9663" s="80"/>
      <c r="M9663" s="80"/>
    </row>
    <row r="9664" spans="5:13">
      <c r="E9664" s="80"/>
      <c r="F9664" s="80"/>
      <c r="I9664" s="81"/>
      <c r="J9664" s="80"/>
      <c r="K9664" s="80"/>
      <c r="L9664" s="80"/>
      <c r="M9664" s="80"/>
    </row>
    <row r="9665" spans="5:13">
      <c r="E9665" s="80"/>
      <c r="F9665" s="80"/>
      <c r="I9665" s="81"/>
      <c r="J9665" s="80"/>
      <c r="K9665" s="80"/>
      <c r="L9665" s="80"/>
      <c r="M9665" s="80"/>
    </row>
    <row r="9666" spans="5:13">
      <c r="E9666" s="80"/>
      <c r="F9666" s="80"/>
      <c r="I9666" s="81"/>
      <c r="J9666" s="80"/>
      <c r="K9666" s="80"/>
      <c r="L9666" s="80"/>
      <c r="M9666" s="80"/>
    </row>
    <row r="9667" spans="5:13">
      <c r="E9667" s="80"/>
      <c r="F9667" s="80"/>
      <c r="I9667" s="81"/>
      <c r="J9667" s="80"/>
      <c r="K9667" s="80"/>
      <c r="L9667" s="80"/>
      <c r="M9667" s="80"/>
    </row>
    <row r="9668" spans="5:13">
      <c r="E9668" s="80"/>
      <c r="F9668" s="80"/>
      <c r="I9668" s="81"/>
      <c r="J9668" s="80"/>
      <c r="K9668" s="80"/>
      <c r="L9668" s="80"/>
      <c r="M9668" s="80"/>
    </row>
    <row r="9669" spans="5:13">
      <c r="E9669" s="80"/>
      <c r="F9669" s="80"/>
      <c r="I9669" s="81"/>
      <c r="J9669" s="80"/>
      <c r="K9669" s="80"/>
      <c r="L9669" s="80"/>
      <c r="M9669" s="80"/>
    </row>
    <row r="9670" spans="5:13">
      <c r="E9670" s="80"/>
      <c r="F9670" s="80"/>
      <c r="I9670" s="81"/>
      <c r="J9670" s="80"/>
      <c r="K9670" s="80"/>
      <c r="L9670" s="80"/>
      <c r="M9670" s="80"/>
    </row>
    <row r="9671" spans="5:13">
      <c r="E9671" s="80"/>
      <c r="F9671" s="80"/>
      <c r="I9671" s="81"/>
      <c r="J9671" s="80"/>
      <c r="K9671" s="80"/>
      <c r="L9671" s="80"/>
      <c r="M9671" s="80"/>
    </row>
    <row r="9672" spans="5:13">
      <c r="E9672" s="80"/>
      <c r="F9672" s="80"/>
      <c r="I9672" s="81"/>
      <c r="J9672" s="80"/>
      <c r="K9672" s="80"/>
      <c r="L9672" s="80"/>
      <c r="M9672" s="80"/>
    </row>
    <row r="9673" spans="5:13">
      <c r="E9673" s="80"/>
      <c r="F9673" s="80"/>
      <c r="I9673" s="81"/>
      <c r="J9673" s="80"/>
      <c r="K9673" s="80"/>
      <c r="L9673" s="80"/>
      <c r="M9673" s="80"/>
    </row>
    <row r="9674" spans="5:13">
      <c r="E9674" s="80"/>
      <c r="F9674" s="80"/>
      <c r="I9674" s="81"/>
      <c r="J9674" s="80"/>
      <c r="K9674" s="80"/>
      <c r="L9674" s="80"/>
      <c r="M9674" s="80"/>
    </row>
    <row r="9675" spans="5:13">
      <c r="E9675" s="80"/>
      <c r="F9675" s="80"/>
      <c r="I9675" s="81"/>
      <c r="J9675" s="80"/>
      <c r="K9675" s="80"/>
      <c r="L9675" s="80"/>
      <c r="M9675" s="80"/>
    </row>
    <row r="9676" spans="5:13">
      <c r="E9676" s="80"/>
      <c r="F9676" s="80"/>
      <c r="I9676" s="81"/>
      <c r="J9676" s="80"/>
      <c r="K9676" s="80"/>
      <c r="L9676" s="80"/>
      <c r="M9676" s="80"/>
    </row>
    <row r="9677" spans="5:13">
      <c r="E9677" s="80"/>
      <c r="F9677" s="80"/>
      <c r="I9677" s="81"/>
      <c r="J9677" s="80"/>
      <c r="K9677" s="80"/>
      <c r="L9677" s="80"/>
      <c r="M9677" s="80"/>
    </row>
    <row r="9678" spans="5:13">
      <c r="E9678" s="80"/>
      <c r="F9678" s="80"/>
      <c r="I9678" s="81"/>
      <c r="J9678" s="80"/>
      <c r="K9678" s="80"/>
      <c r="L9678" s="80"/>
      <c r="M9678" s="80"/>
    </row>
    <row r="9679" spans="5:13">
      <c r="E9679" s="80"/>
      <c r="F9679" s="80"/>
      <c r="I9679" s="81"/>
      <c r="J9679" s="80"/>
      <c r="K9679" s="80"/>
      <c r="L9679" s="80"/>
      <c r="M9679" s="80"/>
    </row>
    <row r="9680" spans="5:13">
      <c r="E9680" s="80"/>
      <c r="F9680" s="80"/>
      <c r="I9680" s="81"/>
      <c r="J9680" s="80"/>
      <c r="K9680" s="80"/>
      <c r="L9680" s="80"/>
      <c r="M9680" s="80"/>
    </row>
    <row r="9681" spans="5:13">
      <c r="E9681" s="80"/>
      <c r="F9681" s="80"/>
      <c r="I9681" s="81"/>
      <c r="J9681" s="80"/>
      <c r="K9681" s="80"/>
      <c r="L9681" s="80"/>
      <c r="M9681" s="80"/>
    </row>
    <row r="9682" spans="5:13">
      <c r="E9682" s="80"/>
      <c r="F9682" s="80"/>
      <c r="I9682" s="81"/>
      <c r="J9682" s="80"/>
      <c r="K9682" s="80"/>
      <c r="L9682" s="80"/>
      <c r="M9682" s="80"/>
    </row>
    <row r="9683" spans="5:13">
      <c r="E9683" s="80"/>
      <c r="F9683" s="80"/>
      <c r="I9683" s="81"/>
      <c r="J9683" s="80"/>
      <c r="K9683" s="80"/>
      <c r="L9683" s="80"/>
      <c r="M9683" s="80"/>
    </row>
    <row r="9684" spans="5:13">
      <c r="E9684" s="80"/>
      <c r="F9684" s="80"/>
      <c r="I9684" s="81"/>
      <c r="J9684" s="80"/>
      <c r="K9684" s="80"/>
      <c r="L9684" s="80"/>
      <c r="M9684" s="80"/>
    </row>
    <row r="9685" spans="5:13">
      <c r="E9685" s="80"/>
      <c r="F9685" s="80"/>
      <c r="I9685" s="81"/>
      <c r="J9685" s="80"/>
      <c r="K9685" s="80"/>
      <c r="L9685" s="80"/>
      <c r="M9685" s="80"/>
    </row>
    <row r="9686" spans="5:13">
      <c r="E9686" s="80"/>
      <c r="F9686" s="80"/>
      <c r="I9686" s="81"/>
      <c r="J9686" s="80"/>
      <c r="K9686" s="80"/>
      <c r="L9686" s="80"/>
      <c r="M9686" s="80"/>
    </row>
    <row r="9687" spans="5:13">
      <c r="E9687" s="80"/>
      <c r="F9687" s="80"/>
      <c r="I9687" s="81"/>
      <c r="J9687" s="80"/>
      <c r="K9687" s="80"/>
      <c r="L9687" s="80"/>
      <c r="M9687" s="80"/>
    </row>
    <row r="9688" spans="5:13">
      <c r="E9688" s="80"/>
      <c r="F9688" s="80"/>
      <c r="I9688" s="81"/>
      <c r="J9688" s="80"/>
      <c r="K9688" s="80"/>
      <c r="L9688" s="80"/>
      <c r="M9688" s="80"/>
    </row>
    <row r="9689" spans="5:13">
      <c r="E9689" s="80"/>
      <c r="F9689" s="80"/>
      <c r="I9689" s="81"/>
      <c r="J9689" s="80"/>
      <c r="K9689" s="80"/>
      <c r="L9689" s="80"/>
      <c r="M9689" s="80"/>
    </row>
    <row r="9690" spans="5:13">
      <c r="E9690" s="80"/>
      <c r="F9690" s="80"/>
      <c r="I9690" s="81"/>
      <c r="J9690" s="80"/>
      <c r="K9690" s="80"/>
      <c r="L9690" s="80"/>
      <c r="M9690" s="80"/>
    </row>
    <row r="9691" spans="5:13">
      <c r="E9691" s="80"/>
      <c r="F9691" s="80"/>
      <c r="I9691" s="81"/>
      <c r="J9691" s="80"/>
      <c r="K9691" s="80"/>
      <c r="L9691" s="80"/>
      <c r="M9691" s="80"/>
    </row>
    <row r="9692" spans="5:13">
      <c r="E9692" s="80"/>
      <c r="F9692" s="80"/>
      <c r="I9692" s="81"/>
      <c r="J9692" s="80"/>
      <c r="K9692" s="80"/>
      <c r="L9692" s="80"/>
      <c r="M9692" s="80"/>
    </row>
    <row r="9693" spans="5:13">
      <c r="E9693" s="80"/>
      <c r="F9693" s="80"/>
      <c r="I9693" s="81"/>
      <c r="J9693" s="80"/>
      <c r="K9693" s="80"/>
      <c r="L9693" s="80"/>
      <c r="M9693" s="80"/>
    </row>
    <row r="9694" spans="5:13">
      <c r="E9694" s="80"/>
      <c r="F9694" s="80"/>
      <c r="I9694" s="81"/>
      <c r="J9694" s="80"/>
      <c r="K9694" s="80"/>
      <c r="L9694" s="80"/>
      <c r="M9694" s="80"/>
    </row>
    <row r="9695" spans="5:13">
      <c r="E9695" s="80"/>
      <c r="F9695" s="80"/>
      <c r="I9695" s="81"/>
      <c r="J9695" s="80"/>
      <c r="K9695" s="80"/>
      <c r="L9695" s="80"/>
      <c r="M9695" s="80"/>
    </row>
    <row r="9696" spans="5:13">
      <c r="E9696" s="80"/>
      <c r="F9696" s="80"/>
      <c r="I9696" s="81"/>
      <c r="J9696" s="80"/>
      <c r="K9696" s="80"/>
      <c r="L9696" s="80"/>
      <c r="M9696" s="80"/>
    </row>
    <row r="9697" spans="5:13">
      <c r="E9697" s="80"/>
      <c r="F9697" s="80"/>
      <c r="I9697" s="81"/>
      <c r="J9697" s="80"/>
      <c r="K9697" s="80"/>
      <c r="L9697" s="80"/>
      <c r="M9697" s="80"/>
    </row>
    <row r="9698" spans="5:13">
      <c r="E9698" s="80"/>
      <c r="F9698" s="80"/>
      <c r="I9698" s="81"/>
      <c r="J9698" s="80"/>
      <c r="K9698" s="80"/>
      <c r="L9698" s="80"/>
      <c r="M9698" s="80"/>
    </row>
    <row r="9699" spans="5:13">
      <c r="E9699" s="80"/>
      <c r="F9699" s="80"/>
      <c r="I9699" s="81"/>
      <c r="J9699" s="80"/>
      <c r="K9699" s="80"/>
      <c r="L9699" s="80"/>
      <c r="M9699" s="80"/>
    </row>
    <row r="9700" spans="5:13">
      <c r="E9700" s="80"/>
      <c r="F9700" s="80"/>
      <c r="I9700" s="81"/>
      <c r="J9700" s="80"/>
      <c r="K9700" s="80"/>
      <c r="L9700" s="80"/>
      <c r="M9700" s="80"/>
    </row>
    <row r="9701" spans="5:13">
      <c r="E9701" s="80"/>
      <c r="F9701" s="80"/>
      <c r="I9701" s="81"/>
      <c r="J9701" s="80"/>
      <c r="K9701" s="80"/>
      <c r="L9701" s="80"/>
      <c r="M9701" s="80"/>
    </row>
    <row r="9702" spans="5:13">
      <c r="E9702" s="80"/>
      <c r="F9702" s="80"/>
      <c r="I9702" s="81"/>
      <c r="J9702" s="80"/>
      <c r="K9702" s="80"/>
      <c r="L9702" s="80"/>
      <c r="M9702" s="80"/>
    </row>
    <row r="9703" spans="5:13">
      <c r="E9703" s="80"/>
      <c r="F9703" s="80"/>
      <c r="I9703" s="81"/>
      <c r="J9703" s="80"/>
      <c r="K9703" s="80"/>
      <c r="L9703" s="80"/>
      <c r="M9703" s="80"/>
    </row>
    <row r="9704" spans="5:13">
      <c r="E9704" s="80"/>
      <c r="F9704" s="80"/>
      <c r="I9704" s="81"/>
      <c r="J9704" s="80"/>
      <c r="K9704" s="80"/>
      <c r="L9704" s="80"/>
      <c r="M9704" s="80"/>
    </row>
    <row r="9705" spans="5:13">
      <c r="E9705" s="80"/>
      <c r="F9705" s="80"/>
      <c r="I9705" s="81"/>
      <c r="J9705" s="80"/>
      <c r="K9705" s="80"/>
      <c r="L9705" s="80"/>
      <c r="M9705" s="80"/>
    </row>
    <row r="9706" spans="5:13">
      <c r="E9706" s="80"/>
      <c r="F9706" s="80"/>
      <c r="I9706" s="81"/>
      <c r="J9706" s="80"/>
      <c r="K9706" s="80"/>
      <c r="L9706" s="80"/>
      <c r="M9706" s="80"/>
    </row>
    <row r="9707" spans="5:13">
      <c r="E9707" s="80"/>
      <c r="F9707" s="80"/>
      <c r="I9707" s="81"/>
      <c r="J9707" s="80"/>
      <c r="K9707" s="80"/>
      <c r="L9707" s="80"/>
      <c r="M9707" s="80"/>
    </row>
    <row r="9708" spans="5:13">
      <c r="E9708" s="80"/>
      <c r="F9708" s="80"/>
      <c r="I9708" s="81"/>
      <c r="J9708" s="80"/>
      <c r="K9708" s="80"/>
      <c r="L9708" s="80"/>
      <c r="M9708" s="80"/>
    </row>
    <row r="9709" spans="5:13">
      <c r="E9709" s="80"/>
      <c r="F9709" s="80"/>
      <c r="I9709" s="81"/>
      <c r="J9709" s="80"/>
      <c r="K9709" s="80"/>
      <c r="L9709" s="80"/>
      <c r="M9709" s="80"/>
    </row>
    <row r="9710" spans="5:13">
      <c r="E9710" s="80"/>
      <c r="F9710" s="80"/>
      <c r="I9710" s="81"/>
      <c r="J9710" s="80"/>
      <c r="K9710" s="80"/>
      <c r="L9710" s="80"/>
      <c r="M9710" s="80"/>
    </row>
    <row r="9711" spans="5:13">
      <c r="E9711" s="80"/>
      <c r="F9711" s="80"/>
      <c r="I9711" s="81"/>
      <c r="J9711" s="80"/>
      <c r="K9711" s="80"/>
      <c r="L9711" s="80"/>
      <c r="M9711" s="80"/>
    </row>
    <row r="9712" spans="5:13">
      <c r="E9712" s="80"/>
      <c r="F9712" s="80"/>
      <c r="I9712" s="81"/>
      <c r="J9712" s="80"/>
      <c r="K9712" s="80"/>
      <c r="L9712" s="80"/>
      <c r="M9712" s="80"/>
    </row>
    <row r="9713" spans="5:13">
      <c r="E9713" s="80"/>
      <c r="F9713" s="80"/>
      <c r="I9713" s="81"/>
      <c r="J9713" s="80"/>
      <c r="K9713" s="80"/>
      <c r="L9713" s="80"/>
      <c r="M9713" s="80"/>
    </row>
    <row r="9714" spans="5:13">
      <c r="E9714" s="80"/>
      <c r="F9714" s="80"/>
      <c r="I9714" s="81"/>
      <c r="J9714" s="80"/>
      <c r="K9714" s="80"/>
      <c r="L9714" s="80"/>
      <c r="M9714" s="80"/>
    </row>
    <row r="9715" spans="5:13">
      <c r="E9715" s="80"/>
      <c r="F9715" s="80"/>
      <c r="I9715" s="81"/>
      <c r="J9715" s="80"/>
      <c r="K9715" s="80"/>
      <c r="L9715" s="80"/>
      <c r="M9715" s="80"/>
    </row>
    <row r="9716" spans="5:13">
      <c r="E9716" s="80"/>
      <c r="F9716" s="80"/>
      <c r="I9716" s="81"/>
      <c r="J9716" s="80"/>
      <c r="K9716" s="80"/>
      <c r="L9716" s="80"/>
      <c r="M9716" s="80"/>
    </row>
    <row r="9717" spans="5:13">
      <c r="E9717" s="80"/>
      <c r="F9717" s="80"/>
      <c r="I9717" s="81"/>
      <c r="J9717" s="80"/>
      <c r="K9717" s="80"/>
      <c r="L9717" s="80"/>
      <c r="M9717" s="80"/>
    </row>
    <row r="9718" spans="5:13">
      <c r="E9718" s="80"/>
      <c r="F9718" s="80"/>
      <c r="I9718" s="81"/>
      <c r="J9718" s="80"/>
      <c r="K9718" s="80"/>
      <c r="L9718" s="80"/>
      <c r="M9718" s="80"/>
    </row>
    <row r="9719" spans="5:13">
      <c r="E9719" s="80"/>
      <c r="F9719" s="80"/>
      <c r="I9719" s="81"/>
      <c r="J9719" s="80"/>
      <c r="K9719" s="80"/>
      <c r="L9719" s="80"/>
      <c r="M9719" s="80"/>
    </row>
    <row r="9720" spans="5:13">
      <c r="E9720" s="80"/>
      <c r="F9720" s="80"/>
      <c r="I9720" s="81"/>
      <c r="J9720" s="80"/>
      <c r="K9720" s="80"/>
      <c r="L9720" s="80"/>
      <c r="M9720" s="80"/>
    </row>
    <row r="9721" spans="5:13">
      <c r="E9721" s="80"/>
      <c r="F9721" s="80"/>
      <c r="I9721" s="81"/>
      <c r="J9721" s="80"/>
      <c r="K9721" s="80"/>
      <c r="L9721" s="80"/>
      <c r="M9721" s="80"/>
    </row>
    <row r="9722" spans="5:13">
      <c r="E9722" s="80"/>
      <c r="F9722" s="80"/>
      <c r="I9722" s="81"/>
      <c r="J9722" s="80"/>
      <c r="K9722" s="80"/>
      <c r="L9722" s="80"/>
      <c r="M9722" s="80"/>
    </row>
    <row r="9723" spans="5:13">
      <c r="E9723" s="80"/>
      <c r="F9723" s="80"/>
      <c r="I9723" s="81"/>
      <c r="J9723" s="80"/>
      <c r="K9723" s="80"/>
      <c r="L9723" s="80"/>
      <c r="M9723" s="80"/>
    </row>
    <row r="9724" spans="5:13">
      <c r="E9724" s="80"/>
      <c r="F9724" s="80"/>
      <c r="I9724" s="81"/>
      <c r="J9724" s="80"/>
      <c r="K9724" s="80"/>
      <c r="L9724" s="80"/>
      <c r="M9724" s="80"/>
    </row>
    <row r="9725" spans="5:13">
      <c r="E9725" s="80"/>
      <c r="F9725" s="80"/>
      <c r="I9725" s="81"/>
      <c r="J9725" s="80"/>
      <c r="K9725" s="80"/>
      <c r="L9725" s="80"/>
      <c r="M9725" s="80"/>
    </row>
    <row r="9726" spans="5:13">
      <c r="E9726" s="80"/>
      <c r="F9726" s="80"/>
      <c r="I9726" s="81"/>
      <c r="J9726" s="80"/>
      <c r="K9726" s="80"/>
      <c r="L9726" s="80"/>
      <c r="M9726" s="80"/>
    </row>
    <row r="9727" spans="5:13">
      <c r="E9727" s="80"/>
      <c r="F9727" s="80"/>
      <c r="I9727" s="81"/>
      <c r="J9727" s="80"/>
      <c r="K9727" s="80"/>
      <c r="L9727" s="80"/>
      <c r="M9727" s="80"/>
    </row>
    <row r="9728" spans="5:13">
      <c r="E9728" s="80"/>
      <c r="F9728" s="80"/>
      <c r="I9728" s="81"/>
      <c r="J9728" s="80"/>
      <c r="K9728" s="80"/>
      <c r="L9728" s="80"/>
      <c r="M9728" s="80"/>
    </row>
    <row r="9729" spans="5:13">
      <c r="E9729" s="80"/>
      <c r="F9729" s="80"/>
      <c r="I9729" s="81"/>
      <c r="J9729" s="80"/>
      <c r="K9729" s="80"/>
      <c r="L9729" s="80"/>
      <c r="M9729" s="80"/>
    </row>
    <row r="9730" spans="5:13">
      <c r="E9730" s="80"/>
      <c r="F9730" s="80"/>
      <c r="I9730" s="81"/>
      <c r="J9730" s="80"/>
      <c r="K9730" s="80"/>
      <c r="L9730" s="80"/>
      <c r="M9730" s="80"/>
    </row>
    <row r="9731" spans="5:13">
      <c r="E9731" s="80"/>
      <c r="F9731" s="80"/>
      <c r="I9731" s="81"/>
      <c r="J9731" s="80"/>
      <c r="K9731" s="80"/>
      <c r="L9731" s="80"/>
      <c r="M9731" s="80"/>
    </row>
    <row r="9732" spans="5:13">
      <c r="E9732" s="80"/>
      <c r="F9732" s="80"/>
      <c r="I9732" s="81"/>
      <c r="J9732" s="80"/>
      <c r="K9732" s="80"/>
      <c r="L9732" s="80"/>
      <c r="M9732" s="80"/>
    </row>
    <row r="9733" spans="5:13">
      <c r="E9733" s="80"/>
      <c r="F9733" s="80"/>
      <c r="I9733" s="81"/>
      <c r="J9733" s="80"/>
      <c r="K9733" s="80"/>
      <c r="L9733" s="80"/>
      <c r="M9733" s="80"/>
    </row>
    <row r="9734" spans="5:13">
      <c r="E9734" s="80"/>
      <c r="F9734" s="80"/>
      <c r="I9734" s="81"/>
      <c r="J9734" s="80"/>
      <c r="K9734" s="80"/>
      <c r="L9734" s="80"/>
      <c r="M9734" s="80"/>
    </row>
    <row r="9735" spans="5:13">
      <c r="E9735" s="80"/>
      <c r="F9735" s="80"/>
      <c r="I9735" s="81"/>
      <c r="J9735" s="80"/>
      <c r="K9735" s="80"/>
      <c r="L9735" s="80"/>
      <c r="M9735" s="80"/>
    </row>
    <row r="9736" spans="5:13">
      <c r="E9736" s="80"/>
      <c r="F9736" s="80"/>
      <c r="I9736" s="81"/>
      <c r="J9736" s="80"/>
      <c r="K9736" s="80"/>
      <c r="L9736" s="80"/>
      <c r="M9736" s="80"/>
    </row>
    <row r="9737" spans="5:13">
      <c r="E9737" s="80"/>
      <c r="F9737" s="80"/>
      <c r="I9737" s="81"/>
      <c r="J9737" s="80"/>
      <c r="K9737" s="80"/>
      <c r="L9737" s="80"/>
      <c r="M9737" s="80"/>
    </row>
    <row r="9738" spans="5:13">
      <c r="E9738" s="80"/>
      <c r="F9738" s="80"/>
      <c r="I9738" s="81"/>
      <c r="J9738" s="80"/>
      <c r="K9738" s="80"/>
      <c r="L9738" s="80"/>
      <c r="M9738" s="80"/>
    </row>
    <row r="9739" spans="5:13">
      <c r="E9739" s="80"/>
      <c r="F9739" s="80"/>
      <c r="I9739" s="81"/>
      <c r="J9739" s="80"/>
      <c r="K9739" s="80"/>
      <c r="L9739" s="80"/>
      <c r="M9739" s="80"/>
    </row>
    <row r="9740" spans="5:13">
      <c r="E9740" s="80"/>
      <c r="F9740" s="80"/>
      <c r="I9740" s="81"/>
      <c r="J9740" s="80"/>
      <c r="K9740" s="80"/>
      <c r="L9740" s="80"/>
      <c r="M9740" s="80"/>
    </row>
    <row r="9741" spans="5:13">
      <c r="E9741" s="80"/>
      <c r="F9741" s="80"/>
      <c r="I9741" s="81"/>
      <c r="J9741" s="80"/>
      <c r="K9741" s="80"/>
      <c r="L9741" s="80"/>
      <c r="M9741" s="80"/>
    </row>
    <row r="9742" spans="5:13">
      <c r="E9742" s="80"/>
      <c r="F9742" s="80"/>
      <c r="I9742" s="81"/>
      <c r="J9742" s="80"/>
      <c r="K9742" s="80"/>
      <c r="L9742" s="80"/>
      <c r="M9742" s="80"/>
    </row>
    <row r="9743" spans="5:13">
      <c r="E9743" s="80"/>
      <c r="F9743" s="80"/>
      <c r="I9743" s="81"/>
      <c r="J9743" s="80"/>
      <c r="K9743" s="80"/>
      <c r="L9743" s="80"/>
      <c r="M9743" s="80"/>
    </row>
    <row r="9744" spans="5:13">
      <c r="E9744" s="80"/>
      <c r="F9744" s="80"/>
      <c r="I9744" s="81"/>
      <c r="J9744" s="80"/>
      <c r="K9744" s="80"/>
      <c r="L9744" s="80"/>
      <c r="M9744" s="80"/>
    </row>
    <row r="9745" spans="5:13">
      <c r="E9745" s="80"/>
      <c r="F9745" s="80"/>
      <c r="I9745" s="81"/>
      <c r="J9745" s="80"/>
      <c r="K9745" s="80"/>
      <c r="L9745" s="80"/>
      <c r="M9745" s="80"/>
    </row>
    <row r="9746" spans="5:13">
      <c r="E9746" s="80"/>
      <c r="F9746" s="80"/>
      <c r="I9746" s="81"/>
      <c r="J9746" s="80"/>
      <c r="K9746" s="80"/>
      <c r="L9746" s="80"/>
      <c r="M9746" s="80"/>
    </row>
    <row r="9747" spans="5:13">
      <c r="E9747" s="80"/>
      <c r="F9747" s="80"/>
      <c r="I9747" s="81"/>
      <c r="J9747" s="80"/>
      <c r="K9747" s="80"/>
      <c r="L9747" s="80"/>
      <c r="M9747" s="80"/>
    </row>
    <row r="9748" spans="5:13">
      <c r="E9748" s="80"/>
      <c r="F9748" s="80"/>
      <c r="I9748" s="81"/>
      <c r="J9748" s="80"/>
      <c r="K9748" s="80"/>
      <c r="L9748" s="80"/>
      <c r="M9748" s="80"/>
    </row>
    <row r="9749" spans="5:13">
      <c r="E9749" s="80"/>
      <c r="F9749" s="80"/>
      <c r="I9749" s="81"/>
      <c r="J9749" s="80"/>
      <c r="K9749" s="80"/>
      <c r="L9749" s="80"/>
      <c r="M9749" s="80"/>
    </row>
    <row r="9750" spans="5:13">
      <c r="E9750" s="80"/>
      <c r="F9750" s="80"/>
      <c r="I9750" s="81"/>
      <c r="J9750" s="80"/>
      <c r="K9750" s="80"/>
      <c r="L9750" s="80"/>
      <c r="M9750" s="80"/>
    </row>
    <row r="9751" spans="5:13">
      <c r="E9751" s="80"/>
      <c r="F9751" s="80"/>
      <c r="I9751" s="81"/>
      <c r="J9751" s="80"/>
      <c r="K9751" s="80"/>
      <c r="L9751" s="80"/>
      <c r="M9751" s="80"/>
    </row>
    <row r="9752" spans="5:13">
      <c r="E9752" s="80"/>
      <c r="F9752" s="80"/>
      <c r="I9752" s="81"/>
      <c r="J9752" s="80"/>
      <c r="K9752" s="80"/>
      <c r="L9752" s="80"/>
      <c r="M9752" s="80"/>
    </row>
    <row r="9753" spans="5:13">
      <c r="E9753" s="80"/>
      <c r="F9753" s="80"/>
      <c r="I9753" s="81"/>
      <c r="J9753" s="80"/>
      <c r="K9753" s="80"/>
      <c r="L9753" s="80"/>
      <c r="M9753" s="80"/>
    </row>
    <row r="9754" spans="5:13">
      <c r="E9754" s="80"/>
      <c r="F9754" s="80"/>
      <c r="I9754" s="81"/>
      <c r="J9754" s="80"/>
      <c r="K9754" s="80"/>
      <c r="L9754" s="80"/>
      <c r="M9754" s="80"/>
    </row>
    <row r="9755" spans="5:13">
      <c r="E9755" s="80"/>
      <c r="F9755" s="80"/>
      <c r="I9755" s="81"/>
      <c r="J9755" s="80"/>
      <c r="K9755" s="80"/>
      <c r="L9755" s="80"/>
      <c r="M9755" s="80"/>
    </row>
    <row r="9756" spans="5:13">
      <c r="E9756" s="80"/>
      <c r="F9756" s="80"/>
      <c r="I9756" s="81"/>
      <c r="J9756" s="80"/>
      <c r="K9756" s="80"/>
      <c r="L9756" s="80"/>
      <c r="M9756" s="80"/>
    </row>
    <row r="9757" spans="5:13">
      <c r="E9757" s="80"/>
      <c r="F9757" s="80"/>
      <c r="I9757" s="81"/>
      <c r="J9757" s="80"/>
      <c r="K9757" s="80"/>
      <c r="L9757" s="80"/>
      <c r="M9757" s="80"/>
    </row>
    <row r="9758" spans="5:13">
      <c r="E9758" s="80"/>
      <c r="F9758" s="80"/>
      <c r="I9758" s="81"/>
      <c r="J9758" s="80"/>
      <c r="K9758" s="80"/>
      <c r="L9758" s="80"/>
      <c r="M9758" s="80"/>
    </row>
    <row r="9759" spans="5:13">
      <c r="E9759" s="80"/>
      <c r="F9759" s="80"/>
      <c r="I9759" s="81"/>
      <c r="J9759" s="80"/>
      <c r="K9759" s="80"/>
      <c r="L9759" s="80"/>
      <c r="M9759" s="80"/>
    </row>
    <row r="9760" spans="5:13">
      <c r="E9760" s="80"/>
      <c r="F9760" s="80"/>
      <c r="I9760" s="81"/>
      <c r="J9760" s="80"/>
      <c r="K9760" s="80"/>
      <c r="L9760" s="80"/>
      <c r="M9760" s="80"/>
    </row>
    <row r="9761" spans="5:13">
      <c r="E9761" s="80"/>
      <c r="F9761" s="80"/>
      <c r="I9761" s="81"/>
      <c r="J9761" s="80"/>
      <c r="K9761" s="80"/>
      <c r="L9761" s="80"/>
      <c r="M9761" s="80"/>
    </row>
    <row r="9762" spans="5:13">
      <c r="E9762" s="80"/>
      <c r="F9762" s="80"/>
      <c r="I9762" s="81"/>
      <c r="J9762" s="80"/>
      <c r="K9762" s="80"/>
      <c r="L9762" s="80"/>
      <c r="M9762" s="80"/>
    </row>
    <row r="9763" spans="5:13">
      <c r="E9763" s="80"/>
      <c r="F9763" s="80"/>
      <c r="I9763" s="81"/>
      <c r="J9763" s="80"/>
      <c r="K9763" s="80"/>
      <c r="L9763" s="80"/>
      <c r="M9763" s="80"/>
    </row>
    <row r="9764" spans="5:13">
      <c r="E9764" s="80"/>
      <c r="F9764" s="80"/>
      <c r="I9764" s="81"/>
      <c r="J9764" s="80"/>
      <c r="K9764" s="80"/>
      <c r="L9764" s="80"/>
      <c r="M9764" s="80"/>
    </row>
    <row r="9765" spans="5:13">
      <c r="E9765" s="80"/>
      <c r="F9765" s="80"/>
      <c r="I9765" s="81"/>
      <c r="J9765" s="80"/>
      <c r="K9765" s="80"/>
      <c r="L9765" s="80"/>
      <c r="M9765" s="80"/>
    </row>
    <row r="9766" spans="5:13">
      <c r="E9766" s="80"/>
      <c r="F9766" s="80"/>
      <c r="I9766" s="81"/>
      <c r="J9766" s="80"/>
      <c r="K9766" s="80"/>
      <c r="L9766" s="80"/>
      <c r="M9766" s="80"/>
    </row>
    <row r="9767" spans="5:13">
      <c r="E9767" s="80"/>
      <c r="F9767" s="80"/>
      <c r="I9767" s="81"/>
      <c r="J9767" s="80"/>
      <c r="K9767" s="80"/>
      <c r="L9767" s="80"/>
      <c r="M9767" s="80"/>
    </row>
    <row r="9768" spans="5:13">
      <c r="E9768" s="80"/>
      <c r="F9768" s="80"/>
      <c r="I9768" s="81"/>
      <c r="J9768" s="80"/>
      <c r="K9768" s="80"/>
      <c r="L9768" s="80"/>
      <c r="M9768" s="80"/>
    </row>
    <row r="9769" spans="5:13">
      <c r="E9769" s="80"/>
      <c r="F9769" s="80"/>
      <c r="I9769" s="81"/>
      <c r="J9769" s="80"/>
      <c r="K9769" s="80"/>
      <c r="L9769" s="80"/>
      <c r="M9769" s="80"/>
    </row>
    <row r="9770" spans="5:13">
      <c r="E9770" s="80"/>
      <c r="F9770" s="80"/>
      <c r="I9770" s="81"/>
      <c r="J9770" s="80"/>
      <c r="K9770" s="80"/>
      <c r="L9770" s="80"/>
      <c r="M9770" s="80"/>
    </row>
    <row r="9771" spans="5:13">
      <c r="E9771" s="80"/>
      <c r="F9771" s="80"/>
      <c r="I9771" s="81"/>
      <c r="J9771" s="80"/>
      <c r="K9771" s="80"/>
      <c r="L9771" s="80"/>
      <c r="M9771" s="80"/>
    </row>
    <row r="9772" spans="5:13">
      <c r="E9772" s="80"/>
      <c r="F9772" s="80"/>
      <c r="I9772" s="81"/>
      <c r="J9772" s="80"/>
      <c r="K9772" s="80"/>
      <c r="L9772" s="80"/>
      <c r="M9772" s="80"/>
    </row>
    <row r="9773" spans="5:13">
      <c r="E9773" s="80"/>
      <c r="F9773" s="80"/>
      <c r="I9773" s="81"/>
      <c r="J9773" s="80"/>
      <c r="K9773" s="80"/>
      <c r="L9773" s="80"/>
      <c r="M9773" s="80"/>
    </row>
    <row r="9774" spans="5:13">
      <c r="E9774" s="80"/>
      <c r="F9774" s="80"/>
      <c r="I9774" s="81"/>
      <c r="J9774" s="80"/>
      <c r="K9774" s="80"/>
      <c r="L9774" s="80"/>
      <c r="M9774" s="80"/>
    </row>
    <row r="9775" spans="5:13">
      <c r="E9775" s="80"/>
      <c r="F9775" s="80"/>
      <c r="I9775" s="81"/>
      <c r="J9775" s="80"/>
      <c r="K9775" s="80"/>
      <c r="L9775" s="80"/>
      <c r="M9775" s="80"/>
    </row>
    <row r="9776" spans="5:13">
      <c r="E9776" s="80"/>
      <c r="F9776" s="80"/>
      <c r="I9776" s="81"/>
      <c r="J9776" s="80"/>
      <c r="K9776" s="80"/>
      <c r="L9776" s="80"/>
      <c r="M9776" s="80"/>
    </row>
    <row r="9777" spans="5:13">
      <c r="E9777" s="80"/>
      <c r="F9777" s="80"/>
      <c r="I9777" s="81"/>
      <c r="J9777" s="80"/>
      <c r="K9777" s="80"/>
      <c r="L9777" s="80"/>
      <c r="M9777" s="80"/>
    </row>
    <row r="9778" spans="5:13">
      <c r="E9778" s="80"/>
      <c r="F9778" s="80"/>
      <c r="I9778" s="81"/>
      <c r="J9778" s="80"/>
      <c r="K9778" s="80"/>
      <c r="L9778" s="80"/>
      <c r="M9778" s="80"/>
    </row>
    <row r="9779" spans="5:13">
      <c r="E9779" s="80"/>
      <c r="F9779" s="80"/>
      <c r="I9779" s="81"/>
      <c r="J9779" s="80"/>
      <c r="K9779" s="80"/>
      <c r="L9779" s="80"/>
      <c r="M9779" s="80"/>
    </row>
    <row r="9780" spans="5:13">
      <c r="E9780" s="80"/>
      <c r="F9780" s="80"/>
      <c r="I9780" s="81"/>
      <c r="J9780" s="80"/>
      <c r="K9780" s="80"/>
      <c r="L9780" s="80"/>
      <c r="M9780" s="80"/>
    </row>
    <row r="9781" spans="5:13">
      <c r="E9781" s="80"/>
      <c r="F9781" s="80"/>
      <c r="I9781" s="81"/>
      <c r="J9781" s="80"/>
      <c r="K9781" s="80"/>
      <c r="L9781" s="80"/>
      <c r="M9781" s="80"/>
    </row>
    <row r="9782" spans="5:13">
      <c r="E9782" s="80"/>
      <c r="F9782" s="80"/>
      <c r="I9782" s="81"/>
      <c r="J9782" s="80"/>
      <c r="K9782" s="80"/>
      <c r="L9782" s="80"/>
      <c r="M9782" s="80"/>
    </row>
    <row r="9783" spans="5:13">
      <c r="E9783" s="80"/>
      <c r="F9783" s="80"/>
      <c r="I9783" s="81"/>
      <c r="J9783" s="80"/>
      <c r="K9783" s="80"/>
      <c r="L9783" s="80"/>
      <c r="M9783" s="80"/>
    </row>
    <row r="9784" spans="5:13">
      <c r="E9784" s="80"/>
      <c r="F9784" s="80"/>
      <c r="I9784" s="81"/>
      <c r="J9784" s="80"/>
      <c r="K9784" s="80"/>
      <c r="L9784" s="80"/>
      <c r="M9784" s="80"/>
    </row>
    <row r="9785" spans="5:13">
      <c r="E9785" s="80"/>
      <c r="F9785" s="80"/>
      <c r="I9785" s="81"/>
      <c r="J9785" s="80"/>
      <c r="K9785" s="80"/>
      <c r="L9785" s="80"/>
      <c r="M9785" s="80"/>
    </row>
    <row r="9786" spans="5:13">
      <c r="E9786" s="80"/>
      <c r="F9786" s="80"/>
      <c r="I9786" s="81"/>
      <c r="J9786" s="80"/>
      <c r="K9786" s="80"/>
      <c r="L9786" s="80"/>
      <c r="M9786" s="80"/>
    </row>
    <row r="9787" spans="5:13">
      <c r="E9787" s="80"/>
      <c r="F9787" s="80"/>
      <c r="I9787" s="81"/>
      <c r="J9787" s="80"/>
      <c r="K9787" s="80"/>
      <c r="L9787" s="80"/>
      <c r="M9787" s="80"/>
    </row>
    <row r="9788" spans="5:13">
      <c r="E9788" s="80"/>
      <c r="F9788" s="80"/>
      <c r="I9788" s="81"/>
      <c r="J9788" s="80"/>
      <c r="K9788" s="80"/>
      <c r="L9788" s="80"/>
      <c r="M9788" s="80"/>
    </row>
    <row r="9789" spans="5:13">
      <c r="E9789" s="80"/>
      <c r="F9789" s="80"/>
      <c r="I9789" s="81"/>
      <c r="J9789" s="80"/>
      <c r="K9789" s="80"/>
      <c r="L9789" s="80"/>
      <c r="M9789" s="80"/>
    </row>
    <row r="9790" spans="5:13">
      <c r="E9790" s="80"/>
      <c r="F9790" s="80"/>
      <c r="I9790" s="81"/>
      <c r="J9790" s="80"/>
      <c r="K9790" s="80"/>
      <c r="L9790" s="80"/>
      <c r="M9790" s="80"/>
    </row>
    <row r="9791" spans="5:13">
      <c r="E9791" s="80"/>
      <c r="F9791" s="80"/>
      <c r="I9791" s="81"/>
      <c r="J9791" s="80"/>
      <c r="K9791" s="80"/>
      <c r="L9791" s="80"/>
      <c r="M9791" s="80"/>
    </row>
    <row r="9792" spans="5:13">
      <c r="E9792" s="80"/>
      <c r="F9792" s="80"/>
      <c r="I9792" s="81"/>
      <c r="J9792" s="80"/>
      <c r="K9792" s="80"/>
      <c r="L9792" s="80"/>
      <c r="M9792" s="80"/>
    </row>
    <row r="9793" spans="5:13">
      <c r="E9793" s="80"/>
      <c r="F9793" s="80"/>
      <c r="I9793" s="81"/>
      <c r="J9793" s="80"/>
      <c r="K9793" s="80"/>
      <c r="L9793" s="80"/>
      <c r="M9793" s="80"/>
    </row>
    <row r="9794" spans="5:13">
      <c r="E9794" s="80"/>
      <c r="F9794" s="80"/>
      <c r="I9794" s="81"/>
      <c r="J9794" s="80"/>
      <c r="K9794" s="80"/>
      <c r="L9794" s="80"/>
      <c r="M9794" s="80"/>
    </row>
    <row r="9795" spans="5:13">
      <c r="E9795" s="80"/>
      <c r="F9795" s="80"/>
      <c r="I9795" s="81"/>
      <c r="J9795" s="80"/>
      <c r="K9795" s="80"/>
      <c r="L9795" s="80"/>
      <c r="M9795" s="80"/>
    </row>
    <row r="9796" spans="5:13">
      <c r="E9796" s="80"/>
      <c r="F9796" s="80"/>
      <c r="I9796" s="81"/>
      <c r="J9796" s="80"/>
      <c r="K9796" s="80"/>
      <c r="L9796" s="80"/>
      <c r="M9796" s="80"/>
    </row>
    <row r="9797" spans="5:13">
      <c r="E9797" s="80"/>
      <c r="F9797" s="80"/>
      <c r="I9797" s="81"/>
      <c r="J9797" s="80"/>
      <c r="K9797" s="80"/>
      <c r="L9797" s="80"/>
      <c r="M9797" s="80"/>
    </row>
    <row r="9798" spans="5:13">
      <c r="E9798" s="80"/>
      <c r="F9798" s="80"/>
      <c r="I9798" s="81"/>
      <c r="J9798" s="80"/>
      <c r="K9798" s="80"/>
      <c r="L9798" s="80"/>
      <c r="M9798" s="80"/>
    </row>
    <row r="9799" spans="5:13">
      <c r="E9799" s="80"/>
      <c r="F9799" s="80"/>
      <c r="I9799" s="81"/>
      <c r="J9799" s="80"/>
      <c r="K9799" s="80"/>
      <c r="L9799" s="80"/>
      <c r="M9799" s="80"/>
    </row>
    <row r="9800" spans="5:13">
      <c r="E9800" s="80"/>
      <c r="F9800" s="80"/>
      <c r="I9800" s="81"/>
      <c r="J9800" s="80"/>
      <c r="K9800" s="80"/>
      <c r="L9800" s="80"/>
      <c r="M9800" s="80"/>
    </row>
    <row r="9801" spans="5:13">
      <c r="E9801" s="80"/>
      <c r="F9801" s="80"/>
      <c r="I9801" s="81"/>
      <c r="J9801" s="80"/>
      <c r="K9801" s="80"/>
      <c r="L9801" s="80"/>
      <c r="M9801" s="80"/>
    </row>
    <row r="9802" spans="5:13">
      <c r="E9802" s="80"/>
      <c r="F9802" s="80"/>
      <c r="I9802" s="81"/>
      <c r="J9802" s="80"/>
      <c r="K9802" s="80"/>
      <c r="L9802" s="80"/>
      <c r="M9802" s="80"/>
    </row>
    <row r="9803" spans="5:13">
      <c r="E9803" s="80"/>
      <c r="F9803" s="80"/>
      <c r="I9803" s="81"/>
      <c r="J9803" s="80"/>
      <c r="K9803" s="80"/>
      <c r="L9803" s="80"/>
      <c r="M9803" s="80"/>
    </row>
    <row r="9804" spans="5:13">
      <c r="E9804" s="80"/>
      <c r="F9804" s="80"/>
      <c r="I9804" s="81"/>
      <c r="J9804" s="80"/>
      <c r="K9804" s="80"/>
      <c r="L9804" s="80"/>
      <c r="M9804" s="80"/>
    </row>
    <row r="9805" spans="5:13">
      <c r="E9805" s="80"/>
      <c r="F9805" s="80"/>
      <c r="I9805" s="81"/>
      <c r="J9805" s="80"/>
      <c r="K9805" s="80"/>
      <c r="L9805" s="80"/>
      <c r="M9805" s="80"/>
    </row>
    <row r="9806" spans="5:13">
      <c r="E9806" s="80"/>
      <c r="F9806" s="80"/>
      <c r="I9806" s="81"/>
      <c r="J9806" s="80"/>
      <c r="K9806" s="80"/>
      <c r="L9806" s="80"/>
      <c r="M9806" s="80"/>
    </row>
    <row r="9807" spans="5:13">
      <c r="E9807" s="80"/>
      <c r="F9807" s="80"/>
      <c r="I9807" s="81"/>
      <c r="J9807" s="80"/>
      <c r="K9807" s="80"/>
      <c r="L9807" s="80"/>
      <c r="M9807" s="80"/>
    </row>
    <row r="9808" spans="5:13">
      <c r="E9808" s="80"/>
      <c r="F9808" s="80"/>
      <c r="I9808" s="81"/>
      <c r="J9808" s="80"/>
      <c r="K9808" s="80"/>
      <c r="L9808" s="80"/>
      <c r="M9808" s="80"/>
    </row>
    <row r="9809" spans="5:13">
      <c r="E9809" s="80"/>
      <c r="F9809" s="80"/>
      <c r="I9809" s="81"/>
      <c r="J9809" s="80"/>
      <c r="K9809" s="80"/>
      <c r="L9809" s="80"/>
      <c r="M9809" s="80"/>
    </row>
    <row r="9810" spans="5:13">
      <c r="E9810" s="80"/>
      <c r="F9810" s="80"/>
      <c r="I9810" s="81"/>
      <c r="J9810" s="80"/>
      <c r="K9810" s="80"/>
      <c r="L9810" s="80"/>
      <c r="M9810" s="80"/>
    </row>
    <row r="9811" spans="5:13">
      <c r="E9811" s="80"/>
      <c r="F9811" s="80"/>
      <c r="I9811" s="81"/>
      <c r="J9811" s="80"/>
      <c r="K9811" s="80"/>
      <c r="L9811" s="80"/>
      <c r="M9811" s="80"/>
    </row>
    <row r="9812" spans="5:13">
      <c r="E9812" s="80"/>
      <c r="F9812" s="80"/>
      <c r="I9812" s="81"/>
      <c r="J9812" s="80"/>
      <c r="K9812" s="80"/>
      <c r="L9812" s="80"/>
      <c r="M9812" s="80"/>
    </row>
    <row r="9813" spans="5:13">
      <c r="E9813" s="80"/>
      <c r="F9813" s="80"/>
      <c r="I9813" s="81"/>
      <c r="J9813" s="80"/>
      <c r="K9813" s="80"/>
      <c r="L9813" s="80"/>
      <c r="M9813" s="80"/>
    </row>
    <row r="9814" spans="5:13">
      <c r="E9814" s="80"/>
      <c r="F9814" s="80"/>
      <c r="I9814" s="81"/>
      <c r="J9814" s="80"/>
      <c r="K9814" s="80"/>
      <c r="L9814" s="80"/>
      <c r="M9814" s="80"/>
    </row>
    <row r="9815" spans="5:13">
      <c r="E9815" s="80"/>
      <c r="F9815" s="80"/>
      <c r="I9815" s="81"/>
      <c r="J9815" s="80"/>
      <c r="K9815" s="80"/>
      <c r="L9815" s="80"/>
      <c r="M9815" s="80"/>
    </row>
    <row r="9816" spans="5:13">
      <c r="E9816" s="80"/>
      <c r="F9816" s="80"/>
      <c r="I9816" s="81"/>
      <c r="J9816" s="80"/>
      <c r="K9816" s="80"/>
      <c r="L9816" s="80"/>
      <c r="M9816" s="80"/>
    </row>
    <row r="9817" spans="5:13">
      <c r="E9817" s="80"/>
      <c r="F9817" s="80"/>
      <c r="I9817" s="81"/>
      <c r="J9817" s="80"/>
      <c r="K9817" s="80"/>
      <c r="L9817" s="80"/>
      <c r="M9817" s="80"/>
    </row>
    <row r="9818" spans="5:13">
      <c r="E9818" s="80"/>
      <c r="F9818" s="80"/>
      <c r="I9818" s="81"/>
      <c r="J9818" s="80"/>
      <c r="K9818" s="80"/>
      <c r="L9818" s="80"/>
      <c r="M9818" s="80"/>
    </row>
    <row r="9819" spans="5:13">
      <c r="E9819" s="80"/>
      <c r="F9819" s="80"/>
      <c r="I9819" s="81"/>
      <c r="J9819" s="80"/>
      <c r="K9819" s="80"/>
      <c r="L9819" s="80"/>
      <c r="M9819" s="80"/>
    </row>
    <row r="9820" spans="5:13">
      <c r="E9820" s="80"/>
      <c r="F9820" s="80"/>
      <c r="I9820" s="81"/>
      <c r="J9820" s="80"/>
      <c r="K9820" s="80"/>
      <c r="L9820" s="80"/>
      <c r="M9820" s="80"/>
    </row>
    <row r="9821" spans="5:13">
      <c r="E9821" s="80"/>
      <c r="F9821" s="80"/>
      <c r="I9821" s="81"/>
      <c r="J9821" s="80"/>
      <c r="K9821" s="80"/>
      <c r="L9821" s="80"/>
      <c r="M9821" s="80"/>
    </row>
    <row r="9822" spans="5:13">
      <c r="E9822" s="80"/>
      <c r="F9822" s="80"/>
      <c r="I9822" s="81"/>
      <c r="J9822" s="80"/>
      <c r="K9822" s="80"/>
      <c r="L9822" s="80"/>
      <c r="M9822" s="80"/>
    </row>
    <row r="9823" spans="5:13">
      <c r="E9823" s="80"/>
      <c r="F9823" s="80"/>
      <c r="I9823" s="81"/>
      <c r="J9823" s="80"/>
      <c r="K9823" s="80"/>
      <c r="L9823" s="80"/>
      <c r="M9823" s="80"/>
    </row>
    <row r="9824" spans="5:13">
      <c r="E9824" s="80"/>
      <c r="F9824" s="80"/>
      <c r="I9824" s="81"/>
      <c r="J9824" s="80"/>
      <c r="K9824" s="80"/>
      <c r="L9824" s="80"/>
      <c r="M9824" s="80"/>
    </row>
    <row r="9825" spans="5:13">
      <c r="E9825" s="80"/>
      <c r="F9825" s="80"/>
      <c r="I9825" s="81"/>
      <c r="J9825" s="80"/>
      <c r="K9825" s="80"/>
      <c r="L9825" s="80"/>
      <c r="M9825" s="80"/>
    </row>
    <row r="9826" spans="5:13">
      <c r="E9826" s="80"/>
      <c r="F9826" s="80"/>
      <c r="I9826" s="81"/>
      <c r="J9826" s="80"/>
      <c r="K9826" s="80"/>
      <c r="L9826" s="80"/>
      <c r="M9826" s="80"/>
    </row>
    <row r="9827" spans="5:13">
      <c r="E9827" s="80"/>
      <c r="F9827" s="80"/>
      <c r="I9827" s="81"/>
      <c r="J9827" s="80"/>
      <c r="K9827" s="80"/>
      <c r="L9827" s="80"/>
      <c r="M9827" s="80"/>
    </row>
    <row r="9828" spans="5:13">
      <c r="E9828" s="80"/>
      <c r="F9828" s="80"/>
      <c r="I9828" s="81"/>
      <c r="J9828" s="80"/>
      <c r="K9828" s="80"/>
      <c r="L9828" s="80"/>
      <c r="M9828" s="80"/>
    </row>
    <row r="9829" spans="5:13">
      <c r="E9829" s="80"/>
      <c r="F9829" s="80"/>
      <c r="I9829" s="81"/>
      <c r="J9829" s="80"/>
      <c r="K9829" s="80"/>
      <c r="L9829" s="80"/>
      <c r="M9829" s="80"/>
    </row>
    <row r="9830" spans="5:13">
      <c r="E9830" s="80"/>
      <c r="F9830" s="80"/>
      <c r="I9830" s="81"/>
      <c r="J9830" s="80"/>
      <c r="K9830" s="80"/>
      <c r="L9830" s="80"/>
      <c r="M9830" s="80"/>
    </row>
    <row r="9831" spans="5:13">
      <c r="E9831" s="80"/>
      <c r="F9831" s="80"/>
      <c r="I9831" s="81"/>
      <c r="J9831" s="80"/>
      <c r="K9831" s="80"/>
      <c r="L9831" s="80"/>
      <c r="M9831" s="80"/>
    </row>
    <row r="9832" spans="5:13">
      <c r="E9832" s="80"/>
      <c r="F9832" s="80"/>
      <c r="I9832" s="81"/>
      <c r="J9832" s="80"/>
      <c r="K9832" s="80"/>
      <c r="L9832" s="80"/>
      <c r="M9832" s="80"/>
    </row>
    <row r="9833" spans="5:13">
      <c r="E9833" s="80"/>
      <c r="F9833" s="80"/>
      <c r="I9833" s="81"/>
      <c r="J9833" s="80"/>
      <c r="K9833" s="80"/>
      <c r="L9833" s="80"/>
      <c r="M9833" s="80"/>
    </row>
    <row r="9834" spans="5:13">
      <c r="E9834" s="80"/>
      <c r="F9834" s="80"/>
      <c r="I9834" s="81"/>
      <c r="J9834" s="80"/>
      <c r="K9834" s="80"/>
      <c r="L9834" s="80"/>
      <c r="M9834" s="80"/>
    </row>
    <row r="9835" spans="5:13">
      <c r="E9835" s="80"/>
      <c r="F9835" s="80"/>
      <c r="I9835" s="81"/>
      <c r="J9835" s="80"/>
      <c r="K9835" s="80"/>
      <c r="L9835" s="80"/>
      <c r="M9835" s="80"/>
    </row>
    <row r="9836" spans="5:13">
      <c r="E9836" s="80"/>
      <c r="F9836" s="80"/>
      <c r="I9836" s="81"/>
      <c r="J9836" s="80"/>
      <c r="K9836" s="80"/>
      <c r="L9836" s="80"/>
      <c r="M9836" s="80"/>
    </row>
    <row r="9837" spans="5:13">
      <c r="E9837" s="80"/>
      <c r="F9837" s="80"/>
      <c r="I9837" s="81"/>
      <c r="J9837" s="80"/>
      <c r="K9837" s="80"/>
      <c r="L9837" s="80"/>
      <c r="M9837" s="80"/>
    </row>
    <row r="9838" spans="5:13">
      <c r="E9838" s="80"/>
      <c r="F9838" s="80"/>
      <c r="I9838" s="81"/>
      <c r="J9838" s="80"/>
      <c r="K9838" s="80"/>
      <c r="L9838" s="80"/>
      <c r="M9838" s="80"/>
    </row>
    <row r="9839" spans="5:13">
      <c r="E9839" s="80"/>
      <c r="F9839" s="80"/>
      <c r="I9839" s="81"/>
      <c r="J9839" s="80"/>
      <c r="K9839" s="80"/>
      <c r="L9839" s="80"/>
      <c r="M9839" s="80"/>
    </row>
    <row r="9840" spans="5:13">
      <c r="E9840" s="80"/>
      <c r="F9840" s="80"/>
      <c r="I9840" s="81"/>
      <c r="J9840" s="80"/>
      <c r="K9840" s="80"/>
      <c r="L9840" s="80"/>
      <c r="M9840" s="80"/>
    </row>
    <row r="9841" spans="5:13">
      <c r="E9841" s="80"/>
      <c r="F9841" s="80"/>
      <c r="I9841" s="81"/>
      <c r="J9841" s="80"/>
      <c r="K9841" s="80"/>
      <c r="L9841" s="80"/>
      <c r="M9841" s="80"/>
    </row>
    <row r="9842" spans="5:13">
      <c r="E9842" s="80"/>
      <c r="F9842" s="80"/>
      <c r="I9842" s="81"/>
      <c r="J9842" s="80"/>
      <c r="K9842" s="80"/>
      <c r="L9842" s="80"/>
      <c r="M9842" s="80"/>
    </row>
    <row r="9843" spans="5:13">
      <c r="E9843" s="80"/>
      <c r="F9843" s="80"/>
      <c r="I9843" s="81"/>
      <c r="J9843" s="80"/>
      <c r="K9843" s="80"/>
      <c r="L9843" s="80"/>
      <c r="M9843" s="80"/>
    </row>
    <row r="9844" spans="5:13">
      <c r="E9844" s="80"/>
      <c r="F9844" s="80"/>
      <c r="I9844" s="81"/>
      <c r="J9844" s="80"/>
      <c r="K9844" s="80"/>
      <c r="L9844" s="80"/>
      <c r="M9844" s="80"/>
    </row>
    <row r="9845" spans="5:13">
      <c r="E9845" s="80"/>
      <c r="F9845" s="80"/>
      <c r="I9845" s="81"/>
      <c r="J9845" s="80"/>
      <c r="K9845" s="80"/>
      <c r="L9845" s="80"/>
      <c r="M9845" s="80"/>
    </row>
    <row r="9846" spans="5:13">
      <c r="E9846" s="80"/>
      <c r="F9846" s="80"/>
      <c r="I9846" s="81"/>
      <c r="J9846" s="80"/>
      <c r="K9846" s="80"/>
      <c r="L9846" s="80"/>
      <c r="M9846" s="80"/>
    </row>
    <row r="9847" spans="5:13">
      <c r="E9847" s="80"/>
      <c r="F9847" s="80"/>
      <c r="I9847" s="81"/>
      <c r="J9847" s="80"/>
      <c r="K9847" s="80"/>
      <c r="L9847" s="80"/>
      <c r="M9847" s="80"/>
    </row>
    <row r="9848" spans="5:13">
      <c r="E9848" s="80"/>
      <c r="F9848" s="80"/>
      <c r="I9848" s="81"/>
      <c r="J9848" s="80"/>
      <c r="K9848" s="80"/>
      <c r="L9848" s="80"/>
      <c r="M9848" s="80"/>
    </row>
    <row r="9849" spans="5:13">
      <c r="E9849" s="80"/>
      <c r="F9849" s="80"/>
      <c r="I9849" s="81"/>
      <c r="J9849" s="80"/>
      <c r="K9849" s="80"/>
      <c r="L9849" s="80"/>
      <c r="M9849" s="80"/>
    </row>
    <row r="9850" spans="5:13">
      <c r="E9850" s="80"/>
      <c r="F9850" s="80"/>
      <c r="I9850" s="81"/>
      <c r="J9850" s="80"/>
      <c r="K9850" s="80"/>
      <c r="L9850" s="80"/>
      <c r="M9850" s="80"/>
    </row>
    <row r="9851" spans="5:13">
      <c r="E9851" s="80"/>
      <c r="F9851" s="80"/>
      <c r="I9851" s="81"/>
      <c r="J9851" s="80"/>
      <c r="K9851" s="80"/>
      <c r="L9851" s="80"/>
      <c r="M9851" s="80"/>
    </row>
    <row r="9852" spans="5:13">
      <c r="E9852" s="80"/>
      <c r="F9852" s="80"/>
      <c r="I9852" s="81"/>
      <c r="J9852" s="80"/>
      <c r="K9852" s="80"/>
      <c r="L9852" s="80"/>
      <c r="M9852" s="80"/>
    </row>
    <row r="9853" spans="5:13">
      <c r="E9853" s="80"/>
      <c r="F9853" s="80"/>
      <c r="I9853" s="81"/>
      <c r="J9853" s="80"/>
      <c r="K9853" s="80"/>
      <c r="L9853" s="80"/>
      <c r="M9853" s="80"/>
    </row>
    <row r="9854" spans="5:13">
      <c r="E9854" s="80"/>
      <c r="F9854" s="80"/>
      <c r="I9854" s="81"/>
      <c r="J9854" s="80"/>
      <c r="K9854" s="80"/>
      <c r="L9854" s="80"/>
      <c r="M9854" s="80"/>
    </row>
    <row r="9855" spans="5:13">
      <c r="E9855" s="80"/>
      <c r="F9855" s="80"/>
      <c r="I9855" s="81"/>
      <c r="J9855" s="80"/>
      <c r="K9855" s="80"/>
      <c r="L9855" s="80"/>
      <c r="M9855" s="80"/>
    </row>
    <row r="9856" spans="5:13">
      <c r="E9856" s="80"/>
      <c r="F9856" s="80"/>
      <c r="I9856" s="81"/>
      <c r="J9856" s="80"/>
      <c r="K9856" s="80"/>
      <c r="L9856" s="80"/>
      <c r="M9856" s="80"/>
    </row>
    <row r="9857" spans="5:13">
      <c r="E9857" s="80"/>
      <c r="F9857" s="80"/>
      <c r="I9857" s="81"/>
      <c r="J9857" s="80"/>
      <c r="K9857" s="80"/>
      <c r="L9857" s="80"/>
      <c r="M9857" s="80"/>
    </row>
    <row r="9858" spans="5:13">
      <c r="E9858" s="80"/>
      <c r="F9858" s="80"/>
      <c r="I9858" s="81"/>
      <c r="J9858" s="80"/>
      <c r="K9858" s="80"/>
      <c r="L9858" s="80"/>
      <c r="M9858" s="80"/>
    </row>
    <row r="9859" spans="5:13">
      <c r="E9859" s="80"/>
      <c r="F9859" s="80"/>
      <c r="I9859" s="81"/>
      <c r="J9859" s="80"/>
      <c r="K9859" s="80"/>
      <c r="L9859" s="80"/>
      <c r="M9859" s="80"/>
    </row>
    <row r="9860" spans="5:13">
      <c r="E9860" s="80"/>
      <c r="F9860" s="80"/>
      <c r="I9860" s="81"/>
      <c r="J9860" s="80"/>
      <c r="K9860" s="80"/>
      <c r="L9860" s="80"/>
      <c r="M9860" s="80"/>
    </row>
    <row r="9861" spans="5:13">
      <c r="E9861" s="80"/>
      <c r="F9861" s="80"/>
      <c r="I9861" s="81"/>
      <c r="J9861" s="80"/>
      <c r="K9861" s="80"/>
      <c r="L9861" s="80"/>
      <c r="M9861" s="80"/>
    </row>
    <row r="9862" spans="5:13">
      <c r="E9862" s="80"/>
      <c r="F9862" s="80"/>
      <c r="I9862" s="81"/>
      <c r="J9862" s="80"/>
      <c r="K9862" s="80"/>
      <c r="L9862" s="80"/>
      <c r="M9862" s="80"/>
    </row>
    <row r="9863" spans="5:13">
      <c r="E9863" s="80"/>
      <c r="F9863" s="80"/>
      <c r="I9863" s="81"/>
      <c r="J9863" s="80"/>
      <c r="K9863" s="80"/>
      <c r="L9863" s="80"/>
      <c r="M9863" s="80"/>
    </row>
    <row r="9864" spans="5:13">
      <c r="E9864" s="80"/>
      <c r="F9864" s="80"/>
      <c r="I9864" s="81"/>
      <c r="J9864" s="80"/>
      <c r="K9864" s="80"/>
      <c r="L9864" s="80"/>
      <c r="M9864" s="80"/>
    </row>
    <row r="9865" spans="5:13">
      <c r="E9865" s="80"/>
      <c r="F9865" s="80"/>
      <c r="I9865" s="81"/>
      <c r="J9865" s="80"/>
      <c r="K9865" s="80"/>
      <c r="L9865" s="80"/>
      <c r="M9865" s="80"/>
    </row>
    <row r="9866" spans="5:13">
      <c r="E9866" s="80"/>
      <c r="F9866" s="80"/>
      <c r="I9866" s="81"/>
      <c r="J9866" s="80"/>
      <c r="K9866" s="80"/>
      <c r="L9866" s="80"/>
      <c r="M9866" s="80"/>
    </row>
    <row r="9867" spans="5:13">
      <c r="E9867" s="80"/>
      <c r="F9867" s="80"/>
      <c r="I9867" s="81"/>
      <c r="J9867" s="80"/>
      <c r="K9867" s="80"/>
      <c r="L9867" s="80"/>
      <c r="M9867" s="80"/>
    </row>
    <row r="9868" spans="5:13">
      <c r="E9868" s="80"/>
      <c r="F9868" s="80"/>
      <c r="I9868" s="81"/>
      <c r="J9868" s="80"/>
      <c r="K9868" s="80"/>
      <c r="L9868" s="80"/>
      <c r="M9868" s="80"/>
    </row>
    <row r="9869" spans="5:13">
      <c r="E9869" s="80"/>
      <c r="F9869" s="80"/>
      <c r="I9869" s="81"/>
      <c r="J9869" s="80"/>
      <c r="K9869" s="80"/>
      <c r="L9869" s="80"/>
      <c r="M9869" s="80"/>
    </row>
    <row r="9870" spans="5:13">
      <c r="E9870" s="80"/>
      <c r="F9870" s="80"/>
      <c r="I9870" s="81"/>
      <c r="J9870" s="80"/>
      <c r="K9870" s="80"/>
      <c r="L9870" s="80"/>
      <c r="M9870" s="80"/>
    </row>
    <row r="9871" spans="5:13">
      <c r="E9871" s="80"/>
      <c r="F9871" s="80"/>
      <c r="I9871" s="81"/>
      <c r="J9871" s="80"/>
      <c r="K9871" s="80"/>
      <c r="L9871" s="80"/>
      <c r="M9871" s="80"/>
    </row>
    <row r="9872" spans="5:13">
      <c r="E9872" s="80"/>
      <c r="F9872" s="80"/>
      <c r="I9872" s="81"/>
      <c r="J9872" s="80"/>
      <c r="K9872" s="80"/>
      <c r="L9872" s="80"/>
      <c r="M9872" s="80"/>
    </row>
    <row r="9873" spans="5:13">
      <c r="E9873" s="80"/>
      <c r="F9873" s="80"/>
      <c r="I9873" s="81"/>
      <c r="J9873" s="80"/>
      <c r="K9873" s="80"/>
      <c r="L9873" s="80"/>
      <c r="M9873" s="80"/>
    </row>
    <row r="9874" spans="5:13">
      <c r="E9874" s="80"/>
      <c r="F9874" s="80"/>
      <c r="I9874" s="81"/>
      <c r="J9874" s="80"/>
      <c r="K9874" s="80"/>
      <c r="L9874" s="80"/>
      <c r="M9874" s="80"/>
    </row>
    <row r="9875" spans="5:13">
      <c r="E9875" s="80"/>
      <c r="F9875" s="80"/>
      <c r="I9875" s="81"/>
      <c r="J9875" s="80"/>
      <c r="K9875" s="80"/>
      <c r="L9875" s="80"/>
      <c r="M9875" s="80"/>
    </row>
    <row r="9876" spans="5:13">
      <c r="E9876" s="80"/>
      <c r="F9876" s="80"/>
      <c r="I9876" s="81"/>
      <c r="J9876" s="80"/>
      <c r="K9876" s="80"/>
      <c r="L9876" s="80"/>
      <c r="M9876" s="80"/>
    </row>
    <row r="9877" spans="5:13">
      <c r="E9877" s="80"/>
      <c r="F9877" s="80"/>
      <c r="I9877" s="81"/>
      <c r="J9877" s="80"/>
      <c r="K9877" s="80"/>
      <c r="L9877" s="80"/>
      <c r="M9877" s="80"/>
    </row>
    <row r="9878" spans="5:13">
      <c r="E9878" s="80"/>
      <c r="F9878" s="80"/>
      <c r="I9878" s="81"/>
      <c r="J9878" s="80"/>
      <c r="K9878" s="80"/>
      <c r="L9878" s="80"/>
      <c r="M9878" s="80"/>
    </row>
    <row r="9879" spans="5:13">
      <c r="E9879" s="80"/>
      <c r="F9879" s="80"/>
      <c r="I9879" s="81"/>
      <c r="J9879" s="80"/>
      <c r="K9879" s="80"/>
      <c r="L9879" s="80"/>
      <c r="M9879" s="80"/>
    </row>
    <row r="9880" spans="5:13">
      <c r="E9880" s="80"/>
      <c r="F9880" s="80"/>
      <c r="I9880" s="81"/>
      <c r="J9880" s="80"/>
      <c r="K9880" s="80"/>
      <c r="L9880" s="80"/>
      <c r="M9880" s="80"/>
    </row>
    <row r="9881" spans="5:13">
      <c r="E9881" s="80"/>
      <c r="F9881" s="80"/>
      <c r="I9881" s="81"/>
      <c r="J9881" s="80"/>
      <c r="K9881" s="80"/>
      <c r="L9881" s="80"/>
      <c r="M9881" s="80"/>
    </row>
    <row r="9882" spans="5:13">
      <c r="E9882" s="80"/>
      <c r="F9882" s="80"/>
      <c r="I9882" s="81"/>
      <c r="J9882" s="80"/>
      <c r="K9882" s="80"/>
      <c r="L9882" s="80"/>
      <c r="M9882" s="80"/>
    </row>
    <row r="9883" spans="5:13">
      <c r="E9883" s="80"/>
      <c r="F9883" s="80"/>
      <c r="I9883" s="81"/>
      <c r="J9883" s="80"/>
      <c r="K9883" s="80"/>
      <c r="L9883" s="80"/>
      <c r="M9883" s="80"/>
    </row>
    <row r="9884" spans="5:13">
      <c r="E9884" s="80"/>
      <c r="F9884" s="80"/>
      <c r="I9884" s="81"/>
      <c r="J9884" s="80"/>
      <c r="K9884" s="80"/>
      <c r="L9884" s="80"/>
      <c r="M9884" s="80"/>
    </row>
    <row r="9885" spans="5:13">
      <c r="E9885" s="80"/>
      <c r="F9885" s="80"/>
      <c r="I9885" s="81"/>
      <c r="J9885" s="80"/>
      <c r="K9885" s="80"/>
      <c r="L9885" s="80"/>
      <c r="M9885" s="80"/>
    </row>
    <row r="9886" spans="5:13">
      <c r="E9886" s="80"/>
      <c r="F9886" s="80"/>
      <c r="I9886" s="81"/>
      <c r="J9886" s="80"/>
      <c r="K9886" s="80"/>
      <c r="L9886" s="80"/>
      <c r="M9886" s="80"/>
    </row>
    <row r="9887" spans="5:13">
      <c r="E9887" s="80"/>
      <c r="F9887" s="80"/>
      <c r="I9887" s="81"/>
      <c r="J9887" s="80"/>
      <c r="K9887" s="80"/>
      <c r="L9887" s="80"/>
      <c r="M9887" s="80"/>
    </row>
    <row r="9888" spans="5:13">
      <c r="E9888" s="80"/>
      <c r="F9888" s="80"/>
      <c r="I9888" s="81"/>
      <c r="J9888" s="80"/>
      <c r="K9888" s="80"/>
      <c r="L9888" s="80"/>
      <c r="M9888" s="80"/>
    </row>
    <row r="9889" spans="5:13">
      <c r="E9889" s="80"/>
      <c r="F9889" s="80"/>
      <c r="I9889" s="81"/>
      <c r="J9889" s="80"/>
      <c r="K9889" s="80"/>
      <c r="L9889" s="80"/>
      <c r="M9889" s="80"/>
    </row>
    <row r="9890" spans="5:13">
      <c r="E9890" s="80"/>
      <c r="F9890" s="80"/>
      <c r="I9890" s="81"/>
      <c r="J9890" s="80"/>
      <c r="K9890" s="80"/>
      <c r="L9890" s="80"/>
      <c r="M9890" s="80"/>
    </row>
    <row r="9891" spans="5:13">
      <c r="E9891" s="80"/>
      <c r="F9891" s="80"/>
      <c r="I9891" s="81"/>
      <c r="J9891" s="80"/>
      <c r="K9891" s="80"/>
      <c r="L9891" s="80"/>
      <c r="M9891" s="80"/>
    </row>
    <row r="9892" spans="5:13">
      <c r="E9892" s="80"/>
      <c r="F9892" s="80"/>
      <c r="I9892" s="81"/>
      <c r="J9892" s="80"/>
      <c r="K9892" s="80"/>
      <c r="L9892" s="80"/>
      <c r="M9892" s="80"/>
    </row>
    <row r="9893" spans="5:13">
      <c r="E9893" s="80"/>
      <c r="F9893" s="80"/>
      <c r="I9893" s="81"/>
      <c r="J9893" s="80"/>
      <c r="K9893" s="80"/>
      <c r="L9893" s="80"/>
      <c r="M9893" s="80"/>
    </row>
    <row r="9894" spans="5:13">
      <c r="E9894" s="80"/>
      <c r="F9894" s="80"/>
      <c r="I9894" s="81"/>
      <c r="J9894" s="80"/>
      <c r="K9894" s="80"/>
      <c r="L9894" s="80"/>
      <c r="M9894" s="80"/>
    </row>
    <row r="9895" spans="5:13">
      <c r="E9895" s="80"/>
      <c r="F9895" s="80"/>
      <c r="I9895" s="81"/>
      <c r="J9895" s="80"/>
      <c r="K9895" s="80"/>
      <c r="L9895" s="80"/>
      <c r="M9895" s="80"/>
    </row>
    <row r="9896" spans="5:13">
      <c r="E9896" s="80"/>
      <c r="F9896" s="80"/>
      <c r="I9896" s="81"/>
      <c r="J9896" s="80"/>
      <c r="K9896" s="80"/>
      <c r="L9896" s="80"/>
      <c r="M9896" s="80"/>
    </row>
    <row r="9897" spans="5:13">
      <c r="E9897" s="80"/>
      <c r="F9897" s="80"/>
      <c r="I9897" s="81"/>
      <c r="J9897" s="80"/>
      <c r="K9897" s="80"/>
      <c r="L9897" s="80"/>
      <c r="M9897" s="80"/>
    </row>
    <row r="9898" spans="5:13">
      <c r="E9898" s="80"/>
      <c r="F9898" s="80"/>
      <c r="I9898" s="81"/>
      <c r="J9898" s="80"/>
      <c r="K9898" s="80"/>
      <c r="L9898" s="80"/>
      <c r="M9898" s="80"/>
    </row>
    <row r="9899" spans="5:13">
      <c r="E9899" s="80"/>
      <c r="F9899" s="80"/>
      <c r="I9899" s="81"/>
      <c r="J9899" s="80"/>
      <c r="K9899" s="80"/>
      <c r="L9899" s="80"/>
      <c r="M9899" s="80"/>
    </row>
    <row r="9900" spans="5:13">
      <c r="E9900" s="80"/>
      <c r="F9900" s="80"/>
      <c r="I9900" s="81"/>
      <c r="J9900" s="80"/>
      <c r="K9900" s="80"/>
      <c r="L9900" s="80"/>
      <c r="M9900" s="80"/>
    </row>
    <row r="9901" spans="5:13">
      <c r="E9901" s="80"/>
      <c r="F9901" s="80"/>
      <c r="I9901" s="81"/>
      <c r="J9901" s="80"/>
      <c r="K9901" s="80"/>
      <c r="L9901" s="80"/>
      <c r="M9901" s="80"/>
    </row>
    <row r="9902" spans="5:13">
      <c r="E9902" s="80"/>
      <c r="F9902" s="80"/>
      <c r="I9902" s="81"/>
      <c r="J9902" s="80"/>
      <c r="K9902" s="80"/>
      <c r="L9902" s="80"/>
      <c r="M9902" s="80"/>
    </row>
    <row r="9903" spans="5:13">
      <c r="E9903" s="80"/>
      <c r="F9903" s="80"/>
      <c r="I9903" s="81"/>
      <c r="J9903" s="80"/>
      <c r="K9903" s="80"/>
      <c r="L9903" s="80"/>
      <c r="M9903" s="80"/>
    </row>
    <row r="9904" spans="5:13">
      <c r="E9904" s="80"/>
      <c r="F9904" s="80"/>
      <c r="I9904" s="81"/>
      <c r="J9904" s="80"/>
      <c r="K9904" s="80"/>
      <c r="L9904" s="80"/>
      <c r="M9904" s="80"/>
    </row>
    <row r="9905" spans="5:13">
      <c r="E9905" s="80"/>
      <c r="F9905" s="80"/>
      <c r="I9905" s="81"/>
      <c r="J9905" s="80"/>
      <c r="K9905" s="80"/>
      <c r="L9905" s="80"/>
      <c r="M9905" s="80"/>
    </row>
    <row r="9906" spans="5:13">
      <c r="E9906" s="80"/>
      <c r="F9906" s="80"/>
      <c r="I9906" s="81"/>
      <c r="J9906" s="80"/>
      <c r="K9906" s="80"/>
      <c r="L9906" s="80"/>
      <c r="M9906" s="80"/>
    </row>
    <row r="9907" spans="5:13">
      <c r="E9907" s="80"/>
      <c r="F9907" s="80"/>
      <c r="I9907" s="81"/>
      <c r="J9907" s="80"/>
      <c r="K9907" s="80"/>
      <c r="L9907" s="80"/>
      <c r="M9907" s="80"/>
    </row>
    <row r="9908" spans="5:13">
      <c r="E9908" s="80"/>
      <c r="F9908" s="80"/>
      <c r="I9908" s="81"/>
      <c r="J9908" s="80"/>
      <c r="K9908" s="80"/>
      <c r="L9908" s="80"/>
      <c r="M9908" s="80"/>
    </row>
    <row r="9909" spans="5:13">
      <c r="E9909" s="80"/>
      <c r="F9909" s="80"/>
      <c r="I9909" s="81"/>
      <c r="J9909" s="80"/>
      <c r="K9909" s="80"/>
      <c r="L9909" s="80"/>
      <c r="M9909" s="80"/>
    </row>
    <row r="9910" spans="5:13">
      <c r="E9910" s="80"/>
      <c r="F9910" s="80"/>
      <c r="I9910" s="81"/>
      <c r="J9910" s="80"/>
      <c r="K9910" s="80"/>
      <c r="L9910" s="80"/>
      <c r="M9910" s="80"/>
    </row>
    <row r="9911" spans="5:13">
      <c r="E9911" s="80"/>
      <c r="F9911" s="80"/>
      <c r="I9911" s="81"/>
      <c r="J9911" s="80"/>
      <c r="K9911" s="80"/>
      <c r="L9911" s="80"/>
      <c r="M9911" s="80"/>
    </row>
    <row r="9912" spans="5:13">
      <c r="E9912" s="80"/>
      <c r="F9912" s="80"/>
      <c r="I9912" s="81"/>
      <c r="J9912" s="80"/>
      <c r="K9912" s="80"/>
      <c r="L9912" s="80"/>
      <c r="M9912" s="80"/>
    </row>
    <row r="9913" spans="5:13">
      <c r="E9913" s="80"/>
      <c r="F9913" s="80"/>
      <c r="I9913" s="81"/>
      <c r="J9913" s="80"/>
      <c r="K9913" s="80"/>
      <c r="L9913" s="80"/>
      <c r="M9913" s="80"/>
    </row>
    <row r="9914" spans="5:13">
      <c r="E9914" s="80"/>
      <c r="F9914" s="80"/>
      <c r="I9914" s="81"/>
      <c r="J9914" s="80"/>
      <c r="K9914" s="80"/>
      <c r="L9914" s="80"/>
      <c r="M9914" s="80"/>
    </row>
    <row r="9915" spans="5:13">
      <c r="E9915" s="80"/>
      <c r="F9915" s="80"/>
      <c r="I9915" s="81"/>
      <c r="J9915" s="80"/>
      <c r="K9915" s="80"/>
      <c r="L9915" s="80"/>
      <c r="M9915" s="80"/>
    </row>
    <row r="9916" spans="5:13">
      <c r="E9916" s="80"/>
      <c r="F9916" s="80"/>
      <c r="I9916" s="81"/>
      <c r="J9916" s="80"/>
      <c r="K9916" s="80"/>
      <c r="L9916" s="80"/>
      <c r="M9916" s="80"/>
    </row>
    <row r="9917" spans="5:13">
      <c r="E9917" s="80"/>
      <c r="F9917" s="80"/>
      <c r="I9917" s="81"/>
      <c r="J9917" s="80"/>
      <c r="K9917" s="80"/>
      <c r="L9917" s="80"/>
      <c r="M9917" s="80"/>
    </row>
    <row r="9918" spans="5:13">
      <c r="E9918" s="80"/>
      <c r="F9918" s="80"/>
      <c r="I9918" s="81"/>
      <c r="J9918" s="80"/>
      <c r="K9918" s="80"/>
      <c r="L9918" s="80"/>
      <c r="M9918" s="80"/>
    </row>
    <row r="9919" spans="5:13">
      <c r="E9919" s="80"/>
      <c r="F9919" s="80"/>
      <c r="I9919" s="81"/>
      <c r="J9919" s="80"/>
      <c r="K9919" s="80"/>
      <c r="L9919" s="80"/>
      <c r="M9919" s="80"/>
    </row>
    <row r="9920" spans="5:13">
      <c r="E9920" s="80"/>
      <c r="F9920" s="80"/>
      <c r="I9920" s="81"/>
      <c r="J9920" s="80"/>
      <c r="K9920" s="80"/>
      <c r="L9920" s="80"/>
      <c r="M9920" s="80"/>
    </row>
    <row r="9921" spans="5:13">
      <c r="E9921" s="80"/>
      <c r="F9921" s="80"/>
      <c r="I9921" s="81"/>
      <c r="J9921" s="80"/>
      <c r="K9921" s="80"/>
      <c r="L9921" s="80"/>
      <c r="M9921" s="80"/>
    </row>
    <row r="9922" spans="5:13">
      <c r="E9922" s="80"/>
      <c r="F9922" s="80"/>
      <c r="I9922" s="81"/>
      <c r="J9922" s="80"/>
      <c r="K9922" s="80"/>
      <c r="L9922" s="80"/>
      <c r="M9922" s="80"/>
    </row>
    <row r="9923" spans="5:13">
      <c r="E9923" s="80"/>
      <c r="F9923" s="80"/>
      <c r="I9923" s="81"/>
      <c r="J9923" s="80"/>
      <c r="K9923" s="80"/>
      <c r="L9923" s="80"/>
      <c r="M9923" s="80"/>
    </row>
    <row r="9924" spans="5:13">
      <c r="E9924" s="80"/>
      <c r="F9924" s="80"/>
      <c r="I9924" s="81"/>
      <c r="J9924" s="80"/>
      <c r="K9924" s="80"/>
      <c r="L9924" s="80"/>
      <c r="M9924" s="80"/>
    </row>
    <row r="9925" spans="5:13">
      <c r="E9925" s="80"/>
      <c r="F9925" s="80"/>
      <c r="I9925" s="81"/>
      <c r="J9925" s="80"/>
      <c r="K9925" s="80"/>
      <c r="L9925" s="80"/>
      <c r="M9925" s="80"/>
    </row>
    <row r="9926" spans="5:13">
      <c r="E9926" s="80"/>
      <c r="F9926" s="80"/>
      <c r="I9926" s="81"/>
      <c r="J9926" s="80"/>
      <c r="K9926" s="80"/>
      <c r="L9926" s="80"/>
      <c r="M9926" s="80"/>
    </row>
    <row r="9927" spans="5:13">
      <c r="E9927" s="80"/>
      <c r="F9927" s="80"/>
      <c r="I9927" s="81"/>
      <c r="J9927" s="80"/>
      <c r="K9927" s="80"/>
      <c r="L9927" s="80"/>
      <c r="M9927" s="80"/>
    </row>
    <row r="9928" spans="5:13">
      <c r="E9928" s="80"/>
      <c r="F9928" s="80"/>
      <c r="I9928" s="81"/>
      <c r="J9928" s="80"/>
      <c r="K9928" s="80"/>
      <c r="L9928" s="80"/>
      <c r="M9928" s="80"/>
    </row>
    <row r="9929" spans="5:13">
      <c r="E9929" s="80"/>
      <c r="F9929" s="80"/>
      <c r="I9929" s="81"/>
      <c r="J9929" s="80"/>
      <c r="K9929" s="80"/>
      <c r="L9929" s="80"/>
      <c r="M9929" s="80"/>
    </row>
    <row r="9930" spans="5:13">
      <c r="E9930" s="80"/>
      <c r="F9930" s="80"/>
      <c r="I9930" s="81"/>
      <c r="J9930" s="80"/>
      <c r="K9930" s="80"/>
      <c r="L9930" s="80"/>
      <c r="M9930" s="80"/>
    </row>
    <row r="9931" spans="5:13">
      <c r="E9931" s="80"/>
      <c r="F9931" s="80"/>
      <c r="I9931" s="81"/>
      <c r="J9931" s="80"/>
      <c r="K9931" s="80"/>
      <c r="L9931" s="80"/>
      <c r="M9931" s="80"/>
    </row>
    <row r="9932" spans="5:13">
      <c r="E9932" s="80"/>
      <c r="F9932" s="80"/>
      <c r="I9932" s="81"/>
      <c r="J9932" s="80"/>
      <c r="K9932" s="80"/>
      <c r="L9932" s="80"/>
      <c r="M9932" s="80"/>
    </row>
    <row r="9933" spans="5:13">
      <c r="E9933" s="80"/>
      <c r="F9933" s="80"/>
      <c r="I9933" s="81"/>
      <c r="J9933" s="80"/>
      <c r="K9933" s="80"/>
      <c r="L9933" s="80"/>
      <c r="M9933" s="80"/>
    </row>
    <row r="9934" spans="5:13">
      <c r="E9934" s="80"/>
      <c r="F9934" s="80"/>
      <c r="I9934" s="81"/>
      <c r="J9934" s="80"/>
      <c r="K9934" s="80"/>
      <c r="L9934" s="80"/>
      <c r="M9934" s="80"/>
    </row>
    <row r="9935" spans="5:13">
      <c r="E9935" s="80"/>
      <c r="F9935" s="80"/>
      <c r="I9935" s="81"/>
      <c r="J9935" s="80"/>
      <c r="K9935" s="80"/>
      <c r="L9935" s="80"/>
      <c r="M9935" s="80"/>
    </row>
    <row r="9936" spans="5:13">
      <c r="E9936" s="80"/>
      <c r="F9936" s="80"/>
      <c r="I9936" s="81"/>
      <c r="J9936" s="80"/>
      <c r="K9936" s="80"/>
      <c r="L9936" s="80"/>
      <c r="M9936" s="80"/>
    </row>
    <row r="9937" spans="5:13">
      <c r="E9937" s="80"/>
      <c r="F9937" s="80"/>
      <c r="I9937" s="81"/>
      <c r="J9937" s="80"/>
      <c r="K9937" s="80"/>
      <c r="L9937" s="80"/>
      <c r="M9937" s="80"/>
    </row>
    <row r="9938" spans="5:13">
      <c r="E9938" s="80"/>
      <c r="F9938" s="80"/>
      <c r="I9938" s="81"/>
      <c r="J9938" s="80"/>
      <c r="K9938" s="80"/>
      <c r="L9938" s="80"/>
      <c r="M9938" s="80"/>
    </row>
    <row r="9939" spans="5:13">
      <c r="E9939" s="80"/>
      <c r="F9939" s="80"/>
      <c r="I9939" s="81"/>
      <c r="J9939" s="80"/>
      <c r="K9939" s="80"/>
      <c r="L9939" s="80"/>
      <c r="M9939" s="80"/>
    </row>
    <row r="9940" spans="5:13">
      <c r="E9940" s="80"/>
      <c r="F9940" s="80"/>
      <c r="I9940" s="81"/>
      <c r="J9940" s="80"/>
      <c r="K9940" s="80"/>
      <c r="L9940" s="80"/>
      <c r="M9940" s="80"/>
    </row>
    <row r="9941" spans="5:13">
      <c r="E9941" s="80"/>
      <c r="F9941" s="80"/>
      <c r="I9941" s="81"/>
      <c r="J9941" s="80"/>
      <c r="K9941" s="80"/>
      <c r="L9941" s="80"/>
      <c r="M9941" s="80"/>
    </row>
    <row r="9942" spans="5:13">
      <c r="E9942" s="80"/>
      <c r="F9942" s="80"/>
      <c r="I9942" s="81"/>
      <c r="J9942" s="80"/>
      <c r="K9942" s="80"/>
      <c r="L9942" s="80"/>
      <c r="M9942" s="80"/>
    </row>
    <row r="9943" spans="5:13">
      <c r="E9943" s="80"/>
      <c r="F9943" s="80"/>
      <c r="I9943" s="81"/>
      <c r="J9943" s="80"/>
      <c r="K9943" s="80"/>
      <c r="L9943" s="80"/>
      <c r="M9943" s="80"/>
    </row>
    <row r="9944" spans="5:13">
      <c r="E9944" s="80"/>
      <c r="F9944" s="80"/>
      <c r="I9944" s="81"/>
      <c r="J9944" s="80"/>
      <c r="K9944" s="80"/>
      <c r="L9944" s="80"/>
      <c r="M9944" s="80"/>
    </row>
    <row r="9945" spans="5:13">
      <c r="E9945" s="80"/>
      <c r="F9945" s="80"/>
      <c r="I9945" s="81"/>
      <c r="J9945" s="80"/>
      <c r="K9945" s="80"/>
      <c r="L9945" s="80"/>
      <c r="M9945" s="80"/>
    </row>
    <row r="9946" spans="5:13">
      <c r="E9946" s="80"/>
      <c r="F9946" s="80"/>
      <c r="I9946" s="81"/>
      <c r="J9946" s="80"/>
      <c r="K9946" s="80"/>
      <c r="L9946" s="80"/>
      <c r="M9946" s="80"/>
    </row>
    <row r="9947" spans="5:13">
      <c r="E9947" s="80"/>
      <c r="F9947" s="80"/>
      <c r="I9947" s="81"/>
      <c r="J9947" s="80"/>
      <c r="K9947" s="80"/>
      <c r="L9947" s="80"/>
      <c r="M9947" s="80"/>
    </row>
    <row r="9948" spans="5:13">
      <c r="E9948" s="80"/>
      <c r="F9948" s="80"/>
      <c r="I9948" s="81"/>
      <c r="J9948" s="80"/>
      <c r="K9948" s="80"/>
      <c r="L9948" s="80"/>
      <c r="M9948" s="80"/>
    </row>
    <row r="9949" spans="5:13">
      <c r="E9949" s="80"/>
      <c r="F9949" s="80"/>
      <c r="I9949" s="81"/>
      <c r="J9949" s="80"/>
      <c r="K9949" s="80"/>
      <c r="L9949" s="80"/>
      <c r="M9949" s="80"/>
    </row>
    <row r="9950" spans="5:13">
      <c r="E9950" s="80"/>
      <c r="F9950" s="80"/>
      <c r="I9950" s="81"/>
      <c r="J9950" s="80"/>
      <c r="K9950" s="80"/>
      <c r="L9950" s="80"/>
      <c r="M9950" s="80"/>
    </row>
    <row r="9951" spans="5:13">
      <c r="E9951" s="80"/>
      <c r="F9951" s="80"/>
      <c r="I9951" s="81"/>
      <c r="J9951" s="80"/>
      <c r="K9951" s="80"/>
      <c r="L9951" s="80"/>
      <c r="M9951" s="80"/>
    </row>
    <row r="9952" spans="5:13">
      <c r="E9952" s="80"/>
      <c r="F9952" s="80"/>
      <c r="I9952" s="81"/>
      <c r="J9952" s="80"/>
      <c r="K9952" s="80"/>
      <c r="L9952" s="80"/>
      <c r="M9952" s="80"/>
    </row>
    <row r="9953" spans="5:13">
      <c r="E9953" s="80"/>
      <c r="F9953" s="80"/>
      <c r="I9953" s="81"/>
      <c r="J9953" s="80"/>
      <c r="K9953" s="80"/>
      <c r="L9953" s="80"/>
      <c r="M9953" s="80"/>
    </row>
    <row r="9954" spans="5:13">
      <c r="E9954" s="80"/>
      <c r="F9954" s="80"/>
      <c r="I9954" s="81"/>
      <c r="J9954" s="80"/>
      <c r="K9954" s="80"/>
      <c r="L9954" s="80"/>
      <c r="M9954" s="80"/>
    </row>
    <row r="9955" spans="5:13">
      <c r="E9955" s="80"/>
      <c r="F9955" s="80"/>
      <c r="I9955" s="81"/>
      <c r="J9955" s="80"/>
      <c r="K9955" s="80"/>
      <c r="L9955" s="80"/>
      <c r="M9955" s="80"/>
    </row>
    <row r="9956" spans="5:13">
      <c r="E9956" s="80"/>
      <c r="F9956" s="80"/>
      <c r="I9956" s="81"/>
      <c r="J9956" s="80"/>
      <c r="K9956" s="80"/>
      <c r="L9956" s="80"/>
      <c r="M9956" s="80"/>
    </row>
    <row r="9957" spans="5:13">
      <c r="E9957" s="80"/>
      <c r="F9957" s="80"/>
      <c r="I9957" s="81"/>
      <c r="J9957" s="80"/>
      <c r="K9957" s="80"/>
      <c r="L9957" s="80"/>
      <c r="M9957" s="80"/>
    </row>
    <row r="9958" spans="5:13">
      <c r="E9958" s="80"/>
      <c r="F9958" s="80"/>
      <c r="I9958" s="81"/>
      <c r="J9958" s="80"/>
      <c r="K9958" s="80"/>
      <c r="L9958" s="80"/>
      <c r="M9958" s="80"/>
    </row>
    <row r="9959" spans="5:13">
      <c r="E9959" s="80"/>
      <c r="F9959" s="80"/>
      <c r="I9959" s="81"/>
      <c r="J9959" s="80"/>
      <c r="K9959" s="80"/>
      <c r="L9959" s="80"/>
      <c r="M9959" s="80"/>
    </row>
    <row r="9960" spans="5:13">
      <c r="E9960" s="80"/>
      <c r="F9960" s="80"/>
      <c r="I9960" s="81"/>
      <c r="J9960" s="80"/>
      <c r="K9960" s="80"/>
      <c r="L9960" s="80"/>
      <c r="M9960" s="80"/>
    </row>
    <row r="9961" spans="5:13">
      <c r="E9961" s="80"/>
      <c r="F9961" s="80"/>
      <c r="I9961" s="81"/>
      <c r="J9961" s="80"/>
      <c r="K9961" s="80"/>
      <c r="L9961" s="80"/>
      <c r="M9961" s="80"/>
    </row>
    <row r="9962" spans="5:13">
      <c r="E9962" s="80"/>
      <c r="F9962" s="80"/>
      <c r="I9962" s="81"/>
      <c r="J9962" s="80"/>
      <c r="K9962" s="80"/>
      <c r="L9962" s="80"/>
      <c r="M9962" s="80"/>
    </row>
    <row r="9963" spans="5:13">
      <c r="E9963" s="80"/>
      <c r="F9963" s="80"/>
      <c r="I9963" s="81"/>
      <c r="J9963" s="80"/>
      <c r="K9963" s="80"/>
      <c r="L9963" s="80"/>
      <c r="M9963" s="80"/>
    </row>
    <row r="9964" spans="5:13">
      <c r="E9964" s="80"/>
      <c r="F9964" s="80"/>
      <c r="I9964" s="81"/>
      <c r="J9964" s="80"/>
      <c r="K9964" s="80"/>
      <c r="L9964" s="80"/>
      <c r="M9964" s="80"/>
    </row>
    <row r="9965" spans="5:13">
      <c r="E9965" s="80"/>
      <c r="F9965" s="80"/>
      <c r="I9965" s="81"/>
      <c r="J9965" s="80"/>
      <c r="K9965" s="80"/>
      <c r="L9965" s="80"/>
      <c r="M9965" s="80"/>
    </row>
    <row r="9966" spans="5:13">
      <c r="E9966" s="80"/>
      <c r="F9966" s="80"/>
      <c r="I9966" s="81"/>
      <c r="J9966" s="80"/>
      <c r="K9966" s="80"/>
      <c r="L9966" s="80"/>
      <c r="M9966" s="80"/>
    </row>
    <row r="9967" spans="5:13">
      <c r="E9967" s="80"/>
      <c r="F9967" s="80"/>
      <c r="I9967" s="81"/>
      <c r="J9967" s="80"/>
      <c r="K9967" s="80"/>
      <c r="L9967" s="80"/>
      <c r="M9967" s="80"/>
    </row>
    <row r="9968" spans="5:13">
      <c r="E9968" s="80"/>
      <c r="F9968" s="80"/>
      <c r="I9968" s="81"/>
      <c r="J9968" s="80"/>
      <c r="K9968" s="80"/>
      <c r="L9968" s="80"/>
      <c r="M9968" s="80"/>
    </row>
    <row r="9969" spans="5:13">
      <c r="E9969" s="80"/>
      <c r="F9969" s="80"/>
      <c r="I9969" s="81"/>
      <c r="J9969" s="80"/>
      <c r="K9969" s="80"/>
      <c r="L9969" s="80"/>
      <c r="M9969" s="80"/>
    </row>
    <row r="9970" spans="5:13">
      <c r="E9970" s="80"/>
      <c r="F9970" s="80"/>
      <c r="I9970" s="81"/>
      <c r="J9970" s="80"/>
      <c r="K9970" s="80"/>
      <c r="L9970" s="80"/>
      <c r="M9970" s="80"/>
    </row>
    <row r="9971" spans="5:13">
      <c r="E9971" s="80"/>
      <c r="F9971" s="80"/>
      <c r="I9971" s="81"/>
      <c r="J9971" s="80"/>
      <c r="K9971" s="80"/>
      <c r="L9971" s="80"/>
      <c r="M9971" s="80"/>
    </row>
    <row r="9972" spans="5:13">
      <c r="E9972" s="80"/>
      <c r="F9972" s="80"/>
      <c r="I9972" s="81"/>
      <c r="J9972" s="80"/>
      <c r="K9972" s="80"/>
      <c r="L9972" s="80"/>
      <c r="M9972" s="80"/>
    </row>
    <row r="9973" spans="5:13">
      <c r="E9973" s="80"/>
      <c r="F9973" s="80"/>
      <c r="I9973" s="81"/>
      <c r="J9973" s="80"/>
      <c r="K9973" s="80"/>
      <c r="L9973" s="80"/>
      <c r="M9973" s="80"/>
    </row>
    <row r="9974" spans="5:13">
      <c r="E9974" s="80"/>
      <c r="F9974" s="80"/>
      <c r="I9974" s="81"/>
      <c r="J9974" s="80"/>
      <c r="K9974" s="80"/>
      <c r="L9974" s="80"/>
      <c r="M9974" s="80"/>
    </row>
    <row r="9975" spans="5:13">
      <c r="E9975" s="80"/>
      <c r="F9975" s="80"/>
      <c r="I9975" s="81"/>
      <c r="J9975" s="80"/>
      <c r="K9975" s="80"/>
      <c r="L9975" s="80"/>
      <c r="M9975" s="80"/>
    </row>
    <row r="9976" spans="5:13">
      <c r="E9976" s="80"/>
      <c r="F9976" s="80"/>
      <c r="I9976" s="81"/>
      <c r="J9976" s="80"/>
      <c r="K9976" s="80"/>
      <c r="L9976" s="80"/>
      <c r="M9976" s="80"/>
    </row>
    <row r="9977" spans="5:13">
      <c r="E9977" s="80"/>
      <c r="F9977" s="80"/>
      <c r="I9977" s="81"/>
      <c r="J9977" s="80"/>
      <c r="K9977" s="80"/>
      <c r="L9977" s="80"/>
      <c r="M9977" s="80"/>
    </row>
    <row r="9978" spans="5:13">
      <c r="E9978" s="80"/>
      <c r="F9978" s="80"/>
      <c r="I9978" s="81"/>
      <c r="J9978" s="80"/>
      <c r="K9978" s="80"/>
      <c r="L9978" s="80"/>
      <c r="M9978" s="80"/>
    </row>
    <row r="9979" spans="5:13">
      <c r="E9979" s="80"/>
      <c r="F9979" s="80"/>
      <c r="I9979" s="81"/>
      <c r="J9979" s="80"/>
      <c r="K9979" s="80"/>
      <c r="L9979" s="80"/>
      <c r="M9979" s="80"/>
    </row>
    <row r="9980" spans="5:13">
      <c r="E9980" s="80"/>
      <c r="F9980" s="80"/>
      <c r="I9980" s="81"/>
      <c r="J9980" s="80"/>
      <c r="K9980" s="80"/>
      <c r="L9980" s="80"/>
      <c r="M9980" s="80"/>
    </row>
    <row r="9981" spans="5:13">
      <c r="E9981" s="80"/>
      <c r="F9981" s="80"/>
      <c r="I9981" s="81"/>
      <c r="J9981" s="80"/>
      <c r="K9981" s="80"/>
      <c r="L9981" s="80"/>
      <c r="M9981" s="80"/>
    </row>
    <row r="9982" spans="5:13">
      <c r="E9982" s="80"/>
      <c r="F9982" s="80"/>
      <c r="I9982" s="81"/>
      <c r="J9982" s="80"/>
      <c r="K9982" s="80"/>
      <c r="L9982" s="80"/>
      <c r="M9982" s="80"/>
    </row>
    <row r="9983" spans="5:13">
      <c r="E9983" s="80"/>
      <c r="F9983" s="80"/>
      <c r="I9983" s="81"/>
      <c r="J9983" s="80"/>
      <c r="K9983" s="80"/>
      <c r="L9983" s="80"/>
      <c r="M9983" s="80"/>
    </row>
    <row r="9984" spans="5:13">
      <c r="E9984" s="80"/>
      <c r="F9984" s="80"/>
      <c r="I9984" s="81"/>
      <c r="J9984" s="80"/>
      <c r="K9984" s="80"/>
      <c r="L9984" s="80"/>
      <c r="M9984" s="80"/>
    </row>
    <row r="9985" spans="5:13">
      <c r="E9985" s="80"/>
      <c r="F9985" s="80"/>
      <c r="I9985" s="81"/>
      <c r="J9985" s="80"/>
      <c r="K9985" s="80"/>
      <c r="L9985" s="80"/>
      <c r="M9985" s="80"/>
    </row>
    <row r="9986" spans="5:13">
      <c r="E9986" s="80"/>
      <c r="F9986" s="80"/>
      <c r="I9986" s="81"/>
      <c r="J9986" s="80"/>
      <c r="K9986" s="80"/>
      <c r="L9986" s="80"/>
      <c r="M9986" s="80"/>
    </row>
    <row r="9987" spans="5:13">
      <c r="E9987" s="80"/>
      <c r="F9987" s="80"/>
      <c r="I9987" s="81"/>
      <c r="J9987" s="80"/>
      <c r="K9987" s="80"/>
      <c r="L9987" s="80"/>
      <c r="M9987" s="80"/>
    </row>
    <row r="9988" spans="5:13">
      <c r="E9988" s="80"/>
      <c r="F9988" s="80"/>
      <c r="I9988" s="81"/>
      <c r="J9988" s="80"/>
      <c r="K9988" s="80"/>
      <c r="L9988" s="80"/>
      <c r="M9988" s="80"/>
    </row>
    <row r="9989" spans="5:13">
      <c r="E9989" s="80"/>
      <c r="F9989" s="80"/>
      <c r="I9989" s="81"/>
      <c r="J9989" s="80"/>
      <c r="K9989" s="80"/>
      <c r="L9989" s="80"/>
      <c r="M9989" s="80"/>
    </row>
    <row r="9990" spans="5:13">
      <c r="E9990" s="80"/>
      <c r="F9990" s="80"/>
      <c r="I9990" s="81"/>
      <c r="J9990" s="80"/>
      <c r="K9990" s="80"/>
      <c r="L9990" s="80"/>
      <c r="M9990" s="80"/>
    </row>
    <row r="9991" spans="5:13">
      <c r="E9991" s="80"/>
      <c r="F9991" s="80"/>
      <c r="I9991" s="81"/>
      <c r="J9991" s="80"/>
      <c r="K9991" s="80"/>
      <c r="L9991" s="80"/>
      <c r="M9991" s="80"/>
    </row>
    <row r="9992" spans="5:13">
      <c r="E9992" s="80"/>
      <c r="F9992" s="80"/>
      <c r="I9992" s="81"/>
      <c r="J9992" s="80"/>
      <c r="K9992" s="80"/>
      <c r="L9992" s="80"/>
      <c r="M9992" s="80"/>
    </row>
    <row r="9993" spans="5:13">
      <c r="E9993" s="80"/>
      <c r="F9993" s="80"/>
      <c r="I9993" s="81"/>
      <c r="J9993" s="80"/>
      <c r="K9993" s="80"/>
      <c r="L9993" s="80"/>
      <c r="M9993" s="80"/>
    </row>
    <row r="9994" spans="5:13">
      <c r="E9994" s="80"/>
      <c r="F9994" s="80"/>
      <c r="I9994" s="81"/>
      <c r="J9994" s="80"/>
      <c r="K9994" s="80"/>
      <c r="L9994" s="80"/>
      <c r="M9994" s="80"/>
    </row>
    <row r="9995" spans="5:13">
      <c r="E9995" s="80"/>
      <c r="F9995" s="80"/>
      <c r="I9995" s="81"/>
      <c r="J9995" s="80"/>
      <c r="K9995" s="80"/>
      <c r="L9995" s="80"/>
      <c r="M9995" s="80"/>
    </row>
    <row r="9996" spans="5:13">
      <c r="E9996" s="80"/>
      <c r="F9996" s="80"/>
      <c r="I9996" s="81"/>
      <c r="J9996" s="80"/>
      <c r="K9996" s="80"/>
      <c r="L9996" s="80"/>
      <c r="M9996" s="80"/>
    </row>
    <row r="9997" spans="5:13">
      <c r="E9997" s="80"/>
      <c r="F9997" s="80"/>
      <c r="I9997" s="81"/>
      <c r="J9997" s="80"/>
      <c r="K9997" s="80"/>
      <c r="L9997" s="80"/>
      <c r="M9997" s="80"/>
    </row>
    <row r="9998" spans="5:13">
      <c r="E9998" s="80"/>
      <c r="F9998" s="80"/>
      <c r="I9998" s="81"/>
      <c r="J9998" s="80"/>
      <c r="K9998" s="80"/>
      <c r="L9998" s="80"/>
      <c r="M9998" s="80"/>
    </row>
    <row r="9999" spans="5:13">
      <c r="E9999" s="80"/>
      <c r="F9999" s="80"/>
      <c r="I9999" s="81"/>
      <c r="J9999" s="80"/>
      <c r="K9999" s="80"/>
      <c r="L9999" s="80"/>
      <c r="M9999" s="80"/>
    </row>
    <row r="10000" spans="5:13">
      <c r="E10000" s="80"/>
      <c r="F10000" s="80"/>
      <c r="I10000" s="81"/>
      <c r="J10000" s="80"/>
      <c r="K10000" s="80"/>
      <c r="L10000" s="80"/>
      <c r="M10000" s="80"/>
    </row>
    <row r="10001" spans="5:13">
      <c r="E10001" s="80"/>
      <c r="F10001" s="80"/>
      <c r="I10001" s="81"/>
      <c r="J10001" s="80"/>
      <c r="K10001" s="80"/>
      <c r="L10001" s="80"/>
      <c r="M10001" s="80"/>
    </row>
    <row r="10002" spans="5:13">
      <c r="E10002" s="80"/>
      <c r="F10002" s="80"/>
      <c r="I10002" s="81"/>
      <c r="J10002" s="80"/>
      <c r="K10002" s="80"/>
      <c r="L10002" s="80"/>
      <c r="M10002" s="80"/>
    </row>
    <row r="10003" spans="5:13">
      <c r="E10003" s="80"/>
      <c r="F10003" s="80"/>
      <c r="I10003" s="81"/>
      <c r="J10003" s="80"/>
      <c r="K10003" s="80"/>
      <c r="L10003" s="80"/>
      <c r="M10003" s="80"/>
    </row>
    <row r="10004" spans="5:13">
      <c r="E10004" s="80"/>
      <c r="F10004" s="80"/>
      <c r="I10004" s="81"/>
      <c r="J10004" s="80"/>
      <c r="K10004" s="80"/>
      <c r="L10004" s="80"/>
      <c r="M10004" s="80"/>
    </row>
    <row r="10005" spans="5:13">
      <c r="E10005" s="80"/>
      <c r="F10005" s="80"/>
      <c r="I10005" s="81"/>
      <c r="J10005" s="80"/>
      <c r="K10005" s="80"/>
      <c r="L10005" s="80"/>
      <c r="M10005" s="80"/>
    </row>
    <row r="10006" spans="5:13">
      <c r="E10006" s="80"/>
      <c r="F10006" s="80"/>
      <c r="I10006" s="81"/>
      <c r="J10006" s="80"/>
      <c r="K10006" s="80"/>
      <c r="L10006" s="80"/>
      <c r="M10006" s="80"/>
    </row>
    <row r="10007" spans="5:13">
      <c r="E10007" s="80"/>
      <c r="F10007" s="80"/>
      <c r="I10007" s="81"/>
      <c r="J10007" s="80"/>
      <c r="K10007" s="80"/>
      <c r="L10007" s="80"/>
      <c r="M10007" s="80"/>
    </row>
    <row r="10008" spans="5:13">
      <c r="E10008" s="80"/>
      <c r="F10008" s="80"/>
      <c r="I10008" s="81"/>
      <c r="J10008" s="80"/>
      <c r="K10008" s="80"/>
      <c r="L10008" s="80"/>
      <c r="M10008" s="80"/>
    </row>
    <row r="10009" spans="5:13">
      <c r="E10009" s="80"/>
      <c r="F10009" s="80"/>
      <c r="I10009" s="81"/>
      <c r="J10009" s="80"/>
      <c r="K10009" s="80"/>
      <c r="L10009" s="80"/>
      <c r="M10009" s="80"/>
    </row>
    <row r="10010" spans="5:13">
      <c r="E10010" s="80"/>
      <c r="F10010" s="80"/>
      <c r="I10010" s="81"/>
      <c r="J10010" s="80"/>
      <c r="K10010" s="80"/>
      <c r="L10010" s="80"/>
      <c r="M10010" s="80"/>
    </row>
    <row r="10011" spans="5:13">
      <c r="E10011" s="80"/>
      <c r="F10011" s="80"/>
      <c r="I10011" s="81"/>
      <c r="J10011" s="80"/>
      <c r="K10011" s="80"/>
      <c r="L10011" s="80"/>
      <c r="M10011" s="80"/>
    </row>
    <row r="10012" spans="5:13">
      <c r="E10012" s="80"/>
      <c r="F10012" s="80"/>
      <c r="I10012" s="81"/>
      <c r="J10012" s="80"/>
      <c r="K10012" s="80"/>
      <c r="L10012" s="80"/>
      <c r="M10012" s="80"/>
    </row>
    <row r="10013" spans="5:13">
      <c r="E10013" s="80"/>
      <c r="F10013" s="80"/>
      <c r="I10013" s="81"/>
      <c r="J10013" s="80"/>
      <c r="K10013" s="80"/>
      <c r="L10013" s="80"/>
      <c r="M10013" s="80"/>
    </row>
    <row r="10014" spans="5:13">
      <c r="E10014" s="80"/>
      <c r="F10014" s="80"/>
      <c r="I10014" s="81"/>
      <c r="J10014" s="80"/>
      <c r="K10014" s="80"/>
      <c r="L10014" s="80"/>
      <c r="M10014" s="80"/>
    </row>
    <row r="10015" spans="5:13">
      <c r="E10015" s="80"/>
      <c r="F10015" s="80"/>
      <c r="I10015" s="81"/>
      <c r="J10015" s="80"/>
      <c r="K10015" s="80"/>
      <c r="L10015" s="80"/>
      <c r="M10015" s="80"/>
    </row>
    <row r="10016" spans="5:13">
      <c r="E10016" s="80"/>
      <c r="F10016" s="80"/>
      <c r="I10016" s="81"/>
      <c r="J10016" s="80"/>
      <c r="K10016" s="80"/>
      <c r="L10016" s="80"/>
      <c r="M10016" s="80"/>
    </row>
  </sheetData>
  <printOptions headings="1" gridLines="1"/>
  <pageMargins left="0.7" right="0.7" top="0.75" bottom="0.75" header="0.3" footer="0.3"/>
  <pageSetup scale="9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3"/>
  <sheetViews>
    <sheetView zoomScale="110" zoomScaleNormal="110" workbookViewId="0">
      <selection activeCell="P5" sqref="P5"/>
    </sheetView>
  </sheetViews>
  <sheetFormatPr baseColWidth="10" defaultColWidth="10.6640625" defaultRowHeight="16"/>
  <cols>
    <col min="1" max="5" width="10.6640625" style="79"/>
    <col min="6" max="6" width="7.5" style="79" customWidth="1"/>
    <col min="7" max="16384" width="10.6640625" style="79"/>
  </cols>
  <sheetData>
    <row r="3" spans="2:2">
      <c r="B3" s="106" t="s">
        <v>419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9"/>
  <sheetViews>
    <sheetView workbookViewId="0"/>
  </sheetViews>
  <sheetFormatPr baseColWidth="10" defaultColWidth="7.1640625" defaultRowHeight="14"/>
  <sheetData>
    <row r="1" spans="1:14">
      <c r="A1" s="1" t="s">
        <v>56</v>
      </c>
    </row>
    <row r="2" spans="1:14">
      <c r="C2" s="6" t="s">
        <v>57</v>
      </c>
      <c r="D2">
        <v>50</v>
      </c>
      <c r="E2">
        <v>80</v>
      </c>
      <c r="F2">
        <v>120</v>
      </c>
      <c r="G2" t="s">
        <v>58</v>
      </c>
    </row>
    <row r="3" spans="1:14">
      <c r="A3" s="1" t="s">
        <v>59</v>
      </c>
    </row>
    <row r="4" spans="1:14">
      <c r="B4" s="23">
        <f ca="1">[1]!genlinv(RAND(),D2,E2,F2)</f>
        <v>68.281692003551328</v>
      </c>
      <c r="D4" s="19" t="str">
        <f>IF(E16="","Make SimTable A13:B414, copy C13:E13 down!","")</f>
        <v>Make SimTable A13:B414, copy C13:E13 down!</v>
      </c>
    </row>
    <row r="5" spans="1:14">
      <c r="C5" s="4"/>
      <c r="D5" s="2" t="s">
        <v>60</v>
      </c>
      <c r="L5" s="1" t="s">
        <v>61</v>
      </c>
      <c r="M5" s="1"/>
    </row>
    <row r="6" spans="1:14">
      <c r="C6" s="2" t="s">
        <v>41</v>
      </c>
      <c r="D6" s="2" t="s">
        <v>42</v>
      </c>
      <c r="E6" s="2" t="s">
        <v>62</v>
      </c>
      <c r="G6" s="2" t="s">
        <v>63</v>
      </c>
      <c r="L6" s="2" t="s">
        <v>41</v>
      </c>
      <c r="M6" s="2" t="s">
        <v>42</v>
      </c>
      <c r="N6" s="2" t="s">
        <v>62</v>
      </c>
    </row>
    <row r="7" spans="1:14">
      <c r="B7" s="5" t="s">
        <v>64</v>
      </c>
      <c r="C7">
        <f>1-SUM(D7:E7)</f>
        <v>0.30000000000000004</v>
      </c>
      <c r="D7" s="33">
        <v>0.3</v>
      </c>
      <c r="E7" s="34">
        <v>0.4</v>
      </c>
      <c r="G7">
        <f>SUM(C7:E7)</f>
        <v>1</v>
      </c>
      <c r="H7" s="1" t="s">
        <v>65</v>
      </c>
      <c r="L7" s="24">
        <f>C10/$G$10</f>
        <v>0.3</v>
      </c>
      <c r="M7" s="24">
        <f>D10/$G$10</f>
        <v>0.3</v>
      </c>
      <c r="N7" s="24">
        <f>E10/$G$10</f>
        <v>0.4</v>
      </c>
    </row>
    <row r="8" spans="1:14">
      <c r="B8" s="6" t="s">
        <v>45</v>
      </c>
      <c r="C8">
        <f>-SUM(D8:E8)</f>
        <v>0</v>
      </c>
      <c r="D8" s="26">
        <v>0</v>
      </c>
      <c r="E8" s="27">
        <v>0</v>
      </c>
      <c r="G8">
        <f>SUM(C8:E8)</f>
        <v>0</v>
      </c>
      <c r="H8" s="1" t="s">
        <v>66</v>
      </c>
    </row>
    <row r="9" spans="1:14">
      <c r="B9" s="5"/>
      <c r="L9" t="s">
        <v>67</v>
      </c>
    </row>
    <row r="10" spans="1:14">
      <c r="B10" s="6" t="s">
        <v>46</v>
      </c>
      <c r="C10" s="6">
        <v>30</v>
      </c>
      <c r="D10">
        <v>30</v>
      </c>
      <c r="E10">
        <v>40</v>
      </c>
      <c r="G10">
        <f>SUM(C10:E10)</f>
        <v>100</v>
      </c>
      <c r="H10" s="1" t="s">
        <v>47</v>
      </c>
      <c r="L10" t="s">
        <v>68</v>
      </c>
    </row>
    <row r="11" spans="1:14">
      <c r="B11" s="6" t="s">
        <v>9</v>
      </c>
      <c r="C11">
        <f>[1]!CE(C14:C514,C10)</f>
        <v>20.609533799653068</v>
      </c>
      <c r="D11">
        <f>[1]!CE(D14:D514,D10)</f>
        <v>20.609533799653065</v>
      </c>
      <c r="E11">
        <f>[1]!CE(E14:E514,E10)</f>
        <v>27.479378399537424</v>
      </c>
      <c r="G11">
        <f>SUM(C11:E11)</f>
        <v>68.698445998843553</v>
      </c>
      <c r="H11" s="1" t="s">
        <v>14</v>
      </c>
      <c r="L11" t="s">
        <v>69</v>
      </c>
    </row>
    <row r="12" spans="1:14">
      <c r="B12" s="6" t="s">
        <v>70</v>
      </c>
      <c r="L12" t="s">
        <v>71</v>
      </c>
    </row>
    <row r="13" spans="1:14">
      <c r="A13" s="7" t="s">
        <v>50</v>
      </c>
      <c r="B13" s="7">
        <f ca="1">B4</f>
        <v>68.281692003551328</v>
      </c>
      <c r="C13" t="s">
        <v>72</v>
      </c>
      <c r="G13">
        <f>[1]!CE(B14:B514,G10)</f>
        <v>68.698445998843553</v>
      </c>
      <c r="H13" s="1" t="s">
        <v>73</v>
      </c>
    </row>
    <row r="14" spans="1:14">
      <c r="A14">
        <v>0</v>
      </c>
      <c r="B14">
        <v>66.708740234375</v>
      </c>
      <c r="C14">
        <f t="shared" ref="C14:E15" si="0">C$8+C$7*$B14</f>
        <v>20.012622070312503</v>
      </c>
      <c r="D14">
        <f t="shared" si="0"/>
        <v>20.012622070312499</v>
      </c>
      <c r="E14">
        <f t="shared" si="0"/>
        <v>26.683496093750001</v>
      </c>
      <c r="F14" s="1"/>
    </row>
    <row r="15" spans="1:14">
      <c r="A15">
        <v>2E-3</v>
      </c>
      <c r="B15">
        <v>70.728546142578125</v>
      </c>
      <c r="C15">
        <f t="shared" si="0"/>
        <v>21.218563842773442</v>
      </c>
      <c r="D15">
        <f t="shared" si="0"/>
        <v>21.218563842773438</v>
      </c>
      <c r="E15">
        <f t="shared" si="0"/>
        <v>28.291418457031252</v>
      </c>
    </row>
    <row r="16" spans="1:14">
      <c r="F16" s="1" t="s">
        <v>17</v>
      </c>
    </row>
    <row r="17" spans="6:6">
      <c r="F17" t="s">
        <v>74</v>
      </c>
    </row>
    <row r="18" spans="6:6">
      <c r="F18" t="s">
        <v>75</v>
      </c>
    </row>
    <row r="19" spans="6:6">
      <c r="F19" t="s">
        <v>76</v>
      </c>
    </row>
    <row r="20" spans="6:6">
      <c r="F20" t="s">
        <v>77</v>
      </c>
    </row>
    <row r="21" spans="6:6">
      <c r="F21" t="s">
        <v>78</v>
      </c>
    </row>
    <row r="22" spans="6:6">
      <c r="F22" s="1" t="s">
        <v>79</v>
      </c>
    </row>
    <row r="23" spans="6:6">
      <c r="F23" s="1" t="s">
        <v>80</v>
      </c>
    </row>
    <row r="24" spans="6:6">
      <c r="F24" s="4" t="s">
        <v>81</v>
      </c>
    </row>
    <row r="25" spans="6:6">
      <c r="F25" t="s">
        <v>82</v>
      </c>
    </row>
    <row r="26" spans="6:6">
      <c r="F26" s="1" t="s">
        <v>83</v>
      </c>
    </row>
    <row r="27" spans="6:6">
      <c r="F27" s="1" t="s">
        <v>84</v>
      </c>
    </row>
    <row r="28" spans="6:6">
      <c r="F28" s="1" t="s">
        <v>85</v>
      </c>
    </row>
    <row r="29" spans="6:6">
      <c r="F29" s="1" t="s">
        <v>86</v>
      </c>
    </row>
    <row r="30" spans="6:6">
      <c r="F30" s="1" t="s">
        <v>87</v>
      </c>
    </row>
    <row r="31" spans="6:6">
      <c r="F31" s="1" t="s">
        <v>86</v>
      </c>
    </row>
    <row r="32" spans="6:6">
      <c r="F32" s="1" t="s">
        <v>88</v>
      </c>
    </row>
    <row r="35" spans="6:6">
      <c r="F35" s="1" t="s">
        <v>89</v>
      </c>
    </row>
    <row r="36" spans="6:6">
      <c r="F36" s="1" t="s">
        <v>90</v>
      </c>
    </row>
    <row r="37" spans="6:6">
      <c r="F37" s="1" t="s">
        <v>91</v>
      </c>
    </row>
    <row r="38" spans="6:6">
      <c r="F38" s="1" t="s">
        <v>92</v>
      </c>
    </row>
    <row r="39" spans="6:6">
      <c r="F39" s="1" t="s">
        <v>93</v>
      </c>
    </row>
    <row r="40" spans="6:6">
      <c r="F40" s="1" t="s">
        <v>94</v>
      </c>
    </row>
    <row r="41" spans="6:6">
      <c r="F41" s="1" t="s">
        <v>95</v>
      </c>
    </row>
    <row r="42" spans="6:6">
      <c r="F42" s="1" t="s">
        <v>96</v>
      </c>
    </row>
    <row r="43" spans="6:6">
      <c r="F43" s="1" t="s">
        <v>97</v>
      </c>
    </row>
    <row r="44" spans="6:6">
      <c r="F44" s="1" t="s">
        <v>98</v>
      </c>
    </row>
    <row r="45" spans="6:6">
      <c r="F45" s="1" t="s">
        <v>99</v>
      </c>
    </row>
    <row r="46" spans="6:6">
      <c r="F46" s="1" t="s">
        <v>100</v>
      </c>
    </row>
    <row r="47" spans="6:6">
      <c r="F47" s="1" t="s">
        <v>101</v>
      </c>
    </row>
    <row r="48" spans="6:6">
      <c r="F48" s="1" t="s">
        <v>102</v>
      </c>
    </row>
    <row r="49" spans="6:6">
      <c r="F49" s="1" t="s">
        <v>103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4294967292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38"/>
  <sheetViews>
    <sheetView workbookViewId="0">
      <selection activeCell="B21" sqref="B21"/>
    </sheetView>
  </sheetViews>
  <sheetFormatPr baseColWidth="10" defaultColWidth="7.1640625" defaultRowHeight="14" outlineLevelRow="1"/>
  <cols>
    <col min="1" max="1" width="7.6640625" customWidth="1"/>
  </cols>
  <sheetData>
    <row r="1" spans="1:10">
      <c r="A1" s="1" t="s">
        <v>104</v>
      </c>
      <c r="J1" t="s">
        <v>17</v>
      </c>
    </row>
    <row r="2" spans="1:10">
      <c r="B2" s="6" t="s">
        <v>105</v>
      </c>
      <c r="C2">
        <v>35000</v>
      </c>
      <c r="E2" s="6" t="s">
        <v>106</v>
      </c>
      <c r="F2">
        <v>25000</v>
      </c>
      <c r="J2" t="s">
        <v>385</v>
      </c>
    </row>
    <row r="3" spans="1:10">
      <c r="A3" s="19" t="str">
        <f>IF(D24="","Make SimTable A21:B522, copy C22:E22 down!","")</f>
        <v>Make SimTable A21:B522, copy C22:E22 down!</v>
      </c>
      <c r="J3" t="s">
        <v>107</v>
      </c>
    </row>
    <row r="4" spans="1:10">
      <c r="B4" t="s">
        <v>108</v>
      </c>
      <c r="C4" s="38" t="s">
        <v>109</v>
      </c>
      <c r="D4" s="3" t="s">
        <v>110</v>
      </c>
      <c r="E4" s="1" t="s">
        <v>111</v>
      </c>
      <c r="J4" t="s">
        <v>112</v>
      </c>
    </row>
    <row r="5" spans="1:10">
      <c r="B5">
        <f>MIN(B22:B522)</f>
        <v>18508.160994460923</v>
      </c>
      <c r="C5" s="18">
        <v>700.00211149454117</v>
      </c>
      <c r="D5">
        <f>(C6-C5)/(B6-B5)</f>
        <v>-0.88069246282132962</v>
      </c>
      <c r="E5">
        <f>C5-D5*B5</f>
        <v>17000</v>
      </c>
      <c r="H5" s="3"/>
      <c r="J5" t="s">
        <v>113</v>
      </c>
    </row>
    <row r="6" spans="1:10">
      <c r="B6">
        <v>0</v>
      </c>
      <c r="C6" s="16">
        <v>17000</v>
      </c>
      <c r="D6">
        <f t="shared" ref="D6:D14" si="0">(C7-C6)/(B7-B6)</f>
        <v>0.4</v>
      </c>
      <c r="E6">
        <f t="shared" ref="E6:E14" si="1">C6-D6*B6</f>
        <v>17000</v>
      </c>
      <c r="J6" t="s">
        <v>114</v>
      </c>
    </row>
    <row r="7" spans="1:10">
      <c r="B7">
        <v>10000</v>
      </c>
      <c r="C7" s="16">
        <v>21000</v>
      </c>
      <c r="D7">
        <f t="shared" si="0"/>
        <v>0.4</v>
      </c>
      <c r="E7">
        <f t="shared" si="1"/>
        <v>17000</v>
      </c>
      <c r="J7" s="1" t="s">
        <v>115</v>
      </c>
    </row>
    <row r="8" spans="1:10">
      <c r="B8">
        <v>20000</v>
      </c>
      <c r="C8" s="16">
        <v>25000</v>
      </c>
      <c r="D8">
        <f t="shared" si="0"/>
        <v>0.4</v>
      </c>
      <c r="E8">
        <f t="shared" si="1"/>
        <v>17000</v>
      </c>
      <c r="J8" t="s">
        <v>116</v>
      </c>
    </row>
    <row r="9" spans="1:10">
      <c r="B9">
        <v>30000</v>
      </c>
      <c r="C9" s="16">
        <v>29000</v>
      </c>
      <c r="D9">
        <f t="shared" si="0"/>
        <v>0.4</v>
      </c>
      <c r="E9">
        <f t="shared" si="1"/>
        <v>17000</v>
      </c>
      <c r="J9" t="s">
        <v>117</v>
      </c>
    </row>
    <row r="10" spans="1:10">
      <c r="B10">
        <v>40000</v>
      </c>
      <c r="C10" s="16">
        <v>33000</v>
      </c>
      <c r="D10">
        <f t="shared" si="0"/>
        <v>0.4</v>
      </c>
      <c r="E10">
        <f t="shared" si="1"/>
        <v>17000</v>
      </c>
      <c r="J10" t="s">
        <v>118</v>
      </c>
    </row>
    <row r="11" spans="1:10">
      <c r="B11">
        <v>50000</v>
      </c>
      <c r="C11" s="16">
        <v>37000</v>
      </c>
      <c r="D11">
        <f t="shared" si="0"/>
        <v>0.4</v>
      </c>
      <c r="E11">
        <f t="shared" si="1"/>
        <v>17000</v>
      </c>
      <c r="J11" t="s">
        <v>119</v>
      </c>
    </row>
    <row r="12" spans="1:10">
      <c r="B12">
        <v>60000</v>
      </c>
      <c r="C12" s="16">
        <v>41000</v>
      </c>
      <c r="D12">
        <f t="shared" si="0"/>
        <v>0.4</v>
      </c>
      <c r="E12">
        <f t="shared" si="1"/>
        <v>17000</v>
      </c>
      <c r="J12" t="s">
        <v>120</v>
      </c>
    </row>
    <row r="13" spans="1:10">
      <c r="B13">
        <v>70000</v>
      </c>
      <c r="C13" s="16">
        <v>45000</v>
      </c>
      <c r="D13">
        <f t="shared" si="0"/>
        <v>0.4</v>
      </c>
      <c r="E13">
        <f t="shared" si="1"/>
        <v>17000</v>
      </c>
      <c r="J13" t="s">
        <v>121</v>
      </c>
    </row>
    <row r="14" spans="1:10">
      <c r="B14">
        <v>80000</v>
      </c>
      <c r="C14" s="16">
        <v>49000</v>
      </c>
      <c r="D14">
        <f t="shared" si="0"/>
        <v>-0.83200546356791538</v>
      </c>
      <c r="E14">
        <f t="shared" si="1"/>
        <v>115560.43708543324</v>
      </c>
      <c r="J14" t="s">
        <v>122</v>
      </c>
    </row>
    <row r="15" spans="1:10">
      <c r="B15">
        <f>MAX(B22:B522)+1</f>
        <v>68355.012884956319</v>
      </c>
      <c r="C15" s="17">
        <v>58688.69290289432</v>
      </c>
      <c r="J15" t="s">
        <v>123</v>
      </c>
    </row>
    <row r="16" spans="1:10">
      <c r="D16" s="1"/>
      <c r="E16" s="1" t="s">
        <v>124</v>
      </c>
      <c r="I16" s="6"/>
    </row>
    <row r="17" spans="1:10">
      <c r="B17" s="5"/>
      <c r="C17" s="6" t="s">
        <v>125</v>
      </c>
      <c r="D17" s="1" t="s">
        <v>126</v>
      </c>
      <c r="J17" s="1"/>
    </row>
    <row r="18" spans="1:10">
      <c r="B18" s="6" t="s">
        <v>46</v>
      </c>
      <c r="C18">
        <v>20000</v>
      </c>
      <c r="D18">
        <v>30000</v>
      </c>
      <c r="F18">
        <f>SUM(C18:D18)</f>
        <v>50000</v>
      </c>
      <c r="G18" s="1" t="s">
        <v>47</v>
      </c>
    </row>
    <row r="19" spans="1:10">
      <c r="B19" s="6" t="s">
        <v>9</v>
      </c>
      <c r="C19">
        <f>[1]!CE(C22:C522,C18)</f>
        <v>31984.372837790645</v>
      </c>
      <c r="D19">
        <f>[1]!CE(D22:D522,D18)</f>
        <v>5476.5592566859632</v>
      </c>
      <c r="F19">
        <f>SUM(C19:D19)</f>
        <v>37460.932094476608</v>
      </c>
      <c r="G19" s="1" t="s">
        <v>14</v>
      </c>
    </row>
    <row r="20" spans="1:10">
      <c r="B20" s="6" t="s">
        <v>48</v>
      </c>
      <c r="C20" s="39"/>
    </row>
    <row r="21" spans="1:10">
      <c r="A21" s="7" t="s">
        <v>50</v>
      </c>
      <c r="B21" s="7">
        <f ca="1">_xlfn.NORM.INV(RAND(),C2,F2)</f>
        <v>37569.465870742846</v>
      </c>
      <c r="C21" s="38" t="s">
        <v>109</v>
      </c>
      <c r="D21" s="38" t="s">
        <v>127</v>
      </c>
      <c r="F21" t="s">
        <v>73</v>
      </c>
    </row>
    <row r="22" spans="1:10">
      <c r="A22">
        <v>0</v>
      </c>
      <c r="B22" s="23">
        <v>68354.012884956319</v>
      </c>
      <c r="C22" s="23">
        <f>VLOOKUP(B22,$B$5:$E$14,4)+B22*VLOOKUP(B22,$B$5:$E$14,3)</f>
        <v>44341.605153982528</v>
      </c>
      <c r="D22" s="23">
        <f>B22-C22</f>
        <v>24012.407730973791</v>
      </c>
      <c r="E22" s="1"/>
      <c r="F22">
        <f>[1]!CE(B22:B522,F18)</f>
        <v>37460.932094476608</v>
      </c>
    </row>
    <row r="23" spans="1:10">
      <c r="A23">
        <v>2E-3</v>
      </c>
      <c r="B23" s="23">
        <v>18508.160994460923</v>
      </c>
      <c r="C23" s="23">
        <f>VLOOKUP(B23,$B$5:$E$14,4)+B23*VLOOKUP(B23,$B$5:$E$14,3)</f>
        <v>24403.264397784369</v>
      </c>
      <c r="D23" s="23">
        <f>B23-C23</f>
        <v>-5895.1034033234464</v>
      </c>
    </row>
    <row r="24" spans="1:10">
      <c r="B24" s="23"/>
      <c r="C24" s="23"/>
      <c r="D24" s="23"/>
    </row>
    <row r="25" spans="1:10" hidden="1" outlineLevel="1">
      <c r="C25" s="23"/>
      <c r="D25" s="23"/>
    </row>
    <row r="26" spans="1:10" hidden="1" outlineLevel="1">
      <c r="C26" s="23"/>
      <c r="D26" s="23"/>
    </row>
    <row r="27" spans="1:10" hidden="1" outlineLevel="1">
      <c r="C27" s="23"/>
      <c r="D27" s="23"/>
    </row>
    <row r="28" spans="1:10" hidden="1" outlineLevel="1">
      <c r="C28" s="23"/>
      <c r="D28" s="23"/>
    </row>
    <row r="29" spans="1:10" hidden="1" outlineLevel="1">
      <c r="C29" s="23"/>
      <c r="D29" s="23"/>
    </row>
    <row r="30" spans="1:10" hidden="1" outlineLevel="1">
      <c r="C30" s="23"/>
      <c r="D30" s="23"/>
    </row>
    <row r="31" spans="1:10" hidden="1" outlineLevel="1">
      <c r="C31" s="23"/>
      <c r="D31" s="23"/>
    </row>
    <row r="32" spans="1:10" hidden="1" outlineLevel="1">
      <c r="C32" s="23"/>
      <c r="D32" s="23"/>
    </row>
    <row r="33" spans="3:4" hidden="1" outlineLevel="1">
      <c r="C33" s="23"/>
      <c r="D33" s="23"/>
    </row>
    <row r="34" spans="3:4" hidden="1" outlineLevel="1">
      <c r="C34" s="23"/>
      <c r="D34" s="23"/>
    </row>
    <row r="35" spans="3:4" hidden="1" outlineLevel="1">
      <c r="C35" s="23"/>
      <c r="D35" s="23"/>
    </row>
    <row r="36" spans="3:4" hidden="1" outlineLevel="1">
      <c r="C36" s="23"/>
      <c r="D36" s="23"/>
    </row>
    <row r="37" spans="3:4" hidden="1" outlineLevel="1">
      <c r="C37" s="23"/>
      <c r="D37" s="23"/>
    </row>
    <row r="38" spans="3:4" hidden="1" outlineLevel="1">
      <c r="C38" s="23"/>
      <c r="D38" s="23"/>
    </row>
    <row r="39" spans="3:4" hidden="1" outlineLevel="1">
      <c r="C39" s="23"/>
      <c r="D39" s="23"/>
    </row>
    <row r="40" spans="3:4" hidden="1" outlineLevel="1">
      <c r="C40" s="23"/>
      <c r="D40" s="23"/>
    </row>
    <row r="41" spans="3:4" hidden="1" outlineLevel="1">
      <c r="C41" s="23"/>
      <c r="D41" s="23"/>
    </row>
    <row r="42" spans="3:4" hidden="1" outlineLevel="1">
      <c r="C42" s="23"/>
      <c r="D42" s="23"/>
    </row>
    <row r="43" spans="3:4" hidden="1" outlineLevel="1">
      <c r="C43" s="23"/>
      <c r="D43" s="23"/>
    </row>
    <row r="44" spans="3:4" hidden="1" outlineLevel="1">
      <c r="C44" s="23"/>
      <c r="D44" s="23"/>
    </row>
    <row r="45" spans="3:4" hidden="1" outlineLevel="1">
      <c r="C45" s="23"/>
      <c r="D45" s="23"/>
    </row>
    <row r="46" spans="3:4" hidden="1" outlineLevel="1">
      <c r="C46" s="23"/>
      <c r="D46" s="23"/>
    </row>
    <row r="47" spans="3:4" hidden="1" outlineLevel="1">
      <c r="C47" s="23"/>
      <c r="D47" s="23"/>
    </row>
    <row r="48" spans="3:4" hidden="1" outlineLevel="1">
      <c r="C48" s="23"/>
      <c r="D48" s="23"/>
    </row>
    <row r="49" spans="3:4" hidden="1" outlineLevel="1">
      <c r="C49" s="23"/>
      <c r="D49" s="23"/>
    </row>
    <row r="50" spans="3:4" hidden="1" outlineLevel="1">
      <c r="C50" s="23"/>
      <c r="D50" s="23"/>
    </row>
    <row r="51" spans="3:4" hidden="1" outlineLevel="1">
      <c r="C51" s="23"/>
      <c r="D51" s="23"/>
    </row>
    <row r="52" spans="3:4" hidden="1" outlineLevel="1">
      <c r="C52" s="23"/>
      <c r="D52" s="23"/>
    </row>
    <row r="53" spans="3:4" hidden="1" outlineLevel="1">
      <c r="C53" s="23"/>
      <c r="D53" s="23"/>
    </row>
    <row r="54" spans="3:4" hidden="1" outlineLevel="1">
      <c r="C54" s="23"/>
      <c r="D54" s="23"/>
    </row>
    <row r="55" spans="3:4" hidden="1" outlineLevel="1">
      <c r="C55" s="23"/>
      <c r="D55" s="23"/>
    </row>
    <row r="56" spans="3:4" hidden="1" outlineLevel="1">
      <c r="C56" s="23"/>
      <c r="D56" s="23"/>
    </row>
    <row r="57" spans="3:4" hidden="1" outlineLevel="1">
      <c r="C57" s="23"/>
      <c r="D57" s="23"/>
    </row>
    <row r="58" spans="3:4" hidden="1" outlineLevel="1">
      <c r="C58" s="23"/>
      <c r="D58" s="23"/>
    </row>
    <row r="59" spans="3:4" hidden="1" outlineLevel="1">
      <c r="C59" s="23"/>
      <c r="D59" s="23"/>
    </row>
    <row r="60" spans="3:4" hidden="1" outlineLevel="1">
      <c r="C60" s="23"/>
      <c r="D60" s="23"/>
    </row>
    <row r="61" spans="3:4" hidden="1" outlineLevel="1">
      <c r="C61" s="23"/>
      <c r="D61" s="23"/>
    </row>
    <row r="62" spans="3:4" hidden="1" outlineLevel="1">
      <c r="C62" s="23"/>
      <c r="D62" s="23"/>
    </row>
    <row r="63" spans="3:4" hidden="1" outlineLevel="1">
      <c r="C63" s="23"/>
      <c r="D63" s="23"/>
    </row>
    <row r="64" spans="3:4" hidden="1" outlineLevel="1">
      <c r="C64" s="23"/>
      <c r="D64" s="23"/>
    </row>
    <row r="65" spans="3:4" hidden="1" outlineLevel="1">
      <c r="C65" s="23"/>
      <c r="D65" s="23"/>
    </row>
    <row r="66" spans="3:4" hidden="1" outlineLevel="1">
      <c r="C66" s="23"/>
      <c r="D66" s="23"/>
    </row>
    <row r="67" spans="3:4" hidden="1" outlineLevel="1">
      <c r="C67" s="23"/>
      <c r="D67" s="23"/>
    </row>
    <row r="68" spans="3:4" hidden="1" outlineLevel="1">
      <c r="C68" s="23"/>
      <c r="D68" s="23"/>
    </row>
    <row r="69" spans="3:4" hidden="1" outlineLevel="1">
      <c r="C69" s="23"/>
      <c r="D69" s="23"/>
    </row>
    <row r="70" spans="3:4" hidden="1" outlineLevel="1">
      <c r="C70" s="23"/>
      <c r="D70" s="23"/>
    </row>
    <row r="71" spans="3:4" hidden="1" outlineLevel="1">
      <c r="C71" s="23"/>
      <c r="D71" s="23"/>
    </row>
    <row r="72" spans="3:4" hidden="1" outlineLevel="1">
      <c r="C72" s="23"/>
      <c r="D72" s="23"/>
    </row>
    <row r="73" spans="3:4" hidden="1" outlineLevel="1">
      <c r="C73" s="23"/>
      <c r="D73" s="23"/>
    </row>
    <row r="74" spans="3:4" hidden="1" outlineLevel="1">
      <c r="C74" s="23"/>
      <c r="D74" s="23"/>
    </row>
    <row r="75" spans="3:4" hidden="1" outlineLevel="1">
      <c r="C75" s="23"/>
      <c r="D75" s="23"/>
    </row>
    <row r="76" spans="3:4" hidden="1" outlineLevel="1">
      <c r="C76" s="23"/>
      <c r="D76" s="23"/>
    </row>
    <row r="77" spans="3:4" hidden="1" outlineLevel="1">
      <c r="C77" s="23"/>
      <c r="D77" s="23"/>
    </row>
    <row r="78" spans="3:4" hidden="1" outlineLevel="1">
      <c r="C78" s="23"/>
      <c r="D78" s="23"/>
    </row>
    <row r="79" spans="3:4" hidden="1" outlineLevel="1">
      <c r="C79" s="23"/>
      <c r="D79" s="23"/>
    </row>
    <row r="80" spans="3:4" hidden="1" outlineLevel="1">
      <c r="C80" s="23"/>
      <c r="D80" s="23"/>
    </row>
    <row r="81" spans="3:4" hidden="1" outlineLevel="1">
      <c r="C81" s="23"/>
      <c r="D81" s="23"/>
    </row>
    <row r="82" spans="3:4" hidden="1" outlineLevel="1">
      <c r="C82" s="23"/>
      <c r="D82" s="23"/>
    </row>
    <row r="83" spans="3:4" hidden="1" outlineLevel="1">
      <c r="C83" s="23"/>
      <c r="D83" s="23"/>
    </row>
    <row r="84" spans="3:4" hidden="1" outlineLevel="1">
      <c r="C84" s="23"/>
      <c r="D84" s="23"/>
    </row>
    <row r="85" spans="3:4" hidden="1" outlineLevel="1">
      <c r="C85" s="23"/>
      <c r="D85" s="23"/>
    </row>
    <row r="86" spans="3:4" hidden="1" outlineLevel="1">
      <c r="C86" s="23"/>
      <c r="D86" s="23"/>
    </row>
    <row r="87" spans="3:4" hidden="1" outlineLevel="1">
      <c r="C87" s="23"/>
      <c r="D87" s="23"/>
    </row>
    <row r="88" spans="3:4" hidden="1" outlineLevel="1">
      <c r="C88" s="23"/>
      <c r="D88" s="23"/>
    </row>
    <row r="89" spans="3:4" hidden="1" outlineLevel="1">
      <c r="C89" s="23"/>
      <c r="D89" s="23"/>
    </row>
    <row r="90" spans="3:4" hidden="1" outlineLevel="1">
      <c r="C90" s="23"/>
      <c r="D90" s="23"/>
    </row>
    <row r="91" spans="3:4" hidden="1" outlineLevel="1">
      <c r="C91" s="23"/>
      <c r="D91" s="23"/>
    </row>
    <row r="92" spans="3:4" hidden="1" outlineLevel="1">
      <c r="C92" s="23"/>
      <c r="D92" s="23"/>
    </row>
    <row r="93" spans="3:4" hidden="1" outlineLevel="1">
      <c r="C93" s="23"/>
      <c r="D93" s="23"/>
    </row>
    <row r="94" spans="3:4" hidden="1" outlineLevel="1">
      <c r="C94" s="23"/>
      <c r="D94" s="23"/>
    </row>
    <row r="95" spans="3:4" hidden="1" outlineLevel="1">
      <c r="C95" s="23"/>
      <c r="D95" s="23"/>
    </row>
    <row r="96" spans="3:4" hidden="1" outlineLevel="1">
      <c r="C96" s="23"/>
      <c r="D96" s="23"/>
    </row>
    <row r="97" spans="3:4" hidden="1" outlineLevel="1">
      <c r="C97" s="23"/>
      <c r="D97" s="23"/>
    </row>
    <row r="98" spans="3:4" hidden="1" outlineLevel="1">
      <c r="C98" s="23"/>
      <c r="D98" s="23"/>
    </row>
    <row r="99" spans="3:4" hidden="1" outlineLevel="1">
      <c r="C99" s="23"/>
      <c r="D99" s="23"/>
    </row>
    <row r="100" spans="3:4" hidden="1" outlineLevel="1">
      <c r="C100" s="23"/>
      <c r="D100" s="23"/>
    </row>
    <row r="101" spans="3:4" hidden="1" outlineLevel="1">
      <c r="C101" s="23"/>
      <c r="D101" s="23"/>
    </row>
    <row r="102" spans="3:4" hidden="1" outlineLevel="1">
      <c r="C102" s="23"/>
      <c r="D102" s="23"/>
    </row>
    <row r="103" spans="3:4" hidden="1" outlineLevel="1">
      <c r="C103" s="23"/>
      <c r="D103" s="23"/>
    </row>
    <row r="104" spans="3:4" hidden="1" outlineLevel="1">
      <c r="C104" s="23"/>
      <c r="D104" s="23"/>
    </row>
    <row r="105" spans="3:4" hidden="1" outlineLevel="1">
      <c r="C105" s="23"/>
      <c r="D105" s="23"/>
    </row>
    <row r="106" spans="3:4" hidden="1" outlineLevel="1">
      <c r="C106" s="23"/>
      <c r="D106" s="23"/>
    </row>
    <row r="107" spans="3:4" hidden="1" outlineLevel="1">
      <c r="C107" s="23"/>
      <c r="D107" s="23"/>
    </row>
    <row r="108" spans="3:4" hidden="1" outlineLevel="1">
      <c r="C108" s="23"/>
      <c r="D108" s="23"/>
    </row>
    <row r="109" spans="3:4" hidden="1" outlineLevel="1">
      <c r="C109" s="23"/>
      <c r="D109" s="23"/>
    </row>
    <row r="110" spans="3:4" hidden="1" outlineLevel="1">
      <c r="C110" s="23"/>
      <c r="D110" s="23"/>
    </row>
    <row r="111" spans="3:4" hidden="1" outlineLevel="1">
      <c r="C111" s="23"/>
      <c r="D111" s="23"/>
    </row>
    <row r="112" spans="3:4" hidden="1" outlineLevel="1">
      <c r="C112" s="23"/>
      <c r="D112" s="23"/>
    </row>
    <row r="113" spans="3:4" hidden="1" outlineLevel="1">
      <c r="C113" s="23"/>
      <c r="D113" s="23"/>
    </row>
    <row r="114" spans="3:4" hidden="1" outlineLevel="1">
      <c r="C114" s="23"/>
      <c r="D114" s="23"/>
    </row>
    <row r="115" spans="3:4" hidden="1" outlineLevel="1">
      <c r="C115" s="23"/>
      <c r="D115" s="23"/>
    </row>
    <row r="116" spans="3:4" hidden="1" outlineLevel="1">
      <c r="C116" s="23"/>
      <c r="D116" s="23"/>
    </row>
    <row r="117" spans="3:4" hidden="1" outlineLevel="1">
      <c r="C117" s="23"/>
      <c r="D117" s="23"/>
    </row>
    <row r="118" spans="3:4" hidden="1" outlineLevel="1">
      <c r="C118" s="23"/>
      <c r="D118" s="23"/>
    </row>
    <row r="119" spans="3:4" hidden="1" outlineLevel="1">
      <c r="C119" s="23"/>
      <c r="D119" s="23"/>
    </row>
    <row r="120" spans="3:4" hidden="1" outlineLevel="1">
      <c r="C120" s="23"/>
      <c r="D120" s="23"/>
    </row>
    <row r="121" spans="3:4" hidden="1" outlineLevel="1">
      <c r="C121" s="23"/>
      <c r="D121" s="23"/>
    </row>
    <row r="122" spans="3:4" hidden="1" outlineLevel="1">
      <c r="C122" s="23"/>
      <c r="D122" s="23"/>
    </row>
    <row r="123" spans="3:4" hidden="1" outlineLevel="1">
      <c r="C123" s="23"/>
      <c r="D123" s="23"/>
    </row>
    <row r="124" spans="3:4" hidden="1" outlineLevel="1">
      <c r="C124" s="23"/>
      <c r="D124" s="23"/>
    </row>
    <row r="125" spans="3:4" hidden="1" outlineLevel="1">
      <c r="C125" s="23"/>
      <c r="D125" s="23"/>
    </row>
    <row r="126" spans="3:4" hidden="1" outlineLevel="1">
      <c r="C126" s="23"/>
      <c r="D126" s="23"/>
    </row>
    <row r="127" spans="3:4" hidden="1" outlineLevel="1">
      <c r="C127" s="23"/>
      <c r="D127" s="23"/>
    </row>
    <row r="128" spans="3:4" hidden="1" outlineLevel="1">
      <c r="C128" s="23"/>
      <c r="D128" s="23"/>
    </row>
    <row r="129" spans="3:4" hidden="1" outlineLevel="1">
      <c r="C129" s="23"/>
      <c r="D129" s="23"/>
    </row>
    <row r="130" spans="3:4" hidden="1" outlineLevel="1">
      <c r="C130" s="23"/>
      <c r="D130" s="23"/>
    </row>
    <row r="131" spans="3:4" hidden="1" outlineLevel="1">
      <c r="C131" s="23"/>
      <c r="D131" s="23"/>
    </row>
    <row r="132" spans="3:4" hidden="1" outlineLevel="1">
      <c r="C132" s="23"/>
      <c r="D132" s="23"/>
    </row>
    <row r="133" spans="3:4" hidden="1" outlineLevel="1">
      <c r="C133" s="23"/>
      <c r="D133" s="23"/>
    </row>
    <row r="134" spans="3:4" hidden="1" outlineLevel="1">
      <c r="C134" s="23"/>
      <c r="D134" s="23"/>
    </row>
    <row r="135" spans="3:4" hidden="1" outlineLevel="1">
      <c r="C135" s="23"/>
      <c r="D135" s="23"/>
    </row>
    <row r="136" spans="3:4" hidden="1" outlineLevel="1">
      <c r="C136" s="23"/>
      <c r="D136" s="23"/>
    </row>
    <row r="137" spans="3:4" hidden="1" outlineLevel="1">
      <c r="C137" s="23"/>
      <c r="D137" s="23"/>
    </row>
    <row r="138" spans="3:4" hidden="1" outlineLevel="1">
      <c r="C138" s="23"/>
      <c r="D138" s="23"/>
    </row>
    <row r="139" spans="3:4" hidden="1" outlineLevel="1">
      <c r="C139" s="23"/>
      <c r="D139" s="23"/>
    </row>
    <row r="140" spans="3:4" hidden="1" outlineLevel="1">
      <c r="C140" s="23"/>
      <c r="D140" s="23"/>
    </row>
    <row r="141" spans="3:4" hidden="1" outlineLevel="1">
      <c r="C141" s="23"/>
      <c r="D141" s="23"/>
    </row>
    <row r="142" spans="3:4" hidden="1" outlineLevel="1">
      <c r="C142" s="23"/>
      <c r="D142" s="23"/>
    </row>
    <row r="143" spans="3:4" hidden="1" outlineLevel="1">
      <c r="C143" s="23"/>
      <c r="D143" s="23"/>
    </row>
    <row r="144" spans="3:4" hidden="1" outlineLevel="1">
      <c r="C144" s="23"/>
      <c r="D144" s="23"/>
    </row>
    <row r="145" spans="3:4" hidden="1" outlineLevel="1">
      <c r="C145" s="23"/>
      <c r="D145" s="23"/>
    </row>
    <row r="146" spans="3:4" hidden="1" outlineLevel="1">
      <c r="C146" s="23"/>
      <c r="D146" s="23"/>
    </row>
    <row r="147" spans="3:4" hidden="1" outlineLevel="1">
      <c r="C147" s="23"/>
      <c r="D147" s="23"/>
    </row>
    <row r="148" spans="3:4" hidden="1" outlineLevel="1">
      <c r="C148" s="23"/>
      <c r="D148" s="23"/>
    </row>
    <row r="149" spans="3:4" hidden="1" outlineLevel="1">
      <c r="C149" s="23"/>
      <c r="D149" s="23"/>
    </row>
    <row r="150" spans="3:4" hidden="1" outlineLevel="1">
      <c r="C150" s="23"/>
      <c r="D150" s="23"/>
    </row>
    <row r="151" spans="3:4" hidden="1" outlineLevel="1">
      <c r="C151" s="23"/>
      <c r="D151" s="23"/>
    </row>
    <row r="152" spans="3:4" hidden="1" outlineLevel="1">
      <c r="C152" s="23"/>
      <c r="D152" s="23"/>
    </row>
    <row r="153" spans="3:4" hidden="1" outlineLevel="1">
      <c r="C153" s="23"/>
      <c r="D153" s="23"/>
    </row>
    <row r="154" spans="3:4" hidden="1" outlineLevel="1">
      <c r="C154" s="23"/>
      <c r="D154" s="23"/>
    </row>
    <row r="155" spans="3:4" hidden="1" outlineLevel="1">
      <c r="C155" s="23"/>
      <c r="D155" s="23"/>
    </row>
    <row r="156" spans="3:4" hidden="1" outlineLevel="1">
      <c r="C156" s="23"/>
      <c r="D156" s="23"/>
    </row>
    <row r="157" spans="3:4" hidden="1" outlineLevel="1">
      <c r="C157" s="23"/>
      <c r="D157" s="23"/>
    </row>
    <row r="158" spans="3:4" hidden="1" outlineLevel="1">
      <c r="C158" s="23"/>
      <c r="D158" s="23"/>
    </row>
    <row r="159" spans="3:4" hidden="1" outlineLevel="1">
      <c r="C159" s="23"/>
      <c r="D159" s="23"/>
    </row>
    <row r="160" spans="3:4" hidden="1" outlineLevel="1">
      <c r="C160" s="23"/>
      <c r="D160" s="23"/>
    </row>
    <row r="161" spans="3:4" hidden="1" outlineLevel="1">
      <c r="C161" s="23"/>
      <c r="D161" s="23"/>
    </row>
    <row r="162" spans="3:4" hidden="1" outlineLevel="1">
      <c r="C162" s="23"/>
      <c r="D162" s="23"/>
    </row>
    <row r="163" spans="3:4" hidden="1" outlineLevel="1">
      <c r="C163" s="23"/>
      <c r="D163" s="23"/>
    </row>
    <row r="164" spans="3:4" hidden="1" outlineLevel="1">
      <c r="C164" s="23"/>
      <c r="D164" s="23"/>
    </row>
    <row r="165" spans="3:4" hidden="1" outlineLevel="1">
      <c r="C165" s="23"/>
      <c r="D165" s="23"/>
    </row>
    <row r="166" spans="3:4" hidden="1" outlineLevel="1">
      <c r="C166" s="23"/>
      <c r="D166" s="23"/>
    </row>
    <row r="167" spans="3:4" hidden="1" outlineLevel="1">
      <c r="C167" s="23"/>
      <c r="D167" s="23"/>
    </row>
    <row r="168" spans="3:4" hidden="1" outlineLevel="1">
      <c r="C168" s="23"/>
      <c r="D168" s="23"/>
    </row>
    <row r="169" spans="3:4" hidden="1" outlineLevel="1">
      <c r="C169" s="23"/>
      <c r="D169" s="23"/>
    </row>
    <row r="170" spans="3:4" hidden="1" outlineLevel="1">
      <c r="C170" s="23"/>
      <c r="D170" s="23"/>
    </row>
    <row r="171" spans="3:4" hidden="1" outlineLevel="1">
      <c r="C171" s="23"/>
      <c r="D171" s="23"/>
    </row>
    <row r="172" spans="3:4" hidden="1" outlineLevel="1">
      <c r="C172" s="23"/>
      <c r="D172" s="23"/>
    </row>
    <row r="173" spans="3:4" hidden="1" outlineLevel="1">
      <c r="C173" s="23"/>
      <c r="D173" s="23"/>
    </row>
    <row r="174" spans="3:4" hidden="1" outlineLevel="1">
      <c r="C174" s="23"/>
      <c r="D174" s="23"/>
    </row>
    <row r="175" spans="3:4" hidden="1" outlineLevel="1">
      <c r="C175" s="23"/>
      <c r="D175" s="23"/>
    </row>
    <row r="176" spans="3:4" hidden="1" outlineLevel="1">
      <c r="C176" s="23"/>
      <c r="D176" s="23"/>
    </row>
    <row r="177" spans="3:4" hidden="1" outlineLevel="1">
      <c r="C177" s="23"/>
      <c r="D177" s="23"/>
    </row>
    <row r="178" spans="3:4" hidden="1" outlineLevel="1">
      <c r="C178" s="23"/>
      <c r="D178" s="23"/>
    </row>
    <row r="179" spans="3:4" hidden="1" outlineLevel="1">
      <c r="C179" s="23"/>
      <c r="D179" s="23"/>
    </row>
    <row r="180" spans="3:4" hidden="1" outlineLevel="1">
      <c r="C180" s="23"/>
      <c r="D180" s="23"/>
    </row>
    <row r="181" spans="3:4" hidden="1" outlineLevel="1">
      <c r="C181" s="23"/>
      <c r="D181" s="23"/>
    </row>
    <row r="182" spans="3:4" hidden="1" outlineLevel="1">
      <c r="C182" s="23"/>
      <c r="D182" s="23"/>
    </row>
    <row r="183" spans="3:4" hidden="1" outlineLevel="1">
      <c r="C183" s="23"/>
      <c r="D183" s="23"/>
    </row>
    <row r="184" spans="3:4" hidden="1" outlineLevel="1">
      <c r="C184" s="23"/>
      <c r="D184" s="23"/>
    </row>
    <row r="185" spans="3:4" hidden="1" outlineLevel="1">
      <c r="C185" s="23"/>
      <c r="D185" s="23"/>
    </row>
    <row r="186" spans="3:4" hidden="1" outlineLevel="1">
      <c r="C186" s="23"/>
      <c r="D186" s="23"/>
    </row>
    <row r="187" spans="3:4" hidden="1" outlineLevel="1">
      <c r="C187" s="23"/>
      <c r="D187" s="23"/>
    </row>
    <row r="188" spans="3:4" hidden="1" outlineLevel="1">
      <c r="C188" s="23"/>
      <c r="D188" s="23"/>
    </row>
    <row r="189" spans="3:4" hidden="1" outlineLevel="1">
      <c r="C189" s="23"/>
      <c r="D189" s="23"/>
    </row>
    <row r="190" spans="3:4" hidden="1" outlineLevel="1">
      <c r="C190" s="23"/>
      <c r="D190" s="23"/>
    </row>
    <row r="191" spans="3:4" hidden="1" outlineLevel="1">
      <c r="C191" s="23"/>
      <c r="D191" s="23"/>
    </row>
    <row r="192" spans="3:4" hidden="1" outlineLevel="1">
      <c r="C192" s="23"/>
      <c r="D192" s="23"/>
    </row>
    <row r="193" spans="3:4" hidden="1" outlineLevel="1">
      <c r="C193" s="23"/>
      <c r="D193" s="23"/>
    </row>
    <row r="194" spans="3:4" hidden="1" outlineLevel="1">
      <c r="C194" s="23"/>
      <c r="D194" s="23"/>
    </row>
    <row r="195" spans="3:4" hidden="1" outlineLevel="1">
      <c r="C195" s="23"/>
      <c r="D195" s="23"/>
    </row>
    <row r="196" spans="3:4" hidden="1" outlineLevel="1">
      <c r="C196" s="23"/>
      <c r="D196" s="23"/>
    </row>
    <row r="197" spans="3:4" hidden="1" outlineLevel="1">
      <c r="C197" s="23"/>
      <c r="D197" s="23"/>
    </row>
    <row r="198" spans="3:4" hidden="1" outlineLevel="1">
      <c r="C198" s="23"/>
      <c r="D198" s="23"/>
    </row>
    <row r="199" spans="3:4" hidden="1" outlineLevel="1">
      <c r="C199" s="23"/>
      <c r="D199" s="23"/>
    </row>
    <row r="200" spans="3:4" hidden="1" outlineLevel="1">
      <c r="C200" s="23"/>
      <c r="D200" s="23"/>
    </row>
    <row r="201" spans="3:4" hidden="1" outlineLevel="1">
      <c r="C201" s="23"/>
      <c r="D201" s="23"/>
    </row>
    <row r="202" spans="3:4" hidden="1" outlineLevel="1">
      <c r="C202" s="23"/>
      <c r="D202" s="23"/>
    </row>
    <row r="203" spans="3:4" hidden="1" outlineLevel="1">
      <c r="C203" s="23"/>
      <c r="D203" s="23"/>
    </row>
    <row r="204" spans="3:4" hidden="1" outlineLevel="1">
      <c r="C204" s="23"/>
      <c r="D204" s="23"/>
    </row>
    <row r="205" spans="3:4" hidden="1" outlineLevel="1">
      <c r="C205" s="23"/>
      <c r="D205" s="23"/>
    </row>
    <row r="206" spans="3:4" hidden="1" outlineLevel="1">
      <c r="C206" s="23"/>
      <c r="D206" s="23"/>
    </row>
    <row r="207" spans="3:4" hidden="1" outlineLevel="1">
      <c r="C207" s="23"/>
      <c r="D207" s="23"/>
    </row>
    <row r="208" spans="3:4" hidden="1" outlineLevel="1">
      <c r="C208" s="23"/>
      <c r="D208" s="23"/>
    </row>
    <row r="209" spans="3:4" hidden="1" outlineLevel="1">
      <c r="C209" s="23"/>
      <c r="D209" s="23"/>
    </row>
    <row r="210" spans="3:4" hidden="1" outlineLevel="1">
      <c r="C210" s="23"/>
      <c r="D210" s="23"/>
    </row>
    <row r="211" spans="3:4" hidden="1" outlineLevel="1">
      <c r="C211" s="23"/>
      <c r="D211" s="23"/>
    </row>
    <row r="212" spans="3:4" hidden="1" outlineLevel="1">
      <c r="C212" s="23"/>
      <c r="D212" s="23"/>
    </row>
    <row r="213" spans="3:4" hidden="1" outlineLevel="1">
      <c r="C213" s="23"/>
      <c r="D213" s="23"/>
    </row>
    <row r="214" spans="3:4" hidden="1" outlineLevel="1">
      <c r="C214" s="23"/>
      <c r="D214" s="23"/>
    </row>
    <row r="215" spans="3:4" hidden="1" outlineLevel="1">
      <c r="C215" s="23"/>
      <c r="D215" s="23"/>
    </row>
    <row r="216" spans="3:4" hidden="1" outlineLevel="1">
      <c r="C216" s="23"/>
      <c r="D216" s="23"/>
    </row>
    <row r="217" spans="3:4" hidden="1" outlineLevel="1">
      <c r="C217" s="23"/>
      <c r="D217" s="23"/>
    </row>
    <row r="218" spans="3:4" hidden="1" outlineLevel="1">
      <c r="C218" s="23"/>
      <c r="D218" s="23"/>
    </row>
    <row r="219" spans="3:4" hidden="1" outlineLevel="1">
      <c r="C219" s="23"/>
      <c r="D219" s="23"/>
    </row>
    <row r="220" spans="3:4" hidden="1" outlineLevel="1">
      <c r="C220" s="23"/>
      <c r="D220" s="23"/>
    </row>
    <row r="221" spans="3:4" hidden="1" outlineLevel="1">
      <c r="C221" s="23"/>
      <c r="D221" s="23"/>
    </row>
    <row r="222" spans="3:4" hidden="1" outlineLevel="1">
      <c r="C222" s="23"/>
      <c r="D222" s="23"/>
    </row>
    <row r="223" spans="3:4" hidden="1" outlineLevel="1">
      <c r="C223" s="23"/>
      <c r="D223" s="23"/>
    </row>
    <row r="224" spans="3:4" hidden="1" outlineLevel="1">
      <c r="C224" s="23"/>
      <c r="D224" s="23"/>
    </row>
    <row r="225" spans="3:4" hidden="1" outlineLevel="1">
      <c r="C225" s="23"/>
      <c r="D225" s="23"/>
    </row>
    <row r="226" spans="3:4" hidden="1" outlineLevel="1">
      <c r="C226" s="23"/>
      <c r="D226" s="23"/>
    </row>
    <row r="227" spans="3:4" hidden="1" outlineLevel="1">
      <c r="C227" s="23"/>
      <c r="D227" s="23"/>
    </row>
    <row r="228" spans="3:4" hidden="1" outlineLevel="1">
      <c r="C228" s="23"/>
      <c r="D228" s="23"/>
    </row>
    <row r="229" spans="3:4" hidden="1" outlineLevel="1">
      <c r="C229" s="23"/>
      <c r="D229" s="23"/>
    </row>
    <row r="230" spans="3:4" hidden="1" outlineLevel="1">
      <c r="C230" s="23"/>
      <c r="D230" s="23"/>
    </row>
    <row r="231" spans="3:4" hidden="1" outlineLevel="1">
      <c r="C231" s="23"/>
      <c r="D231" s="23"/>
    </row>
    <row r="232" spans="3:4" hidden="1" outlineLevel="1">
      <c r="C232" s="23"/>
      <c r="D232" s="23"/>
    </row>
    <row r="233" spans="3:4" hidden="1" outlineLevel="1">
      <c r="C233" s="23"/>
      <c r="D233" s="23"/>
    </row>
    <row r="234" spans="3:4" hidden="1" outlineLevel="1">
      <c r="C234" s="23"/>
      <c r="D234" s="23"/>
    </row>
    <row r="235" spans="3:4" hidden="1" outlineLevel="1">
      <c r="C235" s="23"/>
      <c r="D235" s="23"/>
    </row>
    <row r="236" spans="3:4" hidden="1" outlineLevel="1">
      <c r="C236" s="23"/>
      <c r="D236" s="23"/>
    </row>
    <row r="237" spans="3:4" hidden="1" outlineLevel="1">
      <c r="C237" s="23"/>
      <c r="D237" s="23"/>
    </row>
    <row r="238" spans="3:4" hidden="1" outlineLevel="1">
      <c r="C238" s="23"/>
      <c r="D238" s="23"/>
    </row>
    <row r="239" spans="3:4" hidden="1" outlineLevel="1">
      <c r="C239" s="23"/>
      <c r="D239" s="23"/>
    </row>
    <row r="240" spans="3:4" hidden="1" outlineLevel="1">
      <c r="C240" s="23"/>
      <c r="D240" s="23"/>
    </row>
    <row r="241" spans="3:4" hidden="1" outlineLevel="1">
      <c r="C241" s="23"/>
      <c r="D241" s="23"/>
    </row>
    <row r="242" spans="3:4" hidden="1" outlineLevel="1">
      <c r="C242" s="23"/>
      <c r="D242" s="23"/>
    </row>
    <row r="243" spans="3:4" hidden="1" outlineLevel="1">
      <c r="C243" s="23"/>
      <c r="D243" s="23"/>
    </row>
    <row r="244" spans="3:4" hidden="1" outlineLevel="1">
      <c r="C244" s="23"/>
      <c r="D244" s="23"/>
    </row>
    <row r="245" spans="3:4" hidden="1" outlineLevel="1">
      <c r="C245" s="23"/>
      <c r="D245" s="23"/>
    </row>
    <row r="246" spans="3:4" hidden="1" outlineLevel="1">
      <c r="C246" s="23"/>
      <c r="D246" s="23"/>
    </row>
    <row r="247" spans="3:4" hidden="1" outlineLevel="1">
      <c r="C247" s="23"/>
      <c r="D247" s="23"/>
    </row>
    <row r="248" spans="3:4" hidden="1" outlineLevel="1">
      <c r="C248" s="23"/>
      <c r="D248" s="23"/>
    </row>
    <row r="249" spans="3:4" hidden="1" outlineLevel="1">
      <c r="C249" s="23"/>
      <c r="D249" s="23"/>
    </row>
    <row r="250" spans="3:4" hidden="1" outlineLevel="1">
      <c r="C250" s="23"/>
      <c r="D250" s="23"/>
    </row>
    <row r="251" spans="3:4" hidden="1" outlineLevel="1">
      <c r="C251" s="23"/>
      <c r="D251" s="23"/>
    </row>
    <row r="252" spans="3:4" hidden="1" outlineLevel="1">
      <c r="C252" s="23"/>
      <c r="D252" s="23"/>
    </row>
    <row r="253" spans="3:4" hidden="1" outlineLevel="1">
      <c r="C253" s="23"/>
      <c r="D253" s="23"/>
    </row>
    <row r="254" spans="3:4" hidden="1" outlineLevel="1">
      <c r="C254" s="23"/>
      <c r="D254" s="23"/>
    </row>
    <row r="255" spans="3:4" hidden="1" outlineLevel="1">
      <c r="C255" s="23"/>
      <c r="D255" s="23"/>
    </row>
    <row r="256" spans="3:4" hidden="1" outlineLevel="1">
      <c r="C256" s="23"/>
      <c r="D256" s="23"/>
    </row>
    <row r="257" spans="3:4" hidden="1" outlineLevel="1">
      <c r="C257" s="23"/>
      <c r="D257" s="23"/>
    </row>
    <row r="258" spans="3:4" hidden="1" outlineLevel="1">
      <c r="C258" s="23"/>
      <c r="D258" s="23"/>
    </row>
    <row r="259" spans="3:4" hidden="1" outlineLevel="1">
      <c r="C259" s="23"/>
      <c r="D259" s="23"/>
    </row>
    <row r="260" spans="3:4" hidden="1" outlineLevel="1">
      <c r="C260" s="23"/>
      <c r="D260" s="23"/>
    </row>
    <row r="261" spans="3:4" hidden="1" outlineLevel="1">
      <c r="C261" s="23"/>
      <c r="D261" s="23"/>
    </row>
    <row r="262" spans="3:4" hidden="1" outlineLevel="1">
      <c r="C262" s="23"/>
      <c r="D262" s="23"/>
    </row>
    <row r="263" spans="3:4" hidden="1" outlineLevel="1">
      <c r="C263" s="23"/>
      <c r="D263" s="23"/>
    </row>
    <row r="264" spans="3:4" hidden="1" outlineLevel="1">
      <c r="C264" s="23"/>
      <c r="D264" s="23"/>
    </row>
    <row r="265" spans="3:4" hidden="1" outlineLevel="1">
      <c r="C265" s="23"/>
      <c r="D265" s="23"/>
    </row>
    <row r="266" spans="3:4" hidden="1" outlineLevel="1">
      <c r="C266" s="23"/>
      <c r="D266" s="23"/>
    </row>
    <row r="267" spans="3:4" hidden="1" outlineLevel="1">
      <c r="C267" s="23"/>
      <c r="D267" s="23"/>
    </row>
    <row r="268" spans="3:4" hidden="1" outlineLevel="1">
      <c r="C268" s="23"/>
      <c r="D268" s="23"/>
    </row>
    <row r="269" spans="3:4" hidden="1" outlineLevel="1">
      <c r="C269" s="23"/>
      <c r="D269" s="23"/>
    </row>
    <row r="270" spans="3:4" hidden="1" outlineLevel="1">
      <c r="C270" s="23"/>
      <c r="D270" s="23"/>
    </row>
    <row r="271" spans="3:4" hidden="1" outlineLevel="1">
      <c r="C271" s="23"/>
      <c r="D271" s="23"/>
    </row>
    <row r="272" spans="3:4" hidden="1" outlineLevel="1">
      <c r="C272" s="23"/>
      <c r="D272" s="23"/>
    </row>
    <row r="273" spans="3:4" hidden="1" outlineLevel="1">
      <c r="C273" s="23"/>
      <c r="D273" s="23"/>
    </row>
    <row r="274" spans="3:4" hidden="1" outlineLevel="1">
      <c r="C274" s="23"/>
      <c r="D274" s="23"/>
    </row>
    <row r="275" spans="3:4" hidden="1" outlineLevel="1">
      <c r="C275" s="23"/>
      <c r="D275" s="23"/>
    </row>
    <row r="276" spans="3:4" hidden="1" outlineLevel="1">
      <c r="C276" s="23"/>
      <c r="D276" s="23"/>
    </row>
    <row r="277" spans="3:4" hidden="1" outlineLevel="1">
      <c r="C277" s="23"/>
      <c r="D277" s="23"/>
    </row>
    <row r="278" spans="3:4" hidden="1" outlineLevel="1">
      <c r="C278" s="23"/>
      <c r="D278" s="23"/>
    </row>
    <row r="279" spans="3:4" hidden="1" outlineLevel="1">
      <c r="C279" s="23"/>
      <c r="D279" s="23"/>
    </row>
    <row r="280" spans="3:4" hidden="1" outlineLevel="1">
      <c r="C280" s="23"/>
      <c r="D280" s="23"/>
    </row>
    <row r="281" spans="3:4" hidden="1" outlineLevel="1">
      <c r="C281" s="23"/>
      <c r="D281" s="23"/>
    </row>
    <row r="282" spans="3:4" hidden="1" outlineLevel="1">
      <c r="C282" s="23"/>
      <c r="D282" s="23"/>
    </row>
    <row r="283" spans="3:4" hidden="1" outlineLevel="1">
      <c r="C283" s="23"/>
      <c r="D283" s="23"/>
    </row>
    <row r="284" spans="3:4" hidden="1" outlineLevel="1">
      <c r="C284" s="23"/>
      <c r="D284" s="23"/>
    </row>
    <row r="285" spans="3:4" hidden="1" outlineLevel="1">
      <c r="C285" s="23"/>
      <c r="D285" s="23"/>
    </row>
    <row r="286" spans="3:4" hidden="1" outlineLevel="1">
      <c r="C286" s="23"/>
      <c r="D286" s="23"/>
    </row>
    <row r="287" spans="3:4" hidden="1" outlineLevel="1">
      <c r="C287" s="23"/>
      <c r="D287" s="23"/>
    </row>
    <row r="288" spans="3:4" hidden="1" outlineLevel="1">
      <c r="C288" s="23"/>
      <c r="D288" s="23"/>
    </row>
    <row r="289" spans="3:4" hidden="1" outlineLevel="1">
      <c r="C289" s="23"/>
      <c r="D289" s="23"/>
    </row>
    <row r="290" spans="3:4" hidden="1" outlineLevel="1">
      <c r="C290" s="23"/>
      <c r="D290" s="23"/>
    </row>
    <row r="291" spans="3:4" hidden="1" outlineLevel="1">
      <c r="C291" s="23"/>
      <c r="D291" s="23"/>
    </row>
    <row r="292" spans="3:4" hidden="1" outlineLevel="1">
      <c r="C292" s="23"/>
      <c r="D292" s="23"/>
    </row>
    <row r="293" spans="3:4" hidden="1" outlineLevel="1">
      <c r="C293" s="23"/>
      <c r="D293" s="23"/>
    </row>
    <row r="294" spans="3:4" hidden="1" outlineLevel="1">
      <c r="C294" s="23"/>
      <c r="D294" s="23"/>
    </row>
    <row r="295" spans="3:4" hidden="1" outlineLevel="1">
      <c r="C295" s="23"/>
      <c r="D295" s="23"/>
    </row>
    <row r="296" spans="3:4" hidden="1" outlineLevel="1">
      <c r="C296" s="23"/>
      <c r="D296" s="23"/>
    </row>
    <row r="297" spans="3:4" hidden="1" outlineLevel="1">
      <c r="C297" s="23"/>
      <c r="D297" s="23"/>
    </row>
    <row r="298" spans="3:4" hidden="1" outlineLevel="1">
      <c r="C298" s="23"/>
      <c r="D298" s="23"/>
    </row>
    <row r="299" spans="3:4" hidden="1" outlineLevel="1">
      <c r="C299" s="23"/>
      <c r="D299" s="23"/>
    </row>
    <row r="300" spans="3:4" hidden="1" outlineLevel="1">
      <c r="C300" s="23"/>
      <c r="D300" s="23"/>
    </row>
    <row r="301" spans="3:4" hidden="1" outlineLevel="1">
      <c r="C301" s="23"/>
      <c r="D301" s="23"/>
    </row>
    <row r="302" spans="3:4" hidden="1" outlineLevel="1">
      <c r="C302" s="23"/>
      <c r="D302" s="23"/>
    </row>
    <row r="303" spans="3:4" hidden="1" outlineLevel="1">
      <c r="C303" s="23"/>
      <c r="D303" s="23"/>
    </row>
    <row r="304" spans="3:4" hidden="1" outlineLevel="1">
      <c r="C304" s="23"/>
      <c r="D304" s="23"/>
    </row>
    <row r="305" spans="3:4" hidden="1" outlineLevel="1">
      <c r="C305" s="23"/>
      <c r="D305" s="23"/>
    </row>
    <row r="306" spans="3:4" hidden="1" outlineLevel="1">
      <c r="C306" s="23"/>
      <c r="D306" s="23"/>
    </row>
    <row r="307" spans="3:4" hidden="1" outlineLevel="1">
      <c r="C307" s="23"/>
      <c r="D307" s="23"/>
    </row>
    <row r="308" spans="3:4" hidden="1" outlineLevel="1">
      <c r="C308" s="23"/>
      <c r="D308" s="23"/>
    </row>
    <row r="309" spans="3:4" hidden="1" outlineLevel="1">
      <c r="C309" s="23"/>
      <c r="D309" s="23"/>
    </row>
    <row r="310" spans="3:4" hidden="1" outlineLevel="1">
      <c r="C310" s="23"/>
      <c r="D310" s="23"/>
    </row>
    <row r="311" spans="3:4" hidden="1" outlineLevel="1">
      <c r="C311" s="23"/>
      <c r="D311" s="23"/>
    </row>
    <row r="312" spans="3:4" hidden="1" outlineLevel="1">
      <c r="C312" s="23"/>
      <c r="D312" s="23"/>
    </row>
    <row r="313" spans="3:4" hidden="1" outlineLevel="1">
      <c r="C313" s="23"/>
      <c r="D313" s="23"/>
    </row>
    <row r="314" spans="3:4" hidden="1" outlineLevel="1">
      <c r="C314" s="23"/>
      <c r="D314" s="23"/>
    </row>
    <row r="315" spans="3:4" hidden="1" outlineLevel="1">
      <c r="C315" s="23"/>
      <c r="D315" s="23"/>
    </row>
    <row r="316" spans="3:4" hidden="1" outlineLevel="1">
      <c r="C316" s="23"/>
      <c r="D316" s="23"/>
    </row>
    <row r="317" spans="3:4" hidden="1" outlineLevel="1">
      <c r="C317" s="23"/>
      <c r="D317" s="23"/>
    </row>
    <row r="318" spans="3:4" hidden="1" outlineLevel="1">
      <c r="C318" s="23"/>
      <c r="D318" s="23"/>
    </row>
    <row r="319" spans="3:4" hidden="1" outlineLevel="1">
      <c r="C319" s="23"/>
      <c r="D319" s="23"/>
    </row>
    <row r="320" spans="3:4" hidden="1" outlineLevel="1">
      <c r="C320" s="23"/>
      <c r="D320" s="23"/>
    </row>
    <row r="321" spans="3:4" hidden="1" outlineLevel="1">
      <c r="C321" s="23"/>
      <c r="D321" s="23"/>
    </row>
    <row r="322" spans="3:4" hidden="1" outlineLevel="1">
      <c r="C322" s="23"/>
      <c r="D322" s="23"/>
    </row>
    <row r="323" spans="3:4" hidden="1" outlineLevel="1">
      <c r="C323" s="23"/>
      <c r="D323" s="23"/>
    </row>
    <row r="324" spans="3:4" hidden="1" outlineLevel="1">
      <c r="C324" s="23"/>
      <c r="D324" s="23"/>
    </row>
    <row r="325" spans="3:4" hidden="1" outlineLevel="1">
      <c r="C325" s="23"/>
      <c r="D325" s="23"/>
    </row>
    <row r="326" spans="3:4" hidden="1" outlineLevel="1">
      <c r="C326" s="23"/>
      <c r="D326" s="23"/>
    </row>
    <row r="327" spans="3:4" hidden="1" outlineLevel="1">
      <c r="C327" s="23"/>
      <c r="D327" s="23"/>
    </row>
    <row r="328" spans="3:4" hidden="1" outlineLevel="1">
      <c r="C328" s="23"/>
      <c r="D328" s="23"/>
    </row>
    <row r="329" spans="3:4" hidden="1" outlineLevel="1">
      <c r="C329" s="23"/>
      <c r="D329" s="23"/>
    </row>
    <row r="330" spans="3:4" hidden="1" outlineLevel="1">
      <c r="C330" s="23"/>
      <c r="D330" s="23"/>
    </row>
    <row r="331" spans="3:4" hidden="1" outlineLevel="1">
      <c r="C331" s="23"/>
      <c r="D331" s="23"/>
    </row>
    <row r="332" spans="3:4" hidden="1" outlineLevel="1">
      <c r="C332" s="23"/>
      <c r="D332" s="23"/>
    </row>
    <row r="333" spans="3:4" hidden="1" outlineLevel="1">
      <c r="C333" s="23"/>
      <c r="D333" s="23"/>
    </row>
    <row r="334" spans="3:4" hidden="1" outlineLevel="1">
      <c r="C334" s="23"/>
      <c r="D334" s="23"/>
    </row>
    <row r="335" spans="3:4" hidden="1" outlineLevel="1">
      <c r="C335" s="23"/>
      <c r="D335" s="23"/>
    </row>
    <row r="336" spans="3:4" hidden="1" outlineLevel="1">
      <c r="C336" s="23"/>
      <c r="D336" s="23"/>
    </row>
    <row r="337" spans="3:4" hidden="1" outlineLevel="1">
      <c r="C337" s="23"/>
      <c r="D337" s="23"/>
    </row>
    <row r="338" spans="3:4" hidden="1" outlineLevel="1">
      <c r="C338" s="23"/>
      <c r="D338" s="23"/>
    </row>
    <row r="339" spans="3:4" hidden="1" outlineLevel="1">
      <c r="C339" s="23"/>
      <c r="D339" s="23"/>
    </row>
    <row r="340" spans="3:4" hidden="1" outlineLevel="1">
      <c r="C340" s="23"/>
      <c r="D340" s="23"/>
    </row>
    <row r="341" spans="3:4" hidden="1" outlineLevel="1">
      <c r="C341" s="23"/>
      <c r="D341" s="23"/>
    </row>
    <row r="342" spans="3:4" hidden="1" outlineLevel="1">
      <c r="C342" s="23"/>
      <c r="D342" s="23"/>
    </row>
    <row r="343" spans="3:4" hidden="1" outlineLevel="1">
      <c r="C343" s="23"/>
      <c r="D343" s="23"/>
    </row>
    <row r="344" spans="3:4" hidden="1" outlineLevel="1">
      <c r="C344" s="23"/>
      <c r="D344" s="23"/>
    </row>
    <row r="345" spans="3:4" hidden="1" outlineLevel="1">
      <c r="C345" s="23"/>
      <c r="D345" s="23"/>
    </row>
    <row r="346" spans="3:4" hidden="1" outlineLevel="1">
      <c r="C346" s="23"/>
      <c r="D346" s="23"/>
    </row>
    <row r="347" spans="3:4" hidden="1" outlineLevel="1">
      <c r="C347" s="23"/>
      <c r="D347" s="23"/>
    </row>
    <row r="348" spans="3:4" hidden="1" outlineLevel="1">
      <c r="C348" s="23"/>
      <c r="D348" s="23"/>
    </row>
    <row r="349" spans="3:4" hidden="1" outlineLevel="1">
      <c r="C349" s="23"/>
      <c r="D349" s="23"/>
    </row>
    <row r="350" spans="3:4" hidden="1" outlineLevel="1">
      <c r="C350" s="23"/>
      <c r="D350" s="23"/>
    </row>
    <row r="351" spans="3:4" hidden="1" outlineLevel="1">
      <c r="C351" s="23"/>
      <c r="D351" s="23"/>
    </row>
    <row r="352" spans="3:4" hidden="1" outlineLevel="1">
      <c r="C352" s="23"/>
      <c r="D352" s="23"/>
    </row>
    <row r="353" spans="3:4" hidden="1" outlineLevel="1">
      <c r="C353" s="23"/>
      <c r="D353" s="23"/>
    </row>
    <row r="354" spans="3:4" hidden="1" outlineLevel="1">
      <c r="C354" s="23"/>
      <c r="D354" s="23"/>
    </row>
    <row r="355" spans="3:4" hidden="1" outlineLevel="1">
      <c r="C355" s="23"/>
      <c r="D355" s="23"/>
    </row>
    <row r="356" spans="3:4" hidden="1" outlineLevel="1">
      <c r="C356" s="23"/>
      <c r="D356" s="23"/>
    </row>
    <row r="357" spans="3:4" hidden="1" outlineLevel="1">
      <c r="C357" s="23"/>
      <c r="D357" s="23"/>
    </row>
    <row r="358" spans="3:4" hidden="1" outlineLevel="1">
      <c r="C358" s="23"/>
      <c r="D358" s="23"/>
    </row>
    <row r="359" spans="3:4" hidden="1" outlineLevel="1">
      <c r="C359" s="23"/>
      <c r="D359" s="23"/>
    </row>
    <row r="360" spans="3:4" hidden="1" outlineLevel="1">
      <c r="C360" s="23"/>
      <c r="D360" s="23"/>
    </row>
    <row r="361" spans="3:4" hidden="1" outlineLevel="1">
      <c r="C361" s="23"/>
      <c r="D361" s="23"/>
    </row>
    <row r="362" spans="3:4" hidden="1" outlineLevel="1">
      <c r="C362" s="23"/>
      <c r="D362" s="23"/>
    </row>
    <row r="363" spans="3:4" hidden="1" outlineLevel="1">
      <c r="C363" s="23"/>
      <c r="D363" s="23"/>
    </row>
    <row r="364" spans="3:4" hidden="1" outlineLevel="1">
      <c r="C364" s="23"/>
      <c r="D364" s="23"/>
    </row>
    <row r="365" spans="3:4" hidden="1" outlineLevel="1">
      <c r="C365" s="23"/>
      <c r="D365" s="23"/>
    </row>
    <row r="366" spans="3:4" hidden="1" outlineLevel="1">
      <c r="C366" s="23"/>
      <c r="D366" s="23"/>
    </row>
    <row r="367" spans="3:4" hidden="1" outlineLevel="1">
      <c r="C367" s="23"/>
      <c r="D367" s="23"/>
    </row>
    <row r="368" spans="3:4" hidden="1" outlineLevel="1">
      <c r="C368" s="23"/>
      <c r="D368" s="23"/>
    </row>
    <row r="369" spans="3:4" hidden="1" outlineLevel="1">
      <c r="C369" s="23"/>
      <c r="D369" s="23"/>
    </row>
    <row r="370" spans="3:4" hidden="1" outlineLevel="1">
      <c r="C370" s="23"/>
      <c r="D370" s="23"/>
    </row>
    <row r="371" spans="3:4" hidden="1" outlineLevel="1">
      <c r="C371" s="23"/>
      <c r="D371" s="23"/>
    </row>
    <row r="372" spans="3:4" hidden="1" outlineLevel="1">
      <c r="C372" s="23"/>
      <c r="D372" s="23"/>
    </row>
    <row r="373" spans="3:4" hidden="1" outlineLevel="1">
      <c r="C373" s="23"/>
      <c r="D373" s="23"/>
    </row>
    <row r="374" spans="3:4" hidden="1" outlineLevel="1">
      <c r="C374" s="23"/>
      <c r="D374" s="23"/>
    </row>
    <row r="375" spans="3:4" hidden="1" outlineLevel="1">
      <c r="C375" s="23"/>
      <c r="D375" s="23"/>
    </row>
    <row r="376" spans="3:4" hidden="1" outlineLevel="1">
      <c r="C376" s="23"/>
      <c r="D376" s="23"/>
    </row>
    <row r="377" spans="3:4" hidden="1" outlineLevel="1">
      <c r="C377" s="23"/>
      <c r="D377" s="23"/>
    </row>
    <row r="378" spans="3:4" hidden="1" outlineLevel="1">
      <c r="C378" s="23"/>
      <c r="D378" s="23"/>
    </row>
    <row r="379" spans="3:4" hidden="1" outlineLevel="1">
      <c r="C379" s="23"/>
      <c r="D379" s="23"/>
    </row>
    <row r="380" spans="3:4" hidden="1" outlineLevel="1">
      <c r="C380" s="23"/>
      <c r="D380" s="23"/>
    </row>
    <row r="381" spans="3:4" hidden="1" outlineLevel="1">
      <c r="C381" s="23"/>
      <c r="D381" s="23"/>
    </row>
    <row r="382" spans="3:4" hidden="1" outlineLevel="1">
      <c r="C382" s="23"/>
      <c r="D382" s="23"/>
    </row>
    <row r="383" spans="3:4" hidden="1" outlineLevel="1">
      <c r="C383" s="23"/>
      <c r="D383" s="23"/>
    </row>
    <row r="384" spans="3:4" hidden="1" outlineLevel="1">
      <c r="C384" s="23"/>
      <c r="D384" s="23"/>
    </row>
    <row r="385" spans="3:4" hidden="1" outlineLevel="1">
      <c r="C385" s="23"/>
      <c r="D385" s="23"/>
    </row>
    <row r="386" spans="3:4" hidden="1" outlineLevel="1">
      <c r="C386" s="23"/>
      <c r="D386" s="23"/>
    </row>
    <row r="387" spans="3:4" hidden="1" outlineLevel="1">
      <c r="C387" s="23"/>
      <c r="D387" s="23"/>
    </row>
    <row r="388" spans="3:4" hidden="1" outlineLevel="1">
      <c r="C388" s="23"/>
      <c r="D388" s="23"/>
    </row>
    <row r="389" spans="3:4" hidden="1" outlineLevel="1">
      <c r="C389" s="23"/>
      <c r="D389" s="23"/>
    </row>
    <row r="390" spans="3:4" hidden="1" outlineLevel="1">
      <c r="C390" s="23"/>
      <c r="D390" s="23"/>
    </row>
    <row r="391" spans="3:4" hidden="1" outlineLevel="1">
      <c r="C391" s="23"/>
      <c r="D391" s="23"/>
    </row>
    <row r="392" spans="3:4" hidden="1" outlineLevel="1">
      <c r="C392" s="23"/>
      <c r="D392" s="23"/>
    </row>
    <row r="393" spans="3:4" hidden="1" outlineLevel="1">
      <c r="C393" s="23"/>
      <c r="D393" s="23"/>
    </row>
    <row r="394" spans="3:4" hidden="1" outlineLevel="1">
      <c r="C394" s="23"/>
      <c r="D394" s="23"/>
    </row>
    <row r="395" spans="3:4" hidden="1" outlineLevel="1">
      <c r="C395" s="23"/>
      <c r="D395" s="23"/>
    </row>
    <row r="396" spans="3:4" hidden="1" outlineLevel="1">
      <c r="C396" s="23"/>
      <c r="D396" s="23"/>
    </row>
    <row r="397" spans="3:4" hidden="1" outlineLevel="1">
      <c r="C397" s="23"/>
      <c r="D397" s="23"/>
    </row>
    <row r="398" spans="3:4" hidden="1" outlineLevel="1">
      <c r="C398" s="23"/>
      <c r="D398" s="23"/>
    </row>
    <row r="399" spans="3:4" hidden="1" outlineLevel="1">
      <c r="C399" s="23"/>
      <c r="D399" s="23"/>
    </row>
    <row r="400" spans="3:4" hidden="1" outlineLevel="1">
      <c r="C400" s="23"/>
      <c r="D400" s="23"/>
    </row>
    <row r="401" spans="3:4" hidden="1" outlineLevel="1">
      <c r="C401" s="23"/>
      <c r="D401" s="23"/>
    </row>
    <row r="402" spans="3:4" hidden="1" outlineLevel="1">
      <c r="C402" s="23"/>
      <c r="D402" s="23"/>
    </row>
    <row r="403" spans="3:4" hidden="1" outlineLevel="1">
      <c r="C403" s="23"/>
      <c r="D403" s="23"/>
    </row>
    <row r="404" spans="3:4" hidden="1" outlineLevel="1">
      <c r="C404" s="23"/>
      <c r="D404" s="23"/>
    </row>
    <row r="405" spans="3:4" hidden="1" outlineLevel="1">
      <c r="C405" s="23"/>
      <c r="D405" s="23"/>
    </row>
    <row r="406" spans="3:4" hidden="1" outlineLevel="1">
      <c r="C406" s="23"/>
      <c r="D406" s="23"/>
    </row>
    <row r="407" spans="3:4" hidden="1" outlineLevel="1">
      <c r="C407" s="23"/>
      <c r="D407" s="23"/>
    </row>
    <row r="408" spans="3:4" hidden="1" outlineLevel="1">
      <c r="C408" s="23"/>
      <c r="D408" s="23"/>
    </row>
    <row r="409" spans="3:4" hidden="1" outlineLevel="1">
      <c r="C409" s="23"/>
      <c r="D409" s="23"/>
    </row>
    <row r="410" spans="3:4" hidden="1" outlineLevel="1">
      <c r="C410" s="23"/>
      <c r="D410" s="23"/>
    </row>
    <row r="411" spans="3:4" hidden="1" outlineLevel="1">
      <c r="C411" s="23"/>
      <c r="D411" s="23"/>
    </row>
    <row r="412" spans="3:4" hidden="1" outlineLevel="1">
      <c r="C412" s="23"/>
      <c r="D412" s="23"/>
    </row>
    <row r="413" spans="3:4" hidden="1" outlineLevel="1">
      <c r="C413" s="23"/>
      <c r="D413" s="23"/>
    </row>
    <row r="414" spans="3:4" hidden="1" outlineLevel="1">
      <c r="C414" s="23"/>
      <c r="D414" s="23"/>
    </row>
    <row r="415" spans="3:4" hidden="1" outlineLevel="1">
      <c r="C415" s="23"/>
      <c r="D415" s="23"/>
    </row>
    <row r="416" spans="3:4" hidden="1" outlineLevel="1">
      <c r="C416" s="23"/>
      <c r="D416" s="23"/>
    </row>
    <row r="417" spans="3:4" hidden="1" outlineLevel="1">
      <c r="C417" s="23"/>
      <c r="D417" s="23"/>
    </row>
    <row r="418" spans="3:4" hidden="1" outlineLevel="1">
      <c r="C418" s="23"/>
      <c r="D418" s="23"/>
    </row>
    <row r="419" spans="3:4" hidden="1" outlineLevel="1">
      <c r="C419" s="23"/>
      <c r="D419" s="23"/>
    </row>
    <row r="420" spans="3:4" hidden="1" outlineLevel="1">
      <c r="C420" s="23"/>
      <c r="D420" s="23"/>
    </row>
    <row r="421" spans="3:4" hidden="1" outlineLevel="1">
      <c r="C421" s="23"/>
      <c r="D421" s="23"/>
    </row>
    <row r="422" spans="3:4" hidden="1" outlineLevel="1">
      <c r="C422" s="23"/>
      <c r="D422" s="23"/>
    </row>
    <row r="423" spans="3:4" hidden="1" outlineLevel="1">
      <c r="C423" s="23"/>
      <c r="D423" s="23"/>
    </row>
    <row r="424" spans="3:4" hidden="1" outlineLevel="1">
      <c r="C424" s="23"/>
      <c r="D424" s="23"/>
    </row>
    <row r="425" spans="3:4" hidden="1" outlineLevel="1">
      <c r="C425" s="23"/>
      <c r="D425" s="23"/>
    </row>
    <row r="426" spans="3:4" hidden="1" outlineLevel="1">
      <c r="C426" s="23"/>
      <c r="D426" s="23"/>
    </row>
    <row r="427" spans="3:4" hidden="1" outlineLevel="1">
      <c r="C427" s="23"/>
      <c r="D427" s="23"/>
    </row>
    <row r="428" spans="3:4" hidden="1" outlineLevel="1">
      <c r="C428" s="23"/>
      <c r="D428" s="23"/>
    </row>
    <row r="429" spans="3:4" hidden="1" outlineLevel="1">
      <c r="C429" s="23"/>
      <c r="D429" s="23"/>
    </row>
    <row r="430" spans="3:4" hidden="1" outlineLevel="1">
      <c r="C430" s="23"/>
      <c r="D430" s="23"/>
    </row>
    <row r="431" spans="3:4" hidden="1" outlineLevel="1">
      <c r="C431" s="23"/>
      <c r="D431" s="23"/>
    </row>
    <row r="432" spans="3:4" hidden="1" outlineLevel="1">
      <c r="C432" s="23"/>
      <c r="D432" s="23"/>
    </row>
    <row r="433" spans="3:4" hidden="1" outlineLevel="1">
      <c r="C433" s="23"/>
      <c r="D433" s="23"/>
    </row>
    <row r="434" spans="3:4" hidden="1" outlineLevel="1">
      <c r="C434" s="23"/>
      <c r="D434" s="23"/>
    </row>
    <row r="435" spans="3:4" hidden="1" outlineLevel="1">
      <c r="C435" s="23"/>
      <c r="D435" s="23"/>
    </row>
    <row r="436" spans="3:4" hidden="1" outlineLevel="1">
      <c r="C436" s="23"/>
      <c r="D436" s="23"/>
    </row>
    <row r="437" spans="3:4" hidden="1" outlineLevel="1">
      <c r="C437" s="23"/>
      <c r="D437" s="23"/>
    </row>
    <row r="438" spans="3:4" hidden="1" outlineLevel="1">
      <c r="C438" s="23"/>
      <c r="D438" s="23"/>
    </row>
    <row r="439" spans="3:4" hidden="1" outlineLevel="1">
      <c r="C439" s="23"/>
      <c r="D439" s="23"/>
    </row>
    <row r="440" spans="3:4" hidden="1" outlineLevel="1">
      <c r="C440" s="23"/>
      <c r="D440" s="23"/>
    </row>
    <row r="441" spans="3:4" hidden="1" outlineLevel="1">
      <c r="C441" s="23"/>
      <c r="D441" s="23"/>
    </row>
    <row r="442" spans="3:4" hidden="1" outlineLevel="1">
      <c r="C442" s="23"/>
      <c r="D442" s="23"/>
    </row>
    <row r="443" spans="3:4" hidden="1" outlineLevel="1">
      <c r="C443" s="23"/>
      <c r="D443" s="23"/>
    </row>
    <row r="444" spans="3:4" hidden="1" outlineLevel="1">
      <c r="C444" s="23"/>
      <c r="D444" s="23"/>
    </row>
    <row r="445" spans="3:4" hidden="1" outlineLevel="1">
      <c r="C445" s="23"/>
      <c r="D445" s="23"/>
    </row>
    <row r="446" spans="3:4" hidden="1" outlineLevel="1">
      <c r="C446" s="23"/>
      <c r="D446" s="23"/>
    </row>
    <row r="447" spans="3:4" hidden="1" outlineLevel="1">
      <c r="C447" s="23"/>
      <c r="D447" s="23"/>
    </row>
    <row r="448" spans="3:4" hidden="1" outlineLevel="1">
      <c r="C448" s="23"/>
      <c r="D448" s="23"/>
    </row>
    <row r="449" spans="3:4" hidden="1" outlineLevel="1">
      <c r="C449" s="23"/>
      <c r="D449" s="23"/>
    </row>
    <row r="450" spans="3:4" hidden="1" outlineLevel="1">
      <c r="C450" s="23"/>
      <c r="D450" s="23"/>
    </row>
    <row r="451" spans="3:4" hidden="1" outlineLevel="1">
      <c r="C451" s="23"/>
      <c r="D451" s="23"/>
    </row>
    <row r="452" spans="3:4" hidden="1" outlineLevel="1">
      <c r="C452" s="23"/>
      <c r="D452" s="23"/>
    </row>
    <row r="453" spans="3:4" hidden="1" outlineLevel="1">
      <c r="C453" s="23"/>
      <c r="D453" s="23"/>
    </row>
    <row r="454" spans="3:4" hidden="1" outlineLevel="1">
      <c r="C454" s="23"/>
      <c r="D454" s="23"/>
    </row>
    <row r="455" spans="3:4" hidden="1" outlineLevel="1">
      <c r="C455" s="23"/>
      <c r="D455" s="23"/>
    </row>
    <row r="456" spans="3:4" hidden="1" outlineLevel="1">
      <c r="C456" s="23"/>
      <c r="D456" s="23"/>
    </row>
    <row r="457" spans="3:4" hidden="1" outlineLevel="1">
      <c r="C457" s="23"/>
      <c r="D457" s="23"/>
    </row>
    <row r="458" spans="3:4" hidden="1" outlineLevel="1">
      <c r="C458" s="23"/>
      <c r="D458" s="23"/>
    </row>
    <row r="459" spans="3:4" hidden="1" outlineLevel="1">
      <c r="C459" s="23"/>
      <c r="D459" s="23"/>
    </row>
    <row r="460" spans="3:4" hidden="1" outlineLevel="1">
      <c r="C460" s="23"/>
      <c r="D460" s="23"/>
    </row>
    <row r="461" spans="3:4" hidden="1" outlineLevel="1">
      <c r="C461" s="23"/>
      <c r="D461" s="23"/>
    </row>
    <row r="462" spans="3:4" hidden="1" outlineLevel="1">
      <c r="C462" s="23"/>
      <c r="D462" s="23"/>
    </row>
    <row r="463" spans="3:4" hidden="1" outlineLevel="1">
      <c r="C463" s="23"/>
      <c r="D463" s="23"/>
    </row>
    <row r="464" spans="3:4" hidden="1" outlineLevel="1">
      <c r="C464" s="23"/>
      <c r="D464" s="23"/>
    </row>
    <row r="465" spans="3:4" hidden="1" outlineLevel="1">
      <c r="C465" s="23"/>
      <c r="D465" s="23"/>
    </row>
    <row r="466" spans="3:4" hidden="1" outlineLevel="1">
      <c r="C466" s="23"/>
      <c r="D466" s="23"/>
    </row>
    <row r="467" spans="3:4" hidden="1" outlineLevel="1">
      <c r="C467" s="23"/>
      <c r="D467" s="23"/>
    </row>
    <row r="468" spans="3:4" hidden="1" outlineLevel="1">
      <c r="C468" s="23"/>
      <c r="D468" s="23"/>
    </row>
    <row r="469" spans="3:4" hidden="1" outlineLevel="1">
      <c r="C469" s="23"/>
      <c r="D469" s="23"/>
    </row>
    <row r="470" spans="3:4" hidden="1" outlineLevel="1">
      <c r="C470" s="23"/>
      <c r="D470" s="23"/>
    </row>
    <row r="471" spans="3:4" hidden="1" outlineLevel="1">
      <c r="C471" s="23"/>
      <c r="D471" s="23"/>
    </row>
    <row r="472" spans="3:4" hidden="1" outlineLevel="1">
      <c r="C472" s="23"/>
      <c r="D472" s="23"/>
    </row>
    <row r="473" spans="3:4" hidden="1" outlineLevel="1">
      <c r="C473" s="23"/>
      <c r="D473" s="23"/>
    </row>
    <row r="474" spans="3:4" hidden="1" outlineLevel="1">
      <c r="C474" s="23"/>
      <c r="D474" s="23"/>
    </row>
    <row r="475" spans="3:4" hidden="1" outlineLevel="1">
      <c r="C475" s="23"/>
      <c r="D475" s="23"/>
    </row>
    <row r="476" spans="3:4" hidden="1" outlineLevel="1">
      <c r="C476" s="23"/>
      <c r="D476" s="23"/>
    </row>
    <row r="477" spans="3:4" hidden="1" outlineLevel="1">
      <c r="C477" s="23"/>
      <c r="D477" s="23"/>
    </row>
    <row r="478" spans="3:4" hidden="1" outlineLevel="1">
      <c r="C478" s="23"/>
      <c r="D478" s="23"/>
    </row>
    <row r="479" spans="3:4" hidden="1" outlineLevel="1">
      <c r="C479" s="23"/>
      <c r="D479" s="23"/>
    </row>
    <row r="480" spans="3:4" hidden="1" outlineLevel="1">
      <c r="C480" s="23"/>
      <c r="D480" s="23"/>
    </row>
    <row r="481" spans="3:4" hidden="1" outlineLevel="1">
      <c r="C481" s="23"/>
      <c r="D481" s="23"/>
    </row>
    <row r="482" spans="3:4" hidden="1" outlineLevel="1">
      <c r="C482" s="23"/>
      <c r="D482" s="23"/>
    </row>
    <row r="483" spans="3:4" hidden="1" outlineLevel="1">
      <c r="C483" s="23"/>
      <c r="D483" s="23"/>
    </row>
    <row r="484" spans="3:4" hidden="1" outlineLevel="1">
      <c r="C484" s="23"/>
      <c r="D484" s="23"/>
    </row>
    <row r="485" spans="3:4" hidden="1" outlineLevel="1">
      <c r="C485" s="23"/>
      <c r="D485" s="23"/>
    </row>
    <row r="486" spans="3:4" hidden="1" outlineLevel="1">
      <c r="C486" s="23"/>
      <c r="D486" s="23"/>
    </row>
    <row r="487" spans="3:4" hidden="1" outlineLevel="1">
      <c r="C487" s="23"/>
      <c r="D487" s="23"/>
    </row>
    <row r="488" spans="3:4" hidden="1" outlineLevel="1">
      <c r="C488" s="23"/>
      <c r="D488" s="23"/>
    </row>
    <row r="489" spans="3:4" hidden="1" outlineLevel="1">
      <c r="C489" s="23"/>
      <c r="D489" s="23"/>
    </row>
    <row r="490" spans="3:4" hidden="1" outlineLevel="1">
      <c r="C490" s="23"/>
      <c r="D490" s="23"/>
    </row>
    <row r="491" spans="3:4" hidden="1" outlineLevel="1">
      <c r="C491" s="23"/>
      <c r="D491" s="23"/>
    </row>
    <row r="492" spans="3:4" hidden="1" outlineLevel="1">
      <c r="C492" s="23"/>
      <c r="D492" s="23"/>
    </row>
    <row r="493" spans="3:4" hidden="1" outlineLevel="1">
      <c r="C493" s="23"/>
      <c r="D493" s="23"/>
    </row>
    <row r="494" spans="3:4" hidden="1" outlineLevel="1">
      <c r="C494" s="23"/>
      <c r="D494" s="23"/>
    </row>
    <row r="495" spans="3:4" hidden="1" outlineLevel="1">
      <c r="C495" s="23"/>
      <c r="D495" s="23"/>
    </row>
    <row r="496" spans="3:4" hidden="1" outlineLevel="1">
      <c r="C496" s="23"/>
      <c r="D496" s="23"/>
    </row>
    <row r="497" spans="3:4" hidden="1" outlineLevel="1">
      <c r="C497" s="23"/>
      <c r="D497" s="23"/>
    </row>
    <row r="498" spans="3:4" hidden="1" outlineLevel="1">
      <c r="C498" s="23"/>
      <c r="D498" s="23"/>
    </row>
    <row r="499" spans="3:4" hidden="1" outlineLevel="1">
      <c r="C499" s="23"/>
      <c r="D499" s="23"/>
    </row>
    <row r="500" spans="3:4" hidden="1" outlineLevel="1">
      <c r="C500" s="23"/>
      <c r="D500" s="23"/>
    </row>
    <row r="501" spans="3:4" hidden="1" outlineLevel="1">
      <c r="C501" s="23"/>
      <c r="D501" s="23"/>
    </row>
    <row r="502" spans="3:4" hidden="1" outlineLevel="1">
      <c r="C502" s="23"/>
      <c r="D502" s="23"/>
    </row>
    <row r="503" spans="3:4" hidden="1" outlineLevel="1">
      <c r="C503" s="23"/>
      <c r="D503" s="23"/>
    </row>
    <row r="504" spans="3:4" hidden="1" outlineLevel="1">
      <c r="C504" s="23"/>
      <c r="D504" s="23"/>
    </row>
    <row r="505" spans="3:4" hidden="1" outlineLevel="1">
      <c r="C505" s="23"/>
      <c r="D505" s="23"/>
    </row>
    <row r="506" spans="3:4" hidden="1" outlineLevel="1">
      <c r="C506" s="23"/>
      <c r="D506" s="23"/>
    </row>
    <row r="507" spans="3:4" hidden="1" outlineLevel="1">
      <c r="C507" s="23"/>
      <c r="D507" s="23"/>
    </row>
    <row r="508" spans="3:4" hidden="1" outlineLevel="1">
      <c r="C508" s="23"/>
      <c r="D508" s="23"/>
    </row>
    <row r="509" spans="3:4" hidden="1" outlineLevel="1">
      <c r="C509" s="23"/>
      <c r="D509" s="23"/>
    </row>
    <row r="510" spans="3:4" hidden="1" outlineLevel="1">
      <c r="C510" s="23"/>
      <c r="D510" s="23"/>
    </row>
    <row r="511" spans="3:4" hidden="1" outlineLevel="1">
      <c r="C511" s="23"/>
      <c r="D511" s="23"/>
    </row>
    <row r="512" spans="3:4" hidden="1" outlineLevel="1">
      <c r="C512" s="23"/>
      <c r="D512" s="23"/>
    </row>
    <row r="513" spans="1:7" hidden="1" outlineLevel="1">
      <c r="C513" s="23"/>
      <c r="D513" s="23"/>
    </row>
    <row r="514" spans="1:7" hidden="1" outlineLevel="1">
      <c r="C514" s="23"/>
      <c r="D514" s="23"/>
    </row>
    <row r="515" spans="1:7" hidden="1" outlineLevel="1">
      <c r="C515" s="23"/>
      <c r="D515" s="23"/>
    </row>
    <row r="516" spans="1:7" hidden="1" outlineLevel="1">
      <c r="C516" s="23"/>
      <c r="D516" s="23"/>
    </row>
    <row r="517" spans="1:7" hidden="1" outlineLevel="1">
      <c r="C517" s="23"/>
      <c r="D517" s="23"/>
    </row>
    <row r="518" spans="1:7" hidden="1" outlineLevel="1">
      <c r="C518" s="23"/>
      <c r="D518" s="23"/>
    </row>
    <row r="519" spans="1:7" hidden="1" outlineLevel="1">
      <c r="C519" s="23"/>
      <c r="D519" s="23"/>
    </row>
    <row r="520" spans="1:7" collapsed="1">
      <c r="B520" s="23"/>
      <c r="C520" s="23"/>
      <c r="D520" s="23"/>
    </row>
    <row r="521" spans="1:7">
      <c r="B521" s="23"/>
      <c r="C521" s="23"/>
      <c r="D521" s="23"/>
    </row>
    <row r="522" spans="1:7">
      <c r="B522" s="23"/>
      <c r="C522" s="23"/>
      <c r="D522" s="23"/>
    </row>
    <row r="524" spans="1:7">
      <c r="A524" t="s">
        <v>17</v>
      </c>
    </row>
    <row r="525" spans="1:7">
      <c r="A525" t="s">
        <v>385</v>
      </c>
    </row>
    <row r="526" spans="1:7">
      <c r="A526" t="s">
        <v>107</v>
      </c>
    </row>
    <row r="527" spans="1:7">
      <c r="A527" t="s">
        <v>112</v>
      </c>
      <c r="G527" s="1"/>
    </row>
    <row r="528" spans="1:7">
      <c r="A528" t="s">
        <v>113</v>
      </c>
      <c r="E528" s="1" t="s">
        <v>128</v>
      </c>
    </row>
    <row r="529" spans="1:5">
      <c r="A529" t="s">
        <v>114</v>
      </c>
      <c r="E529" s="1" t="s">
        <v>129</v>
      </c>
    </row>
    <row r="530" spans="1:5">
      <c r="A530" t="s">
        <v>116</v>
      </c>
    </row>
    <row r="531" spans="1:5">
      <c r="A531" t="s">
        <v>117</v>
      </c>
    </row>
    <row r="532" spans="1:5">
      <c r="A532" t="s">
        <v>118</v>
      </c>
    </row>
    <row r="533" spans="1:5">
      <c r="A533" t="s">
        <v>119</v>
      </c>
      <c r="E533" t="s">
        <v>120</v>
      </c>
    </row>
    <row r="534" spans="1:5">
      <c r="A534" t="s">
        <v>121</v>
      </c>
      <c r="E534" t="s">
        <v>122</v>
      </c>
    </row>
    <row r="535" spans="1:5">
      <c r="A535" t="s">
        <v>123</v>
      </c>
    </row>
    <row r="538" spans="1:5">
      <c r="A538" s="1"/>
    </row>
  </sheetData>
  <phoneticPr fontId="0" type="noConversion"/>
  <printOptions headings="1" gridLines="1"/>
  <pageMargins left="1" right="1" top="0.75" bottom="0.75" header="0.5" footer="0.5"/>
  <pageSetup orientation="portrait" horizontalDpi="4294967293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8"/>
  <sheetViews>
    <sheetView workbookViewId="0"/>
  </sheetViews>
  <sheetFormatPr baseColWidth="10" defaultColWidth="8.6640625" defaultRowHeight="14"/>
  <cols>
    <col min="1" max="4" width="7.6640625" customWidth="1"/>
    <col min="5" max="5" width="5.6640625" customWidth="1"/>
    <col min="6" max="6" width="2.6640625" customWidth="1"/>
    <col min="7" max="8" width="7.6640625" customWidth="1"/>
    <col min="9" max="9" width="9.6640625" customWidth="1"/>
    <col min="10" max="10" width="5.6640625" customWidth="1"/>
    <col min="11" max="11" width="6.6640625" customWidth="1"/>
  </cols>
  <sheetData>
    <row r="1" spans="1:12">
      <c r="C1" s="6" t="s">
        <v>130</v>
      </c>
      <c r="D1" t="s">
        <v>131</v>
      </c>
      <c r="G1" s="1" t="s">
        <v>132</v>
      </c>
    </row>
    <row r="2" spans="1:12">
      <c r="B2" s="6" t="s">
        <v>133</v>
      </c>
      <c r="C2">
        <v>20000</v>
      </c>
      <c r="D2">
        <v>30000</v>
      </c>
      <c r="G2" s="1" t="s">
        <v>134</v>
      </c>
    </row>
    <row r="3" spans="1:12">
      <c r="G3">
        <v>6000</v>
      </c>
    </row>
    <row r="4" spans="1:12">
      <c r="A4" s="1" t="s">
        <v>135</v>
      </c>
      <c r="G4" s="1" t="s">
        <v>136</v>
      </c>
    </row>
    <row r="5" spans="1:12">
      <c r="A5" t="s">
        <v>137</v>
      </c>
      <c r="B5" s="2" t="s">
        <v>138</v>
      </c>
      <c r="C5" s="38" t="s">
        <v>109</v>
      </c>
      <c r="D5" s="38" t="s">
        <v>127</v>
      </c>
      <c r="E5" t="s">
        <v>139</v>
      </c>
      <c r="G5" t="s">
        <v>137</v>
      </c>
      <c r="H5" s="2" t="s">
        <v>138</v>
      </c>
      <c r="I5" s="1"/>
      <c r="J5" s="1"/>
    </row>
    <row r="6" spans="1:12">
      <c r="A6">
        <v>0</v>
      </c>
      <c r="B6">
        <v>0.2</v>
      </c>
      <c r="C6" s="20">
        <v>6822.8400642324314</v>
      </c>
      <c r="D6" s="23">
        <f>A6-C6</f>
        <v>-6822.8400642324314</v>
      </c>
      <c r="E6" s="28">
        <f>(C7-C6)/(A7-A6)</f>
        <v>0.94504850360569403</v>
      </c>
      <c r="G6">
        <v>0</v>
      </c>
      <c r="H6">
        <f>1/3</f>
        <v>0.33333333333333331</v>
      </c>
      <c r="L6">
        <f>H6/B6</f>
        <v>1.6666666666666665</v>
      </c>
    </row>
    <row r="7" spans="1:12">
      <c r="A7">
        <v>25000</v>
      </c>
      <c r="B7">
        <v>0.3</v>
      </c>
      <c r="C7" s="21">
        <v>30449.05265437478</v>
      </c>
      <c r="D7" s="23">
        <f>A7-C7</f>
        <v>-5449.0526543747801</v>
      </c>
      <c r="E7" s="28">
        <f>(C8-C7)/(A8-A7)</f>
        <v>0.54026133402408261</v>
      </c>
      <c r="G7">
        <v>25000</v>
      </c>
      <c r="H7">
        <f>1/3</f>
        <v>0.33333333333333331</v>
      </c>
      <c r="L7">
        <f>H7/B7</f>
        <v>1.1111111111111112</v>
      </c>
    </row>
    <row r="8" spans="1:12">
      <c r="A8">
        <v>50000</v>
      </c>
      <c r="B8">
        <v>0.4</v>
      </c>
      <c r="C8" s="21">
        <v>43955.586004976845</v>
      </c>
      <c r="D8" s="23">
        <f>A8-C8</f>
        <v>6044.4139950231547</v>
      </c>
      <c r="E8" s="28">
        <f>(C9-C8)/(A9-A8)</f>
        <v>0.67133863087339618</v>
      </c>
      <c r="G8">
        <v>50000</v>
      </c>
      <c r="H8">
        <f>1/3</f>
        <v>0.33333333333333331</v>
      </c>
      <c r="L8">
        <f>H8/B8</f>
        <v>0.83333333333333326</v>
      </c>
    </row>
    <row r="9" spans="1:12">
      <c r="A9">
        <v>75000</v>
      </c>
      <c r="B9">
        <v>0.1</v>
      </c>
      <c r="C9" s="22">
        <v>60739.05177681175</v>
      </c>
      <c r="D9" s="23">
        <f>A9-C9</f>
        <v>14260.94822318825</v>
      </c>
      <c r="G9">
        <v>75000</v>
      </c>
      <c r="H9">
        <v>0</v>
      </c>
      <c r="L9">
        <f>H9/B9</f>
        <v>0</v>
      </c>
    </row>
    <row r="10" spans="1:12">
      <c r="C10" s="28"/>
      <c r="D10" s="28"/>
    </row>
    <row r="11" spans="1:12">
      <c r="A11" t="s">
        <v>12</v>
      </c>
      <c r="C11" s="28" t="s">
        <v>140</v>
      </c>
      <c r="D11" s="28" t="s">
        <v>141</v>
      </c>
      <c r="G11" s="1" t="s">
        <v>142</v>
      </c>
      <c r="L11">
        <f>SUMPRODUCT(A6:A9,B6:B9)</f>
        <v>35000</v>
      </c>
    </row>
    <row r="12" spans="1:12">
      <c r="A12">
        <f>SUM(C2:D2)</f>
        <v>50000</v>
      </c>
      <c r="C12" s="23">
        <f>[1]!CEPR(C6:C9,$B$6:$B$9,C2)</f>
        <v>27184.301834202965</v>
      </c>
      <c r="D12" s="23">
        <f>[1]!CEPR(D6:D9,$B$6:$B$9,D2)</f>
        <v>9.5703445168890395E-8</v>
      </c>
      <c r="G12" s="1" t="s">
        <v>143</v>
      </c>
      <c r="L12">
        <f>[1]!STDEVPR(A6:A9,B6:B9)</f>
        <v>22912.878474779201</v>
      </c>
    </row>
    <row r="13" spans="1:12">
      <c r="A13" s="1" t="s">
        <v>53</v>
      </c>
      <c r="D13" s="1" t="s">
        <v>144</v>
      </c>
      <c r="G13" s="23">
        <f>[1]!CEPR(C6:C9,H6:H9,C2)</f>
        <v>21184.301834160487</v>
      </c>
      <c r="K13" s="23"/>
    </row>
    <row r="14" spans="1:12">
      <c r="A14" s="23">
        <f>[1]!CEPR(A6:A9,B6:B9,A12)</f>
        <v>29762.563659145413</v>
      </c>
      <c r="D14" s="23">
        <f>SUM(C12:D12)</f>
        <v>27184.301834298669</v>
      </c>
      <c r="G14" s="1" t="s">
        <v>145</v>
      </c>
      <c r="L14">
        <f>[1]!CEPR(G6:G9,H6:H9,A12)+G3</f>
        <v>26917.13090131876</v>
      </c>
    </row>
    <row r="15" spans="1:12">
      <c r="A15" s="1"/>
      <c r="G15" s="23">
        <f>G13+G3</f>
        <v>27184.301834160487</v>
      </c>
      <c r="L15" t="b">
        <f>(D14&gt;L14)</f>
        <v>1</v>
      </c>
    </row>
    <row r="16" spans="1:12">
      <c r="A16" s="1" t="s">
        <v>146</v>
      </c>
      <c r="G16" s="23"/>
    </row>
    <row r="17" spans="1:4">
      <c r="A17" s="1" t="s">
        <v>147</v>
      </c>
    </row>
    <row r="18" spans="1:4">
      <c r="A18" s="1" t="s">
        <v>148</v>
      </c>
    </row>
    <row r="19" spans="1:4">
      <c r="A19" s="1" t="s">
        <v>149</v>
      </c>
    </row>
    <row r="20" spans="1:4">
      <c r="A20" s="1" t="s">
        <v>17</v>
      </c>
    </row>
    <row r="21" spans="1:4">
      <c r="A21" t="s">
        <v>150</v>
      </c>
      <c r="D21" s="1" t="s">
        <v>151</v>
      </c>
    </row>
    <row r="22" spans="1:4">
      <c r="A22" t="s">
        <v>152</v>
      </c>
      <c r="D22" s="1" t="s">
        <v>153</v>
      </c>
    </row>
    <row r="23" spans="1:4">
      <c r="A23" t="s">
        <v>154</v>
      </c>
    </row>
    <row r="24" spans="1:4">
      <c r="A24" t="s">
        <v>155</v>
      </c>
    </row>
    <row r="25" spans="1:4">
      <c r="A25" t="s">
        <v>156</v>
      </c>
    </row>
    <row r="26" spans="1:4">
      <c r="A26" t="s">
        <v>157</v>
      </c>
      <c r="D26" t="s">
        <v>158</v>
      </c>
    </row>
    <row r="27" spans="1:4">
      <c r="A27" t="s">
        <v>159</v>
      </c>
    </row>
    <row r="28" spans="1:4">
      <c r="A28" t="s">
        <v>160</v>
      </c>
    </row>
  </sheetData>
  <phoneticPr fontId="0" type="noConversion"/>
  <printOptions headings="1" gridLines="1" gridLinesSet="0"/>
  <pageMargins left="1" right="1" top="0.75" bottom="0.75" header="0.5" footer="0.5"/>
  <pageSetup orientation="portrait" horizontalDpi="300" verticalDpi="300"/>
  <headerFooter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535"/>
  <sheetViews>
    <sheetView workbookViewId="0"/>
  </sheetViews>
  <sheetFormatPr baseColWidth="10" defaultColWidth="7.1640625" defaultRowHeight="14" outlineLevelRow="1"/>
  <cols>
    <col min="1" max="3" width="7.1640625" customWidth="1"/>
    <col min="4" max="4" width="3.6640625" customWidth="1"/>
    <col min="5" max="10" width="7.1640625" customWidth="1"/>
    <col min="11" max="11" width="2.6640625" customWidth="1"/>
  </cols>
  <sheetData>
    <row r="1" spans="1:14">
      <c r="C1" s="6" t="s">
        <v>161</v>
      </c>
      <c r="L1" t="s">
        <v>17</v>
      </c>
    </row>
    <row r="2" spans="1:14">
      <c r="B2" s="3" t="s">
        <v>162</v>
      </c>
      <c r="C2" s="3" t="s">
        <v>163</v>
      </c>
      <c r="L2" t="s">
        <v>164</v>
      </c>
    </row>
    <row r="3" spans="1:14">
      <c r="A3" s="6" t="s">
        <v>165</v>
      </c>
      <c r="B3">
        <v>230</v>
      </c>
      <c r="C3">
        <v>190</v>
      </c>
      <c r="L3" t="s">
        <v>166</v>
      </c>
    </row>
    <row r="4" spans="1:14">
      <c r="A4" s="6" t="s">
        <v>167</v>
      </c>
      <c r="B4">
        <v>280</v>
      </c>
      <c r="C4">
        <v>230</v>
      </c>
      <c r="L4" t="s">
        <v>168</v>
      </c>
    </row>
    <row r="5" spans="1:14">
      <c r="A5" s="6" t="s">
        <v>169</v>
      </c>
      <c r="B5">
        <v>340</v>
      </c>
      <c r="C5">
        <v>280</v>
      </c>
      <c r="L5" t="s">
        <v>170</v>
      </c>
    </row>
    <row r="6" spans="1:14">
      <c r="A6" s="6"/>
      <c r="C6" s="6" t="s">
        <v>171</v>
      </c>
      <c r="L6" t="s">
        <v>172</v>
      </c>
    </row>
    <row r="7" spans="1:14">
      <c r="A7" s="1" t="s">
        <v>173</v>
      </c>
      <c r="L7" t="s">
        <v>174</v>
      </c>
    </row>
    <row r="8" spans="1:14">
      <c r="B8" s="6" t="s">
        <v>175</v>
      </c>
      <c r="C8" s="4" t="s">
        <v>176</v>
      </c>
      <c r="E8" s="1" t="s">
        <v>177</v>
      </c>
      <c r="L8" t="s">
        <v>178</v>
      </c>
    </row>
    <row r="9" spans="1:14">
      <c r="B9">
        <v>20</v>
      </c>
      <c r="C9">
        <v>480</v>
      </c>
      <c r="E9" s="1" t="s">
        <v>179</v>
      </c>
      <c r="L9" s="1" t="s">
        <v>180</v>
      </c>
    </row>
    <row r="10" spans="1:14">
      <c r="A10" s="1" t="s">
        <v>181</v>
      </c>
      <c r="L10" t="s">
        <v>182</v>
      </c>
    </row>
    <row r="11" spans="1:14">
      <c r="B11">
        <v>50</v>
      </c>
      <c r="D11" s="6"/>
      <c r="E11" s="1" t="s">
        <v>183</v>
      </c>
      <c r="L11" t="s">
        <v>184</v>
      </c>
    </row>
    <row r="12" spans="1:14">
      <c r="A12" s="1" t="s">
        <v>185</v>
      </c>
      <c r="E12" s="18">
        <v>0.26584634635457505</v>
      </c>
      <c r="F12" t="s">
        <v>186</v>
      </c>
      <c r="L12" t="s">
        <v>187</v>
      </c>
    </row>
    <row r="13" spans="1:14">
      <c r="B13">
        <v>10</v>
      </c>
      <c r="E13" s="17">
        <v>-16.706698018960857</v>
      </c>
      <c r="F13" t="s">
        <v>188</v>
      </c>
      <c r="L13" s="1"/>
    </row>
    <row r="14" spans="1:14">
      <c r="A14" s="1" t="s">
        <v>189</v>
      </c>
      <c r="F14" s="1"/>
      <c r="I14" s="6" t="s">
        <v>190</v>
      </c>
      <c r="J14">
        <f>(B15-E13)/E12</f>
        <v>62.843436624395594</v>
      </c>
      <c r="K14" t="s">
        <v>191</v>
      </c>
      <c r="L14">
        <f>MIN(E20:F520)</f>
        <v>54.29067205038475</v>
      </c>
      <c r="M14" t="s">
        <v>192</v>
      </c>
    </row>
    <row r="15" spans="1:14">
      <c r="B15">
        <v>0</v>
      </c>
      <c r="E15" t="s">
        <v>193</v>
      </c>
      <c r="G15" s="1" t="s">
        <v>194</v>
      </c>
      <c r="L15" s="1" t="s">
        <v>194</v>
      </c>
      <c r="N15" s="1" t="s">
        <v>194</v>
      </c>
    </row>
    <row r="16" spans="1:14">
      <c r="E16" s="3" t="s">
        <v>162</v>
      </c>
      <c r="F16" s="3" t="s">
        <v>163</v>
      </c>
      <c r="G16" s="1" t="s">
        <v>195</v>
      </c>
      <c r="L16" s="1" t="s">
        <v>196</v>
      </c>
      <c r="N16" t="s">
        <v>197</v>
      </c>
    </row>
    <row r="17" spans="1:14">
      <c r="A17" t="s">
        <v>198</v>
      </c>
      <c r="B17" s="1" t="s">
        <v>199</v>
      </c>
      <c r="E17" s="14">
        <f>[1]!CE(E20:E520,$B$9)</f>
        <v>78.694888421018803</v>
      </c>
      <c r="F17" s="14">
        <f>[1]!CE(F20:F520,$B$9)+B13</f>
        <v>72.577175273661283</v>
      </c>
      <c r="G17" s="14">
        <f>[1]!CE(G20:G520,C9)</f>
        <v>289.87285410237041</v>
      </c>
      <c r="H17" s="1"/>
      <c r="I17" s="1"/>
      <c r="L17">
        <f>[1]!CE(L20:L520,C9)</f>
        <v>243.08014802829211</v>
      </c>
      <c r="N17">
        <f>IF(E17&gt;=F17,G17,L17)</f>
        <v>289.87285410237041</v>
      </c>
    </row>
    <row r="18" spans="1:14">
      <c r="A18">
        <f ca="1">RAND()</f>
        <v>0.32418365900338875</v>
      </c>
      <c r="B18" s="3" t="s">
        <v>162</v>
      </c>
      <c r="C18" s="3" t="s">
        <v>163</v>
      </c>
      <c r="E18" s="1" t="s">
        <v>200</v>
      </c>
      <c r="G18" s="1" t="s">
        <v>201</v>
      </c>
      <c r="L18" s="1" t="s">
        <v>201</v>
      </c>
    </row>
    <row r="19" spans="1:14">
      <c r="A19" s="7" t="s">
        <v>50</v>
      </c>
      <c r="B19" s="15">
        <f ca="1">[1]!genlinv($A$18,B3,B4,B5)</f>
        <v>245.20749049524784</v>
      </c>
      <c r="C19" s="15">
        <f ca="1">[1]!genlinv($A$18,C3,C4,C5)</f>
        <v>201.99185284803332</v>
      </c>
      <c r="E19" s="3" t="s">
        <v>162</v>
      </c>
      <c r="F19" s="3" t="s">
        <v>163</v>
      </c>
      <c r="G19" s="1" t="s">
        <v>195</v>
      </c>
      <c r="L19" s="1" t="s">
        <v>196</v>
      </c>
    </row>
    <row r="20" spans="1:14">
      <c r="A20">
        <v>0</v>
      </c>
      <c r="B20">
        <v>423.16607687859744</v>
      </c>
      <c r="C20">
        <v>352.41424527455769</v>
      </c>
      <c r="E20" s="14">
        <f>MAX($E$13+$E$12*B20,$B$15)</f>
        <v>95.790457420413475</v>
      </c>
      <c r="F20" s="14">
        <f>MAX($E$13+$E$12*C20,$B$15)</f>
        <v>76.981341490585379</v>
      </c>
      <c r="G20" s="14">
        <f>B20-E20</f>
        <v>327.37561945818396</v>
      </c>
      <c r="L20">
        <f>C20-F20</f>
        <v>275.43290378397228</v>
      </c>
    </row>
    <row r="21" spans="1:14">
      <c r="A21">
        <v>2E-3</v>
      </c>
      <c r="B21">
        <v>324.70363210090886</v>
      </c>
      <c r="C21">
        <v>267.06167319167218</v>
      </c>
      <c r="E21" s="14">
        <f>MAX($E$13+$E$12*B21,$B$15)</f>
        <v>69.61457622312588</v>
      </c>
      <c r="F21" s="14">
        <f>MAX($E$13+$E$12*C21,$B$15)</f>
        <v>54.29067205038475</v>
      </c>
      <c r="G21" s="14">
        <f>B21-E21</f>
        <v>255.08905587778298</v>
      </c>
      <c r="L21">
        <f>C21-F21</f>
        <v>212.77100114128743</v>
      </c>
    </row>
    <row r="22" spans="1:14">
      <c r="E22" s="14"/>
      <c r="F22" s="14"/>
      <c r="G22" s="14"/>
      <c r="I22" s="36" t="str">
        <f>IF(G22="","Make SimTable A19:B520, copy E20:G20 down!","")</f>
        <v>Make SimTable A19:B520, copy E20:G20 down!</v>
      </c>
      <c r="M22" s="77" t="s">
        <v>202</v>
      </c>
    </row>
    <row r="23" spans="1:14" hidden="1" outlineLevel="1">
      <c r="E23" s="14"/>
      <c r="F23" s="14"/>
      <c r="G23" s="14"/>
    </row>
    <row r="24" spans="1:14" hidden="1" outlineLevel="1">
      <c r="E24" s="14"/>
      <c r="F24" s="14"/>
      <c r="G24" s="14"/>
      <c r="H24" s="1"/>
    </row>
    <row r="25" spans="1:14" hidden="1" outlineLevel="1">
      <c r="E25" s="14"/>
      <c r="F25" s="14"/>
      <c r="G25" s="14"/>
      <c r="H25" s="1"/>
    </row>
    <row r="26" spans="1:14" hidden="1" outlineLevel="1">
      <c r="E26" s="14"/>
      <c r="F26" s="14"/>
      <c r="G26" s="14"/>
    </row>
    <row r="27" spans="1:14" hidden="1" outlineLevel="1">
      <c r="E27" s="14"/>
      <c r="F27" s="14"/>
      <c r="G27" s="14"/>
    </row>
    <row r="28" spans="1:14" hidden="1" outlineLevel="1">
      <c r="E28" s="14"/>
      <c r="F28" s="14"/>
      <c r="G28" s="14"/>
    </row>
    <row r="29" spans="1:14" hidden="1" outlineLevel="1">
      <c r="E29" s="14"/>
      <c r="F29" s="14"/>
      <c r="G29" s="14"/>
    </row>
    <row r="30" spans="1:14" hidden="1" outlineLevel="1">
      <c r="E30" s="14"/>
      <c r="F30" s="14"/>
      <c r="G30" s="14"/>
    </row>
    <row r="31" spans="1:14" hidden="1" outlineLevel="1">
      <c r="E31" s="14"/>
      <c r="F31" s="14"/>
      <c r="G31" s="14"/>
    </row>
    <row r="32" spans="1:14" hidden="1" outlineLevel="1">
      <c r="E32" s="14"/>
      <c r="F32" s="14"/>
      <c r="G32" s="14"/>
    </row>
    <row r="33" spans="5:7" hidden="1" outlineLevel="1">
      <c r="E33" s="14"/>
      <c r="F33" s="14"/>
      <c r="G33" s="14"/>
    </row>
    <row r="34" spans="5:7" hidden="1" outlineLevel="1">
      <c r="E34" s="14"/>
      <c r="F34" s="14"/>
      <c r="G34" s="14"/>
    </row>
    <row r="35" spans="5:7" hidden="1" outlineLevel="1">
      <c r="E35" s="14"/>
      <c r="F35" s="14"/>
      <c r="G35" s="14"/>
    </row>
    <row r="36" spans="5:7" hidden="1" outlineLevel="1">
      <c r="E36" s="14"/>
      <c r="F36" s="14"/>
      <c r="G36" s="14"/>
    </row>
    <row r="37" spans="5:7" hidden="1" outlineLevel="1">
      <c r="E37" s="14"/>
      <c r="F37" s="14"/>
      <c r="G37" s="14"/>
    </row>
    <row r="38" spans="5:7" hidden="1" outlineLevel="1">
      <c r="E38" s="14"/>
      <c r="F38" s="14"/>
      <c r="G38" s="14"/>
    </row>
    <row r="39" spans="5:7" hidden="1" outlineLevel="1">
      <c r="E39" s="14"/>
      <c r="F39" s="14"/>
      <c r="G39" s="14"/>
    </row>
    <row r="40" spans="5:7" hidden="1" outlineLevel="1">
      <c r="E40" s="14"/>
      <c r="F40" s="14"/>
      <c r="G40" s="14"/>
    </row>
    <row r="41" spans="5:7" hidden="1" outlineLevel="1">
      <c r="E41" s="14"/>
      <c r="F41" s="14"/>
      <c r="G41" s="14"/>
    </row>
    <row r="42" spans="5:7" hidden="1" outlineLevel="1">
      <c r="E42" s="14"/>
      <c r="F42" s="14"/>
      <c r="G42" s="14"/>
    </row>
    <row r="43" spans="5:7" hidden="1" outlineLevel="1">
      <c r="E43" s="14"/>
      <c r="F43" s="14"/>
      <c r="G43" s="14"/>
    </row>
    <row r="44" spans="5:7" hidden="1" outlineLevel="1">
      <c r="E44" s="14"/>
      <c r="F44" s="14"/>
      <c r="G44" s="14"/>
    </row>
    <row r="45" spans="5:7" hidden="1" outlineLevel="1">
      <c r="E45" s="14"/>
      <c r="F45" s="14"/>
      <c r="G45" s="14"/>
    </row>
    <row r="46" spans="5:7" hidden="1" outlineLevel="1">
      <c r="E46" s="14"/>
      <c r="F46" s="14"/>
      <c r="G46" s="14"/>
    </row>
    <row r="47" spans="5:7" hidden="1" outlineLevel="1">
      <c r="E47" s="14"/>
      <c r="F47" s="14"/>
      <c r="G47" s="14"/>
    </row>
    <row r="48" spans="5:7" hidden="1" outlineLevel="1">
      <c r="E48" s="14"/>
      <c r="F48" s="14"/>
      <c r="G48" s="14"/>
    </row>
    <row r="49" spans="5:7" hidden="1" outlineLevel="1">
      <c r="E49" s="14"/>
      <c r="F49" s="14"/>
      <c r="G49" s="14"/>
    </row>
    <row r="50" spans="5:7" hidden="1" outlineLevel="1">
      <c r="E50" s="14"/>
      <c r="F50" s="14"/>
      <c r="G50" s="14"/>
    </row>
    <row r="51" spans="5:7" hidden="1" outlineLevel="1">
      <c r="E51" s="14"/>
      <c r="F51" s="14"/>
      <c r="G51" s="14"/>
    </row>
    <row r="52" spans="5:7" hidden="1" outlineLevel="1">
      <c r="E52" s="14"/>
      <c r="F52" s="14"/>
      <c r="G52" s="14"/>
    </row>
    <row r="53" spans="5:7" hidden="1" outlineLevel="1">
      <c r="E53" s="14"/>
      <c r="F53" s="14"/>
      <c r="G53" s="14"/>
    </row>
    <row r="54" spans="5:7" hidden="1" outlineLevel="1">
      <c r="E54" s="14"/>
      <c r="F54" s="14"/>
      <c r="G54" s="14"/>
    </row>
    <row r="55" spans="5:7" hidden="1" outlineLevel="1">
      <c r="E55" s="14"/>
      <c r="F55" s="14"/>
      <c r="G55" s="14"/>
    </row>
    <row r="56" spans="5:7" hidden="1" outlineLevel="1">
      <c r="E56" s="14"/>
      <c r="F56" s="14"/>
      <c r="G56" s="14"/>
    </row>
    <row r="57" spans="5:7" hidden="1" outlineLevel="1">
      <c r="E57" s="14"/>
      <c r="F57" s="14"/>
      <c r="G57" s="14"/>
    </row>
    <row r="58" spans="5:7" hidden="1" outlineLevel="1">
      <c r="E58" s="14"/>
      <c r="F58" s="14"/>
      <c r="G58" s="14"/>
    </row>
    <row r="59" spans="5:7" hidden="1" outlineLevel="1">
      <c r="E59" s="14"/>
      <c r="F59" s="14"/>
      <c r="G59" s="14"/>
    </row>
    <row r="60" spans="5:7" hidden="1" outlineLevel="1">
      <c r="E60" s="14"/>
      <c r="F60" s="14"/>
      <c r="G60" s="14"/>
    </row>
    <row r="61" spans="5:7" hidden="1" outlineLevel="1">
      <c r="E61" s="14"/>
      <c r="F61" s="14"/>
      <c r="G61" s="14"/>
    </row>
    <row r="62" spans="5:7" hidden="1" outlineLevel="1">
      <c r="E62" s="14"/>
      <c r="F62" s="14"/>
      <c r="G62" s="14"/>
    </row>
    <row r="63" spans="5:7" hidden="1" outlineLevel="1">
      <c r="E63" s="14"/>
      <c r="F63" s="14"/>
      <c r="G63" s="14"/>
    </row>
    <row r="64" spans="5:7" hidden="1" outlineLevel="1">
      <c r="E64" s="14"/>
      <c r="F64" s="14"/>
      <c r="G64" s="14"/>
    </row>
    <row r="65" spans="5:7" hidden="1" outlineLevel="1">
      <c r="E65" s="14"/>
      <c r="F65" s="14"/>
      <c r="G65" s="14"/>
    </row>
    <row r="66" spans="5:7" hidden="1" outlineLevel="1">
      <c r="E66" s="14"/>
      <c r="F66" s="14"/>
      <c r="G66" s="14"/>
    </row>
    <row r="67" spans="5:7" hidden="1" outlineLevel="1">
      <c r="E67" s="14"/>
      <c r="F67" s="14"/>
      <c r="G67" s="14"/>
    </row>
    <row r="68" spans="5:7" hidden="1" outlineLevel="1">
      <c r="E68" s="14"/>
      <c r="F68" s="14"/>
      <c r="G68" s="14"/>
    </row>
    <row r="69" spans="5:7" hidden="1" outlineLevel="1">
      <c r="E69" s="14"/>
      <c r="F69" s="14"/>
      <c r="G69" s="14"/>
    </row>
    <row r="70" spans="5:7" hidden="1" outlineLevel="1">
      <c r="E70" s="14"/>
      <c r="F70" s="14"/>
      <c r="G70" s="14"/>
    </row>
    <row r="71" spans="5:7" hidden="1" outlineLevel="1">
      <c r="E71" s="14"/>
      <c r="F71" s="14"/>
      <c r="G71" s="14"/>
    </row>
    <row r="72" spans="5:7" hidden="1" outlineLevel="1">
      <c r="E72" s="14"/>
      <c r="F72" s="14"/>
      <c r="G72" s="14"/>
    </row>
    <row r="73" spans="5:7" hidden="1" outlineLevel="1">
      <c r="E73" s="14"/>
      <c r="F73" s="14"/>
      <c r="G73" s="14"/>
    </row>
    <row r="74" spans="5:7" hidden="1" outlineLevel="1">
      <c r="E74" s="14"/>
      <c r="F74" s="14"/>
      <c r="G74" s="14"/>
    </row>
    <row r="75" spans="5:7" hidden="1" outlineLevel="1">
      <c r="E75" s="14"/>
      <c r="F75" s="14"/>
      <c r="G75" s="14"/>
    </row>
    <row r="76" spans="5:7" hidden="1" outlineLevel="1">
      <c r="E76" s="14"/>
      <c r="F76" s="14"/>
      <c r="G76" s="14"/>
    </row>
    <row r="77" spans="5:7" hidden="1" outlineLevel="1">
      <c r="E77" s="14"/>
      <c r="F77" s="14"/>
      <c r="G77" s="14"/>
    </row>
    <row r="78" spans="5:7" hidden="1" outlineLevel="1">
      <c r="E78" s="14"/>
      <c r="F78" s="14"/>
      <c r="G78" s="14"/>
    </row>
    <row r="79" spans="5:7" hidden="1" outlineLevel="1">
      <c r="E79" s="14"/>
      <c r="F79" s="14"/>
      <c r="G79" s="14"/>
    </row>
    <row r="80" spans="5:7" hidden="1" outlineLevel="1">
      <c r="E80" s="14"/>
      <c r="F80" s="14"/>
      <c r="G80" s="14"/>
    </row>
    <row r="81" spans="5:7" hidden="1" outlineLevel="1">
      <c r="E81" s="14"/>
      <c r="F81" s="14"/>
      <c r="G81" s="14"/>
    </row>
    <row r="82" spans="5:7" hidden="1" outlineLevel="1">
      <c r="E82" s="14"/>
      <c r="F82" s="14"/>
      <c r="G82" s="14"/>
    </row>
    <row r="83" spans="5:7" hidden="1" outlineLevel="1">
      <c r="E83" s="14"/>
      <c r="F83" s="14"/>
      <c r="G83" s="14"/>
    </row>
    <row r="84" spans="5:7" hidden="1" outlineLevel="1">
      <c r="E84" s="14"/>
      <c r="F84" s="14"/>
      <c r="G84" s="14"/>
    </row>
    <row r="85" spans="5:7" hidden="1" outlineLevel="1">
      <c r="E85" s="14"/>
      <c r="F85" s="14"/>
      <c r="G85" s="14"/>
    </row>
    <row r="86" spans="5:7" hidden="1" outlineLevel="1">
      <c r="E86" s="14"/>
      <c r="F86" s="14"/>
      <c r="G86" s="14"/>
    </row>
    <row r="87" spans="5:7" hidden="1" outlineLevel="1">
      <c r="E87" s="14"/>
      <c r="F87" s="14"/>
      <c r="G87" s="14"/>
    </row>
    <row r="88" spans="5:7" hidden="1" outlineLevel="1">
      <c r="E88" s="14"/>
      <c r="F88" s="14"/>
      <c r="G88" s="14"/>
    </row>
    <row r="89" spans="5:7" hidden="1" outlineLevel="1">
      <c r="E89" s="14"/>
      <c r="F89" s="14"/>
      <c r="G89" s="14"/>
    </row>
    <row r="90" spans="5:7" hidden="1" outlineLevel="1">
      <c r="E90" s="14"/>
      <c r="F90" s="14"/>
      <c r="G90" s="14"/>
    </row>
    <row r="91" spans="5:7" hidden="1" outlineLevel="1">
      <c r="E91" s="14"/>
      <c r="F91" s="14"/>
      <c r="G91" s="14"/>
    </row>
    <row r="92" spans="5:7" hidden="1" outlineLevel="1">
      <c r="E92" s="14"/>
      <c r="F92" s="14"/>
      <c r="G92" s="14"/>
    </row>
    <row r="93" spans="5:7" hidden="1" outlineLevel="1">
      <c r="E93" s="14"/>
      <c r="F93" s="14"/>
      <c r="G93" s="14"/>
    </row>
    <row r="94" spans="5:7" hidden="1" outlineLevel="1">
      <c r="E94" s="14"/>
      <c r="F94" s="14"/>
      <c r="G94" s="14"/>
    </row>
    <row r="95" spans="5:7" hidden="1" outlineLevel="1">
      <c r="E95" s="14"/>
      <c r="F95" s="14"/>
      <c r="G95" s="14"/>
    </row>
    <row r="96" spans="5:7" hidden="1" outlineLevel="1">
      <c r="E96" s="14"/>
      <c r="F96" s="14"/>
      <c r="G96" s="14"/>
    </row>
    <row r="97" spans="5:7" hidden="1" outlineLevel="1">
      <c r="E97" s="14"/>
      <c r="F97" s="14"/>
      <c r="G97" s="14"/>
    </row>
    <row r="98" spans="5:7" hidden="1" outlineLevel="1">
      <c r="E98" s="14"/>
      <c r="F98" s="14"/>
      <c r="G98" s="14"/>
    </row>
    <row r="99" spans="5:7" hidden="1" outlineLevel="1">
      <c r="E99" s="14"/>
      <c r="F99" s="14"/>
      <c r="G99" s="14"/>
    </row>
    <row r="100" spans="5:7" hidden="1" outlineLevel="1">
      <c r="E100" s="14"/>
      <c r="F100" s="14"/>
      <c r="G100" s="14"/>
    </row>
    <row r="101" spans="5:7" hidden="1" outlineLevel="1">
      <c r="E101" s="14"/>
      <c r="F101" s="14"/>
      <c r="G101" s="14"/>
    </row>
    <row r="102" spans="5:7" hidden="1" outlineLevel="1">
      <c r="E102" s="14"/>
      <c r="F102" s="14"/>
      <c r="G102" s="14"/>
    </row>
    <row r="103" spans="5:7" hidden="1" outlineLevel="1">
      <c r="E103" s="14"/>
      <c r="F103" s="14"/>
      <c r="G103" s="14"/>
    </row>
    <row r="104" spans="5:7" hidden="1" outlineLevel="1">
      <c r="E104" s="14"/>
      <c r="F104" s="14"/>
      <c r="G104" s="14"/>
    </row>
    <row r="105" spans="5:7" hidden="1" outlineLevel="1">
      <c r="E105" s="14"/>
      <c r="F105" s="14"/>
      <c r="G105" s="14"/>
    </row>
    <row r="106" spans="5:7" hidden="1" outlineLevel="1">
      <c r="E106" s="14"/>
      <c r="F106" s="14"/>
      <c r="G106" s="14"/>
    </row>
    <row r="107" spans="5:7" hidden="1" outlineLevel="1">
      <c r="E107" s="14"/>
      <c r="F107" s="14"/>
      <c r="G107" s="14"/>
    </row>
    <row r="108" spans="5:7" hidden="1" outlineLevel="1">
      <c r="E108" s="14"/>
      <c r="F108" s="14"/>
      <c r="G108" s="14"/>
    </row>
    <row r="109" spans="5:7" hidden="1" outlineLevel="1">
      <c r="E109" s="14"/>
      <c r="F109" s="14"/>
      <c r="G109" s="14"/>
    </row>
    <row r="110" spans="5:7" hidden="1" outlineLevel="1">
      <c r="E110" s="14"/>
      <c r="F110" s="14"/>
      <c r="G110" s="14"/>
    </row>
    <row r="111" spans="5:7" hidden="1" outlineLevel="1">
      <c r="E111" s="14"/>
      <c r="F111" s="14"/>
      <c r="G111" s="14"/>
    </row>
    <row r="112" spans="5:7" hidden="1" outlineLevel="1">
      <c r="E112" s="14"/>
      <c r="F112" s="14"/>
      <c r="G112" s="14"/>
    </row>
    <row r="113" spans="5:7" hidden="1" outlineLevel="1">
      <c r="E113" s="14"/>
      <c r="F113" s="14"/>
      <c r="G113" s="14"/>
    </row>
    <row r="114" spans="5:7" hidden="1" outlineLevel="1">
      <c r="E114" s="14"/>
      <c r="F114" s="14"/>
      <c r="G114" s="14"/>
    </row>
    <row r="115" spans="5:7" hidden="1" outlineLevel="1">
      <c r="E115" s="14"/>
      <c r="F115" s="14"/>
      <c r="G115" s="14"/>
    </row>
    <row r="116" spans="5:7" hidden="1" outlineLevel="1">
      <c r="E116" s="14"/>
      <c r="F116" s="14"/>
      <c r="G116" s="14"/>
    </row>
    <row r="117" spans="5:7" hidden="1" outlineLevel="1">
      <c r="E117" s="14"/>
      <c r="F117" s="14"/>
      <c r="G117" s="14"/>
    </row>
    <row r="118" spans="5:7" hidden="1" outlineLevel="1">
      <c r="E118" s="14"/>
      <c r="F118" s="14"/>
      <c r="G118" s="14"/>
    </row>
    <row r="119" spans="5:7" hidden="1" outlineLevel="1">
      <c r="E119" s="14"/>
      <c r="F119" s="14"/>
      <c r="G119" s="14"/>
    </row>
    <row r="120" spans="5:7" hidden="1" outlineLevel="1">
      <c r="E120" s="14"/>
      <c r="F120" s="14"/>
      <c r="G120" s="14"/>
    </row>
    <row r="121" spans="5:7" hidden="1" outlineLevel="1">
      <c r="E121" s="14"/>
      <c r="F121" s="14"/>
      <c r="G121" s="14"/>
    </row>
    <row r="122" spans="5:7" hidden="1" outlineLevel="1">
      <c r="E122" s="14"/>
      <c r="F122" s="14"/>
      <c r="G122" s="14"/>
    </row>
    <row r="123" spans="5:7" hidden="1" outlineLevel="1">
      <c r="E123" s="14"/>
      <c r="F123" s="14"/>
      <c r="G123" s="14"/>
    </row>
    <row r="124" spans="5:7" hidden="1" outlineLevel="1">
      <c r="E124" s="14"/>
      <c r="F124" s="14"/>
      <c r="G124" s="14"/>
    </row>
    <row r="125" spans="5:7" hidden="1" outlineLevel="1">
      <c r="E125" s="14"/>
      <c r="F125" s="14"/>
      <c r="G125" s="14"/>
    </row>
    <row r="126" spans="5:7" hidden="1" outlineLevel="1">
      <c r="E126" s="14"/>
      <c r="F126" s="14"/>
      <c r="G126" s="14"/>
    </row>
    <row r="127" spans="5:7" hidden="1" outlineLevel="1">
      <c r="E127" s="14"/>
      <c r="F127" s="14"/>
      <c r="G127" s="14"/>
    </row>
    <row r="128" spans="5:7" hidden="1" outlineLevel="1">
      <c r="E128" s="14"/>
      <c r="F128" s="14"/>
      <c r="G128" s="14"/>
    </row>
    <row r="129" spans="5:7" hidden="1" outlineLevel="1">
      <c r="E129" s="14"/>
      <c r="F129" s="14"/>
      <c r="G129" s="14"/>
    </row>
    <row r="130" spans="5:7" hidden="1" outlineLevel="1">
      <c r="E130" s="14"/>
      <c r="F130" s="14"/>
      <c r="G130" s="14"/>
    </row>
    <row r="131" spans="5:7" hidden="1" outlineLevel="1">
      <c r="E131" s="14"/>
      <c r="F131" s="14"/>
      <c r="G131" s="14"/>
    </row>
    <row r="132" spans="5:7" hidden="1" outlineLevel="1">
      <c r="E132" s="14"/>
      <c r="F132" s="14"/>
      <c r="G132" s="14"/>
    </row>
    <row r="133" spans="5:7" hidden="1" outlineLevel="1">
      <c r="E133" s="14"/>
      <c r="F133" s="14"/>
      <c r="G133" s="14"/>
    </row>
    <row r="134" spans="5:7" hidden="1" outlineLevel="1">
      <c r="E134" s="14"/>
      <c r="F134" s="14"/>
      <c r="G134" s="14"/>
    </row>
    <row r="135" spans="5:7" hidden="1" outlineLevel="1">
      <c r="E135" s="14"/>
      <c r="F135" s="14"/>
      <c r="G135" s="14"/>
    </row>
    <row r="136" spans="5:7" hidden="1" outlineLevel="1">
      <c r="E136" s="14"/>
      <c r="F136" s="14"/>
      <c r="G136" s="14"/>
    </row>
    <row r="137" spans="5:7" hidden="1" outlineLevel="1">
      <c r="E137" s="14"/>
      <c r="F137" s="14"/>
      <c r="G137" s="14"/>
    </row>
    <row r="138" spans="5:7" hidden="1" outlineLevel="1">
      <c r="E138" s="14"/>
      <c r="F138" s="14"/>
      <c r="G138" s="14"/>
    </row>
    <row r="139" spans="5:7" hidden="1" outlineLevel="1">
      <c r="E139" s="14"/>
      <c r="F139" s="14"/>
      <c r="G139" s="14"/>
    </row>
    <row r="140" spans="5:7" hidden="1" outlineLevel="1">
      <c r="E140" s="14"/>
      <c r="F140" s="14"/>
      <c r="G140" s="14"/>
    </row>
    <row r="141" spans="5:7" hidden="1" outlineLevel="1">
      <c r="E141" s="14"/>
      <c r="F141" s="14"/>
      <c r="G141" s="14"/>
    </row>
    <row r="142" spans="5:7" hidden="1" outlineLevel="1">
      <c r="E142" s="14"/>
      <c r="F142" s="14"/>
      <c r="G142" s="14"/>
    </row>
    <row r="143" spans="5:7" hidden="1" outlineLevel="1">
      <c r="E143" s="14"/>
      <c r="F143" s="14"/>
      <c r="G143" s="14"/>
    </row>
    <row r="144" spans="5:7" hidden="1" outlineLevel="1">
      <c r="E144" s="14"/>
      <c r="F144" s="14"/>
      <c r="G144" s="14"/>
    </row>
    <row r="145" spans="5:7" hidden="1" outlineLevel="1">
      <c r="E145" s="14"/>
      <c r="F145" s="14"/>
      <c r="G145" s="14"/>
    </row>
    <row r="146" spans="5:7" hidden="1" outlineLevel="1">
      <c r="E146" s="14"/>
      <c r="F146" s="14"/>
      <c r="G146" s="14"/>
    </row>
    <row r="147" spans="5:7" hidden="1" outlineLevel="1">
      <c r="E147" s="14"/>
      <c r="F147" s="14"/>
      <c r="G147" s="14"/>
    </row>
    <row r="148" spans="5:7" hidden="1" outlineLevel="1">
      <c r="E148" s="14"/>
      <c r="F148" s="14"/>
      <c r="G148" s="14"/>
    </row>
    <row r="149" spans="5:7" hidden="1" outlineLevel="1">
      <c r="E149" s="14"/>
      <c r="F149" s="14"/>
      <c r="G149" s="14"/>
    </row>
    <row r="150" spans="5:7" hidden="1" outlineLevel="1">
      <c r="E150" s="14"/>
      <c r="F150" s="14"/>
      <c r="G150" s="14"/>
    </row>
    <row r="151" spans="5:7" hidden="1" outlineLevel="1">
      <c r="E151" s="14"/>
      <c r="F151" s="14"/>
      <c r="G151" s="14"/>
    </row>
    <row r="152" spans="5:7" hidden="1" outlineLevel="1">
      <c r="E152" s="14"/>
      <c r="F152" s="14"/>
      <c r="G152" s="14"/>
    </row>
    <row r="153" spans="5:7" hidden="1" outlineLevel="1">
      <c r="E153" s="14"/>
      <c r="F153" s="14"/>
      <c r="G153" s="14"/>
    </row>
    <row r="154" spans="5:7" hidden="1" outlineLevel="1">
      <c r="E154" s="14"/>
      <c r="F154" s="14"/>
      <c r="G154" s="14"/>
    </row>
    <row r="155" spans="5:7" hidden="1" outlineLevel="1">
      <c r="E155" s="14"/>
      <c r="F155" s="14"/>
      <c r="G155" s="14"/>
    </row>
    <row r="156" spans="5:7" hidden="1" outlineLevel="1">
      <c r="E156" s="14"/>
      <c r="F156" s="14"/>
      <c r="G156" s="14"/>
    </row>
    <row r="157" spans="5:7" hidden="1" outlineLevel="1">
      <c r="E157" s="14"/>
      <c r="F157" s="14"/>
      <c r="G157" s="14"/>
    </row>
    <row r="158" spans="5:7" hidden="1" outlineLevel="1">
      <c r="E158" s="14"/>
      <c r="F158" s="14"/>
      <c r="G158" s="14"/>
    </row>
    <row r="159" spans="5:7" hidden="1" outlineLevel="1">
      <c r="E159" s="14"/>
      <c r="F159" s="14"/>
      <c r="G159" s="14"/>
    </row>
    <row r="160" spans="5:7" hidden="1" outlineLevel="1">
      <c r="E160" s="14"/>
      <c r="F160" s="14"/>
      <c r="G160" s="14"/>
    </row>
    <row r="161" spans="5:7" hidden="1" outlineLevel="1">
      <c r="E161" s="14"/>
      <c r="F161" s="14"/>
      <c r="G161" s="14"/>
    </row>
    <row r="162" spans="5:7" hidden="1" outlineLevel="1">
      <c r="E162" s="14"/>
      <c r="F162" s="14"/>
      <c r="G162" s="14"/>
    </row>
    <row r="163" spans="5:7" hidden="1" outlineLevel="1">
      <c r="E163" s="14"/>
      <c r="F163" s="14"/>
      <c r="G163" s="14"/>
    </row>
    <row r="164" spans="5:7" hidden="1" outlineLevel="1">
      <c r="E164" s="14"/>
      <c r="F164" s="14"/>
      <c r="G164" s="14"/>
    </row>
    <row r="165" spans="5:7" hidden="1" outlineLevel="1">
      <c r="E165" s="14"/>
      <c r="F165" s="14"/>
      <c r="G165" s="14"/>
    </row>
    <row r="166" spans="5:7" hidden="1" outlineLevel="1">
      <c r="E166" s="14"/>
      <c r="F166" s="14"/>
      <c r="G166" s="14"/>
    </row>
    <row r="167" spans="5:7" hidden="1" outlineLevel="1">
      <c r="E167" s="14"/>
      <c r="F167" s="14"/>
      <c r="G167" s="14"/>
    </row>
    <row r="168" spans="5:7" hidden="1" outlineLevel="1">
      <c r="E168" s="14"/>
      <c r="F168" s="14"/>
      <c r="G168" s="14"/>
    </row>
    <row r="169" spans="5:7" hidden="1" outlineLevel="1">
      <c r="E169" s="14"/>
      <c r="F169" s="14"/>
      <c r="G169" s="14"/>
    </row>
    <row r="170" spans="5:7" hidden="1" outlineLevel="1">
      <c r="E170" s="14"/>
      <c r="F170" s="14"/>
      <c r="G170" s="14"/>
    </row>
    <row r="171" spans="5:7" hidden="1" outlineLevel="1">
      <c r="E171" s="14"/>
      <c r="F171" s="14"/>
      <c r="G171" s="14"/>
    </row>
    <row r="172" spans="5:7" hidden="1" outlineLevel="1">
      <c r="E172" s="14"/>
      <c r="F172" s="14"/>
      <c r="G172" s="14"/>
    </row>
    <row r="173" spans="5:7" hidden="1" outlineLevel="1">
      <c r="E173" s="14"/>
      <c r="F173" s="14"/>
      <c r="G173" s="14"/>
    </row>
    <row r="174" spans="5:7" hidden="1" outlineLevel="1">
      <c r="E174" s="14"/>
      <c r="F174" s="14"/>
      <c r="G174" s="14"/>
    </row>
    <row r="175" spans="5:7" hidden="1" outlineLevel="1">
      <c r="E175" s="14"/>
      <c r="F175" s="14"/>
      <c r="G175" s="14"/>
    </row>
    <row r="176" spans="5:7" hidden="1" outlineLevel="1">
      <c r="E176" s="14"/>
      <c r="F176" s="14"/>
      <c r="G176" s="14"/>
    </row>
    <row r="177" spans="5:7" hidden="1" outlineLevel="1">
      <c r="E177" s="14"/>
      <c r="F177" s="14"/>
      <c r="G177" s="14"/>
    </row>
    <row r="178" spans="5:7" hidden="1" outlineLevel="1">
      <c r="E178" s="14"/>
      <c r="F178" s="14"/>
      <c r="G178" s="14"/>
    </row>
    <row r="179" spans="5:7" hidden="1" outlineLevel="1">
      <c r="E179" s="14"/>
      <c r="F179" s="14"/>
      <c r="G179" s="14"/>
    </row>
    <row r="180" spans="5:7" hidden="1" outlineLevel="1">
      <c r="E180" s="14"/>
      <c r="F180" s="14"/>
      <c r="G180" s="14"/>
    </row>
    <row r="181" spans="5:7" hidden="1" outlineLevel="1">
      <c r="E181" s="14"/>
      <c r="F181" s="14"/>
      <c r="G181" s="14"/>
    </row>
    <row r="182" spans="5:7" hidden="1" outlineLevel="1">
      <c r="E182" s="14"/>
      <c r="F182" s="14"/>
      <c r="G182" s="14"/>
    </row>
    <row r="183" spans="5:7" hidden="1" outlineLevel="1">
      <c r="E183" s="14"/>
      <c r="F183" s="14"/>
      <c r="G183" s="14"/>
    </row>
    <row r="184" spans="5:7" hidden="1" outlineLevel="1">
      <c r="E184" s="14"/>
      <c r="F184" s="14"/>
      <c r="G184" s="14"/>
    </row>
    <row r="185" spans="5:7" hidden="1" outlineLevel="1">
      <c r="E185" s="14"/>
      <c r="F185" s="14"/>
      <c r="G185" s="14"/>
    </row>
    <row r="186" spans="5:7" hidden="1" outlineLevel="1">
      <c r="E186" s="14"/>
      <c r="F186" s="14"/>
      <c r="G186" s="14"/>
    </row>
    <row r="187" spans="5:7" hidden="1" outlineLevel="1">
      <c r="E187" s="14"/>
      <c r="F187" s="14"/>
      <c r="G187" s="14"/>
    </row>
    <row r="188" spans="5:7" hidden="1" outlineLevel="1">
      <c r="E188" s="14"/>
      <c r="F188" s="14"/>
      <c r="G188" s="14"/>
    </row>
    <row r="189" spans="5:7" hidden="1" outlineLevel="1">
      <c r="E189" s="14"/>
      <c r="F189" s="14"/>
      <c r="G189" s="14"/>
    </row>
    <row r="190" spans="5:7" hidden="1" outlineLevel="1">
      <c r="E190" s="14"/>
      <c r="F190" s="14"/>
      <c r="G190" s="14"/>
    </row>
    <row r="191" spans="5:7" hidden="1" outlineLevel="1">
      <c r="E191" s="14"/>
      <c r="F191" s="14"/>
      <c r="G191" s="14"/>
    </row>
    <row r="192" spans="5:7" hidden="1" outlineLevel="1">
      <c r="E192" s="14"/>
      <c r="F192" s="14"/>
      <c r="G192" s="14"/>
    </row>
    <row r="193" spans="5:7" hidden="1" outlineLevel="1">
      <c r="E193" s="14"/>
      <c r="F193" s="14"/>
      <c r="G193" s="14"/>
    </row>
    <row r="194" spans="5:7" hidden="1" outlineLevel="1">
      <c r="E194" s="14"/>
      <c r="F194" s="14"/>
      <c r="G194" s="14"/>
    </row>
    <row r="195" spans="5:7" hidden="1" outlineLevel="1">
      <c r="E195" s="14"/>
      <c r="F195" s="14"/>
      <c r="G195" s="14"/>
    </row>
    <row r="196" spans="5:7" hidden="1" outlineLevel="1">
      <c r="E196" s="14"/>
      <c r="F196" s="14"/>
      <c r="G196" s="14"/>
    </row>
    <row r="197" spans="5:7" hidden="1" outlineLevel="1">
      <c r="E197" s="14"/>
      <c r="F197" s="14"/>
      <c r="G197" s="14"/>
    </row>
    <row r="198" spans="5:7" hidden="1" outlineLevel="1">
      <c r="E198" s="14"/>
      <c r="F198" s="14"/>
      <c r="G198" s="14"/>
    </row>
    <row r="199" spans="5:7" hidden="1" outlineLevel="1">
      <c r="E199" s="14"/>
      <c r="F199" s="14"/>
      <c r="G199" s="14"/>
    </row>
    <row r="200" spans="5:7" hidden="1" outlineLevel="1">
      <c r="E200" s="14"/>
      <c r="F200" s="14"/>
      <c r="G200" s="14"/>
    </row>
    <row r="201" spans="5:7" hidden="1" outlineLevel="1">
      <c r="E201" s="14"/>
      <c r="F201" s="14"/>
      <c r="G201" s="14"/>
    </row>
    <row r="202" spans="5:7" hidden="1" outlineLevel="1">
      <c r="E202" s="14"/>
      <c r="F202" s="14"/>
      <c r="G202" s="14"/>
    </row>
    <row r="203" spans="5:7" hidden="1" outlineLevel="1">
      <c r="E203" s="14"/>
      <c r="F203" s="14"/>
      <c r="G203" s="14"/>
    </row>
    <row r="204" spans="5:7" hidden="1" outlineLevel="1">
      <c r="E204" s="14"/>
      <c r="F204" s="14"/>
      <c r="G204" s="14"/>
    </row>
    <row r="205" spans="5:7" hidden="1" outlineLevel="1">
      <c r="E205" s="14"/>
      <c r="F205" s="14"/>
      <c r="G205" s="14"/>
    </row>
    <row r="206" spans="5:7" hidden="1" outlineLevel="1">
      <c r="E206" s="14"/>
      <c r="F206" s="14"/>
      <c r="G206" s="14"/>
    </row>
    <row r="207" spans="5:7" hidden="1" outlineLevel="1">
      <c r="E207" s="14"/>
      <c r="F207" s="14"/>
      <c r="G207" s="14"/>
    </row>
    <row r="208" spans="5:7" hidden="1" outlineLevel="1">
      <c r="E208" s="14"/>
      <c r="F208" s="14"/>
      <c r="G208" s="14"/>
    </row>
    <row r="209" spans="5:7" hidden="1" outlineLevel="1">
      <c r="E209" s="14"/>
      <c r="F209" s="14"/>
      <c r="G209" s="14"/>
    </row>
    <row r="210" spans="5:7" hidden="1" outlineLevel="1">
      <c r="E210" s="14"/>
      <c r="F210" s="14"/>
      <c r="G210" s="14"/>
    </row>
    <row r="211" spans="5:7" hidden="1" outlineLevel="1">
      <c r="E211" s="14"/>
      <c r="F211" s="14"/>
      <c r="G211" s="14"/>
    </row>
    <row r="212" spans="5:7" hidden="1" outlineLevel="1">
      <c r="E212" s="14"/>
      <c r="F212" s="14"/>
      <c r="G212" s="14"/>
    </row>
    <row r="213" spans="5:7" hidden="1" outlineLevel="1">
      <c r="E213" s="14"/>
      <c r="F213" s="14"/>
      <c r="G213" s="14"/>
    </row>
    <row r="214" spans="5:7" hidden="1" outlineLevel="1">
      <c r="E214" s="14"/>
      <c r="F214" s="14"/>
      <c r="G214" s="14"/>
    </row>
    <row r="215" spans="5:7" hidden="1" outlineLevel="1">
      <c r="E215" s="14"/>
      <c r="F215" s="14"/>
      <c r="G215" s="14"/>
    </row>
    <row r="216" spans="5:7" hidden="1" outlineLevel="1">
      <c r="E216" s="14"/>
      <c r="F216" s="14"/>
      <c r="G216" s="14"/>
    </row>
    <row r="217" spans="5:7" hidden="1" outlineLevel="1">
      <c r="E217" s="14"/>
      <c r="F217" s="14"/>
      <c r="G217" s="14"/>
    </row>
    <row r="218" spans="5:7" hidden="1" outlineLevel="1">
      <c r="E218" s="14"/>
      <c r="F218" s="14"/>
      <c r="G218" s="14"/>
    </row>
    <row r="219" spans="5:7" hidden="1" outlineLevel="1">
      <c r="E219" s="14"/>
      <c r="F219" s="14"/>
      <c r="G219" s="14"/>
    </row>
    <row r="220" spans="5:7" hidden="1" outlineLevel="1">
      <c r="E220" s="14"/>
      <c r="F220" s="14"/>
      <c r="G220" s="14"/>
    </row>
    <row r="221" spans="5:7" hidden="1" outlineLevel="1">
      <c r="E221" s="14"/>
      <c r="F221" s="14"/>
      <c r="G221" s="14"/>
    </row>
    <row r="222" spans="5:7" hidden="1" outlineLevel="1">
      <c r="E222" s="14"/>
      <c r="F222" s="14"/>
      <c r="G222" s="14"/>
    </row>
    <row r="223" spans="5:7" hidden="1" outlineLevel="1">
      <c r="E223" s="14"/>
      <c r="F223" s="14"/>
      <c r="G223" s="14"/>
    </row>
    <row r="224" spans="5:7" hidden="1" outlineLevel="1">
      <c r="E224" s="14"/>
      <c r="F224" s="14"/>
      <c r="G224" s="14"/>
    </row>
    <row r="225" spans="5:7" hidden="1" outlineLevel="1">
      <c r="E225" s="14"/>
      <c r="F225" s="14"/>
      <c r="G225" s="14"/>
    </row>
    <row r="226" spans="5:7" hidden="1" outlineLevel="1">
      <c r="E226" s="14"/>
      <c r="F226" s="14"/>
      <c r="G226" s="14"/>
    </row>
    <row r="227" spans="5:7" hidden="1" outlineLevel="1">
      <c r="E227" s="14"/>
      <c r="F227" s="14"/>
      <c r="G227" s="14"/>
    </row>
    <row r="228" spans="5:7" hidden="1" outlineLevel="1">
      <c r="E228" s="14"/>
      <c r="F228" s="14"/>
      <c r="G228" s="14"/>
    </row>
    <row r="229" spans="5:7" hidden="1" outlineLevel="1">
      <c r="E229" s="14"/>
      <c r="F229" s="14"/>
      <c r="G229" s="14"/>
    </row>
    <row r="230" spans="5:7" hidden="1" outlineLevel="1">
      <c r="E230" s="14"/>
      <c r="F230" s="14"/>
      <c r="G230" s="14"/>
    </row>
    <row r="231" spans="5:7" hidden="1" outlineLevel="1">
      <c r="E231" s="14"/>
      <c r="F231" s="14"/>
      <c r="G231" s="14"/>
    </row>
    <row r="232" spans="5:7" hidden="1" outlineLevel="1">
      <c r="E232" s="14"/>
      <c r="F232" s="14"/>
      <c r="G232" s="14"/>
    </row>
    <row r="233" spans="5:7" hidden="1" outlineLevel="1">
      <c r="E233" s="14"/>
      <c r="F233" s="14"/>
      <c r="G233" s="14"/>
    </row>
    <row r="234" spans="5:7" hidden="1" outlineLevel="1">
      <c r="E234" s="14"/>
      <c r="F234" s="14"/>
      <c r="G234" s="14"/>
    </row>
    <row r="235" spans="5:7" hidden="1" outlineLevel="1">
      <c r="E235" s="14"/>
      <c r="F235" s="14"/>
      <c r="G235" s="14"/>
    </row>
    <row r="236" spans="5:7" hidden="1" outlineLevel="1">
      <c r="E236" s="14"/>
      <c r="F236" s="14"/>
      <c r="G236" s="14"/>
    </row>
    <row r="237" spans="5:7" hidden="1" outlineLevel="1">
      <c r="E237" s="14"/>
      <c r="F237" s="14"/>
      <c r="G237" s="14"/>
    </row>
    <row r="238" spans="5:7" hidden="1" outlineLevel="1">
      <c r="E238" s="14"/>
      <c r="F238" s="14"/>
      <c r="G238" s="14"/>
    </row>
    <row r="239" spans="5:7" hidden="1" outlineLevel="1">
      <c r="E239" s="14"/>
      <c r="F239" s="14"/>
      <c r="G239" s="14"/>
    </row>
    <row r="240" spans="5:7" hidden="1" outlineLevel="1">
      <c r="E240" s="14"/>
      <c r="F240" s="14"/>
      <c r="G240" s="14"/>
    </row>
    <row r="241" spans="5:7" hidden="1" outlineLevel="1">
      <c r="E241" s="14"/>
      <c r="F241" s="14"/>
      <c r="G241" s="14"/>
    </row>
    <row r="242" spans="5:7" hidden="1" outlineLevel="1">
      <c r="E242" s="14"/>
      <c r="F242" s="14"/>
      <c r="G242" s="14"/>
    </row>
    <row r="243" spans="5:7" hidden="1" outlineLevel="1">
      <c r="E243" s="14"/>
      <c r="F243" s="14"/>
      <c r="G243" s="14"/>
    </row>
    <row r="244" spans="5:7" hidden="1" outlineLevel="1">
      <c r="E244" s="14"/>
      <c r="F244" s="14"/>
      <c r="G244" s="14"/>
    </row>
    <row r="245" spans="5:7" hidden="1" outlineLevel="1">
      <c r="E245" s="14"/>
      <c r="F245" s="14"/>
      <c r="G245" s="14"/>
    </row>
    <row r="246" spans="5:7" hidden="1" outlineLevel="1">
      <c r="E246" s="14"/>
      <c r="F246" s="14"/>
      <c r="G246" s="14"/>
    </row>
    <row r="247" spans="5:7" hidden="1" outlineLevel="1">
      <c r="E247" s="14"/>
      <c r="F247" s="14"/>
      <c r="G247" s="14"/>
    </row>
    <row r="248" spans="5:7" hidden="1" outlineLevel="1">
      <c r="E248" s="14"/>
      <c r="F248" s="14"/>
      <c r="G248" s="14"/>
    </row>
    <row r="249" spans="5:7" hidden="1" outlineLevel="1">
      <c r="E249" s="14"/>
      <c r="F249" s="14"/>
      <c r="G249" s="14"/>
    </row>
    <row r="250" spans="5:7" hidden="1" outlineLevel="1">
      <c r="E250" s="14"/>
      <c r="F250" s="14"/>
      <c r="G250" s="14"/>
    </row>
    <row r="251" spans="5:7" hidden="1" outlineLevel="1">
      <c r="E251" s="14"/>
      <c r="F251" s="14"/>
      <c r="G251" s="14"/>
    </row>
    <row r="252" spans="5:7" hidden="1" outlineLevel="1">
      <c r="E252" s="14"/>
      <c r="F252" s="14"/>
      <c r="G252" s="14"/>
    </row>
    <row r="253" spans="5:7" hidden="1" outlineLevel="1">
      <c r="E253" s="14"/>
      <c r="F253" s="14"/>
      <c r="G253" s="14"/>
    </row>
    <row r="254" spans="5:7" hidden="1" outlineLevel="1">
      <c r="E254" s="14"/>
      <c r="F254" s="14"/>
      <c r="G254" s="14"/>
    </row>
    <row r="255" spans="5:7" hidden="1" outlineLevel="1">
      <c r="E255" s="14"/>
      <c r="F255" s="14"/>
      <c r="G255" s="14"/>
    </row>
    <row r="256" spans="5:7" hidden="1" outlineLevel="1">
      <c r="E256" s="14"/>
      <c r="F256" s="14"/>
      <c r="G256" s="14"/>
    </row>
    <row r="257" spans="5:7" hidden="1" outlineLevel="1">
      <c r="E257" s="14"/>
      <c r="F257" s="14"/>
      <c r="G257" s="14"/>
    </row>
    <row r="258" spans="5:7" hidden="1" outlineLevel="1">
      <c r="E258" s="14"/>
      <c r="F258" s="14"/>
      <c r="G258" s="14"/>
    </row>
    <row r="259" spans="5:7" hidden="1" outlineLevel="1">
      <c r="E259" s="14"/>
      <c r="F259" s="14"/>
      <c r="G259" s="14"/>
    </row>
    <row r="260" spans="5:7" hidden="1" outlineLevel="1">
      <c r="E260" s="14"/>
      <c r="F260" s="14"/>
      <c r="G260" s="14"/>
    </row>
    <row r="261" spans="5:7" hidden="1" outlineLevel="1">
      <c r="E261" s="14"/>
      <c r="F261" s="14"/>
      <c r="G261" s="14"/>
    </row>
    <row r="262" spans="5:7" hidden="1" outlineLevel="1">
      <c r="E262" s="14"/>
      <c r="F262" s="14"/>
      <c r="G262" s="14"/>
    </row>
    <row r="263" spans="5:7" hidden="1" outlineLevel="1">
      <c r="E263" s="14"/>
      <c r="F263" s="14"/>
      <c r="G263" s="14"/>
    </row>
    <row r="264" spans="5:7" hidden="1" outlineLevel="1">
      <c r="E264" s="14"/>
      <c r="F264" s="14"/>
      <c r="G264" s="14"/>
    </row>
    <row r="265" spans="5:7" hidden="1" outlineLevel="1">
      <c r="E265" s="14"/>
      <c r="F265" s="14"/>
      <c r="G265" s="14"/>
    </row>
    <row r="266" spans="5:7" hidden="1" outlineLevel="1">
      <c r="E266" s="14"/>
      <c r="F266" s="14"/>
      <c r="G266" s="14"/>
    </row>
    <row r="267" spans="5:7" hidden="1" outlineLevel="1">
      <c r="E267" s="14"/>
      <c r="F267" s="14"/>
      <c r="G267" s="14"/>
    </row>
    <row r="268" spans="5:7" hidden="1" outlineLevel="1">
      <c r="E268" s="14"/>
      <c r="F268" s="14"/>
      <c r="G268" s="14"/>
    </row>
    <row r="269" spans="5:7" hidden="1" outlineLevel="1">
      <c r="E269" s="14"/>
      <c r="F269" s="14"/>
      <c r="G269" s="14"/>
    </row>
    <row r="270" spans="5:7" hidden="1" outlineLevel="1">
      <c r="E270" s="14"/>
      <c r="F270" s="14"/>
      <c r="G270" s="14"/>
    </row>
    <row r="271" spans="5:7" hidden="1" outlineLevel="1">
      <c r="E271" s="14"/>
      <c r="F271" s="14"/>
      <c r="G271" s="14"/>
    </row>
    <row r="272" spans="5:7" hidden="1" outlineLevel="1">
      <c r="E272" s="14"/>
      <c r="F272" s="14"/>
      <c r="G272" s="14"/>
    </row>
    <row r="273" spans="5:7" hidden="1" outlineLevel="1">
      <c r="E273" s="14"/>
      <c r="F273" s="14"/>
      <c r="G273" s="14"/>
    </row>
    <row r="274" spans="5:7" hidden="1" outlineLevel="1">
      <c r="E274" s="14"/>
      <c r="F274" s="14"/>
      <c r="G274" s="14"/>
    </row>
    <row r="275" spans="5:7" hidden="1" outlineLevel="1">
      <c r="E275" s="14"/>
      <c r="F275" s="14"/>
      <c r="G275" s="14"/>
    </row>
    <row r="276" spans="5:7" hidden="1" outlineLevel="1">
      <c r="E276" s="14"/>
      <c r="F276" s="14"/>
      <c r="G276" s="14"/>
    </row>
    <row r="277" spans="5:7" hidden="1" outlineLevel="1">
      <c r="E277" s="14"/>
      <c r="F277" s="14"/>
      <c r="G277" s="14"/>
    </row>
    <row r="278" spans="5:7" hidden="1" outlineLevel="1">
      <c r="E278" s="14"/>
      <c r="F278" s="14"/>
      <c r="G278" s="14"/>
    </row>
    <row r="279" spans="5:7" hidden="1" outlineLevel="1">
      <c r="E279" s="14"/>
      <c r="F279" s="14"/>
      <c r="G279" s="14"/>
    </row>
    <row r="280" spans="5:7" hidden="1" outlineLevel="1">
      <c r="E280" s="14"/>
      <c r="F280" s="14"/>
      <c r="G280" s="14"/>
    </row>
    <row r="281" spans="5:7" hidden="1" outlineLevel="1">
      <c r="E281" s="14"/>
      <c r="F281" s="14"/>
      <c r="G281" s="14"/>
    </row>
    <row r="282" spans="5:7" hidden="1" outlineLevel="1">
      <c r="E282" s="14"/>
      <c r="F282" s="14"/>
      <c r="G282" s="14"/>
    </row>
    <row r="283" spans="5:7" hidden="1" outlineLevel="1">
      <c r="E283" s="14"/>
      <c r="F283" s="14"/>
      <c r="G283" s="14"/>
    </row>
    <row r="284" spans="5:7" hidden="1" outlineLevel="1">
      <c r="E284" s="14"/>
      <c r="F284" s="14"/>
      <c r="G284" s="14"/>
    </row>
    <row r="285" spans="5:7" hidden="1" outlineLevel="1">
      <c r="E285" s="14"/>
      <c r="F285" s="14"/>
      <c r="G285" s="14"/>
    </row>
    <row r="286" spans="5:7" hidden="1" outlineLevel="1">
      <c r="E286" s="14"/>
      <c r="F286" s="14"/>
      <c r="G286" s="14"/>
    </row>
    <row r="287" spans="5:7" hidden="1" outlineLevel="1">
      <c r="E287" s="14"/>
      <c r="F287" s="14"/>
      <c r="G287" s="14"/>
    </row>
    <row r="288" spans="5:7" hidden="1" outlineLevel="1">
      <c r="E288" s="14"/>
      <c r="F288" s="14"/>
      <c r="G288" s="14"/>
    </row>
    <row r="289" spans="5:7" hidden="1" outlineLevel="1">
      <c r="E289" s="14"/>
      <c r="F289" s="14"/>
      <c r="G289" s="14"/>
    </row>
    <row r="290" spans="5:7" hidden="1" outlineLevel="1">
      <c r="E290" s="14"/>
      <c r="F290" s="14"/>
      <c r="G290" s="14"/>
    </row>
    <row r="291" spans="5:7" hidden="1" outlineLevel="1">
      <c r="E291" s="14"/>
      <c r="F291" s="14"/>
      <c r="G291" s="14"/>
    </row>
    <row r="292" spans="5:7" hidden="1" outlineLevel="1">
      <c r="E292" s="14"/>
      <c r="F292" s="14"/>
      <c r="G292" s="14"/>
    </row>
    <row r="293" spans="5:7" hidden="1" outlineLevel="1">
      <c r="E293" s="14"/>
      <c r="F293" s="14"/>
      <c r="G293" s="14"/>
    </row>
    <row r="294" spans="5:7" hidden="1" outlineLevel="1">
      <c r="E294" s="14"/>
      <c r="F294" s="14"/>
      <c r="G294" s="14"/>
    </row>
    <row r="295" spans="5:7" hidden="1" outlineLevel="1">
      <c r="E295" s="14"/>
      <c r="F295" s="14"/>
      <c r="G295" s="14"/>
    </row>
    <row r="296" spans="5:7" hidden="1" outlineLevel="1">
      <c r="E296" s="14"/>
      <c r="F296" s="14"/>
      <c r="G296" s="14"/>
    </row>
    <row r="297" spans="5:7" hidden="1" outlineLevel="1">
      <c r="E297" s="14"/>
      <c r="F297" s="14"/>
      <c r="G297" s="14"/>
    </row>
    <row r="298" spans="5:7" hidden="1" outlineLevel="1">
      <c r="E298" s="14"/>
      <c r="F298" s="14"/>
      <c r="G298" s="14"/>
    </row>
    <row r="299" spans="5:7" hidden="1" outlineLevel="1">
      <c r="E299" s="14"/>
      <c r="F299" s="14"/>
      <c r="G299" s="14"/>
    </row>
    <row r="300" spans="5:7" hidden="1" outlineLevel="1">
      <c r="E300" s="14"/>
      <c r="F300" s="14"/>
      <c r="G300" s="14"/>
    </row>
    <row r="301" spans="5:7" hidden="1" outlineLevel="1">
      <c r="E301" s="14"/>
      <c r="F301" s="14"/>
      <c r="G301" s="14"/>
    </row>
    <row r="302" spans="5:7" hidden="1" outlineLevel="1">
      <c r="E302" s="14"/>
      <c r="F302" s="14"/>
      <c r="G302" s="14"/>
    </row>
    <row r="303" spans="5:7" hidden="1" outlineLevel="1">
      <c r="E303" s="14"/>
      <c r="F303" s="14"/>
      <c r="G303" s="14"/>
    </row>
    <row r="304" spans="5:7" hidden="1" outlineLevel="1">
      <c r="E304" s="14"/>
      <c r="F304" s="14"/>
      <c r="G304" s="14"/>
    </row>
    <row r="305" spans="5:7" hidden="1" outlineLevel="1">
      <c r="E305" s="14"/>
      <c r="F305" s="14"/>
      <c r="G305" s="14"/>
    </row>
    <row r="306" spans="5:7" hidden="1" outlineLevel="1">
      <c r="E306" s="14"/>
      <c r="F306" s="14"/>
      <c r="G306" s="14"/>
    </row>
    <row r="307" spans="5:7" hidden="1" outlineLevel="1">
      <c r="E307" s="14"/>
      <c r="F307" s="14"/>
      <c r="G307" s="14"/>
    </row>
    <row r="308" spans="5:7" hidden="1" outlineLevel="1">
      <c r="E308" s="14"/>
      <c r="F308" s="14"/>
      <c r="G308" s="14"/>
    </row>
    <row r="309" spans="5:7" hidden="1" outlineLevel="1">
      <c r="E309" s="14"/>
      <c r="F309" s="14"/>
      <c r="G309" s="14"/>
    </row>
    <row r="310" spans="5:7" hidden="1" outlineLevel="1">
      <c r="E310" s="14"/>
      <c r="F310" s="14"/>
      <c r="G310" s="14"/>
    </row>
    <row r="311" spans="5:7" hidden="1" outlineLevel="1">
      <c r="E311" s="14"/>
      <c r="F311" s="14"/>
      <c r="G311" s="14"/>
    </row>
    <row r="312" spans="5:7" hidden="1" outlineLevel="1">
      <c r="E312" s="14"/>
      <c r="F312" s="14"/>
      <c r="G312" s="14"/>
    </row>
    <row r="313" spans="5:7" hidden="1" outlineLevel="1">
      <c r="E313" s="14"/>
      <c r="F313" s="14"/>
      <c r="G313" s="14"/>
    </row>
    <row r="314" spans="5:7" hidden="1" outlineLevel="1">
      <c r="E314" s="14"/>
      <c r="F314" s="14"/>
      <c r="G314" s="14"/>
    </row>
    <row r="315" spans="5:7" hidden="1" outlineLevel="1">
      <c r="E315" s="14"/>
      <c r="F315" s="14"/>
      <c r="G315" s="14"/>
    </row>
    <row r="316" spans="5:7" hidden="1" outlineLevel="1">
      <c r="E316" s="14"/>
      <c r="F316" s="14"/>
      <c r="G316" s="14"/>
    </row>
    <row r="317" spans="5:7" hidden="1" outlineLevel="1">
      <c r="E317" s="14"/>
      <c r="F317" s="14"/>
      <c r="G317" s="14"/>
    </row>
    <row r="318" spans="5:7" hidden="1" outlineLevel="1">
      <c r="E318" s="14"/>
      <c r="F318" s="14"/>
      <c r="G318" s="14"/>
    </row>
    <row r="319" spans="5:7" hidden="1" outlineLevel="1">
      <c r="E319" s="14"/>
      <c r="F319" s="14"/>
      <c r="G319" s="14"/>
    </row>
    <row r="320" spans="5:7" hidden="1" outlineLevel="1">
      <c r="E320" s="14"/>
      <c r="F320" s="14"/>
      <c r="G320" s="14"/>
    </row>
    <row r="321" spans="5:7" hidden="1" outlineLevel="1">
      <c r="E321" s="14"/>
      <c r="F321" s="14"/>
      <c r="G321" s="14"/>
    </row>
    <row r="322" spans="5:7" hidden="1" outlineLevel="1">
      <c r="E322" s="14"/>
      <c r="F322" s="14"/>
      <c r="G322" s="14"/>
    </row>
    <row r="323" spans="5:7" hidden="1" outlineLevel="1">
      <c r="E323" s="14"/>
      <c r="F323" s="14"/>
      <c r="G323" s="14"/>
    </row>
    <row r="324" spans="5:7" hidden="1" outlineLevel="1">
      <c r="E324" s="14"/>
      <c r="F324" s="14"/>
      <c r="G324" s="14"/>
    </row>
    <row r="325" spans="5:7" hidden="1" outlineLevel="1">
      <c r="E325" s="14"/>
      <c r="F325" s="14"/>
      <c r="G325" s="14"/>
    </row>
    <row r="326" spans="5:7" hidden="1" outlineLevel="1">
      <c r="E326" s="14"/>
      <c r="F326" s="14"/>
      <c r="G326" s="14"/>
    </row>
    <row r="327" spans="5:7" hidden="1" outlineLevel="1">
      <c r="E327" s="14"/>
      <c r="F327" s="14"/>
      <c r="G327" s="14"/>
    </row>
    <row r="328" spans="5:7" hidden="1" outlineLevel="1">
      <c r="E328" s="14"/>
      <c r="F328" s="14"/>
      <c r="G328" s="14"/>
    </row>
    <row r="329" spans="5:7" hidden="1" outlineLevel="1">
      <c r="E329" s="14"/>
      <c r="F329" s="14"/>
      <c r="G329" s="14"/>
    </row>
    <row r="330" spans="5:7" hidden="1" outlineLevel="1">
      <c r="E330" s="14"/>
      <c r="F330" s="14"/>
      <c r="G330" s="14"/>
    </row>
    <row r="331" spans="5:7" hidden="1" outlineLevel="1">
      <c r="E331" s="14"/>
      <c r="F331" s="14"/>
      <c r="G331" s="14"/>
    </row>
    <row r="332" spans="5:7" hidden="1" outlineLevel="1">
      <c r="E332" s="14"/>
      <c r="F332" s="14"/>
      <c r="G332" s="14"/>
    </row>
    <row r="333" spans="5:7" hidden="1" outlineLevel="1">
      <c r="E333" s="14"/>
      <c r="F333" s="14"/>
      <c r="G333" s="14"/>
    </row>
    <row r="334" spans="5:7" hidden="1" outlineLevel="1">
      <c r="E334" s="14"/>
      <c r="F334" s="14"/>
      <c r="G334" s="14"/>
    </row>
    <row r="335" spans="5:7" hidden="1" outlineLevel="1">
      <c r="E335" s="14"/>
      <c r="F335" s="14"/>
      <c r="G335" s="14"/>
    </row>
    <row r="336" spans="5:7" hidden="1" outlineLevel="1">
      <c r="E336" s="14"/>
      <c r="F336" s="14"/>
      <c r="G336" s="14"/>
    </row>
    <row r="337" spans="5:7" hidden="1" outlineLevel="1">
      <c r="E337" s="14"/>
      <c r="F337" s="14"/>
      <c r="G337" s="14"/>
    </row>
    <row r="338" spans="5:7" hidden="1" outlineLevel="1">
      <c r="E338" s="14"/>
      <c r="F338" s="14"/>
      <c r="G338" s="14"/>
    </row>
    <row r="339" spans="5:7" hidden="1" outlineLevel="1">
      <c r="E339" s="14"/>
      <c r="F339" s="14"/>
      <c r="G339" s="14"/>
    </row>
    <row r="340" spans="5:7" hidden="1" outlineLevel="1">
      <c r="E340" s="14"/>
      <c r="F340" s="14"/>
      <c r="G340" s="14"/>
    </row>
    <row r="341" spans="5:7" hidden="1" outlineLevel="1">
      <c r="E341" s="14"/>
      <c r="F341" s="14"/>
      <c r="G341" s="14"/>
    </row>
    <row r="342" spans="5:7" hidden="1" outlineLevel="1">
      <c r="E342" s="14"/>
      <c r="F342" s="14"/>
      <c r="G342" s="14"/>
    </row>
    <row r="343" spans="5:7" hidden="1" outlineLevel="1">
      <c r="E343" s="14"/>
      <c r="F343" s="14"/>
      <c r="G343" s="14"/>
    </row>
    <row r="344" spans="5:7" hidden="1" outlineLevel="1">
      <c r="E344" s="14"/>
      <c r="F344" s="14"/>
      <c r="G344" s="14"/>
    </row>
    <row r="345" spans="5:7" hidden="1" outlineLevel="1">
      <c r="E345" s="14"/>
      <c r="F345" s="14"/>
      <c r="G345" s="14"/>
    </row>
    <row r="346" spans="5:7" hidden="1" outlineLevel="1">
      <c r="E346" s="14"/>
      <c r="F346" s="14"/>
      <c r="G346" s="14"/>
    </row>
    <row r="347" spans="5:7" hidden="1" outlineLevel="1">
      <c r="E347" s="14"/>
      <c r="F347" s="14"/>
      <c r="G347" s="14"/>
    </row>
    <row r="348" spans="5:7" hidden="1" outlineLevel="1">
      <c r="E348" s="14"/>
      <c r="F348" s="14"/>
      <c r="G348" s="14"/>
    </row>
    <row r="349" spans="5:7" hidden="1" outlineLevel="1">
      <c r="E349" s="14"/>
      <c r="F349" s="14"/>
      <c r="G349" s="14"/>
    </row>
    <row r="350" spans="5:7" hidden="1" outlineLevel="1">
      <c r="E350" s="14"/>
      <c r="F350" s="14"/>
      <c r="G350" s="14"/>
    </row>
    <row r="351" spans="5:7" hidden="1" outlineLevel="1">
      <c r="E351" s="14"/>
      <c r="F351" s="14"/>
      <c r="G351" s="14"/>
    </row>
    <row r="352" spans="5:7" hidden="1" outlineLevel="1">
      <c r="E352" s="14"/>
      <c r="F352" s="14"/>
      <c r="G352" s="14"/>
    </row>
    <row r="353" spans="5:7" hidden="1" outlineLevel="1">
      <c r="E353" s="14"/>
      <c r="F353" s="14"/>
      <c r="G353" s="14"/>
    </row>
    <row r="354" spans="5:7" hidden="1" outlineLevel="1">
      <c r="E354" s="14"/>
      <c r="F354" s="14"/>
      <c r="G354" s="14"/>
    </row>
    <row r="355" spans="5:7" hidden="1" outlineLevel="1">
      <c r="E355" s="14"/>
      <c r="F355" s="14"/>
      <c r="G355" s="14"/>
    </row>
    <row r="356" spans="5:7" hidden="1" outlineLevel="1">
      <c r="E356" s="14"/>
      <c r="F356" s="14"/>
      <c r="G356" s="14"/>
    </row>
    <row r="357" spans="5:7" hidden="1" outlineLevel="1">
      <c r="E357" s="14"/>
      <c r="F357" s="14"/>
      <c r="G357" s="14"/>
    </row>
    <row r="358" spans="5:7" hidden="1" outlineLevel="1">
      <c r="E358" s="14"/>
      <c r="F358" s="14"/>
      <c r="G358" s="14"/>
    </row>
    <row r="359" spans="5:7" hidden="1" outlineLevel="1">
      <c r="E359" s="14"/>
      <c r="F359" s="14"/>
      <c r="G359" s="14"/>
    </row>
    <row r="360" spans="5:7" hidden="1" outlineLevel="1">
      <c r="E360" s="14"/>
      <c r="F360" s="14"/>
      <c r="G360" s="14"/>
    </row>
    <row r="361" spans="5:7" hidden="1" outlineLevel="1">
      <c r="E361" s="14"/>
      <c r="F361" s="14"/>
      <c r="G361" s="14"/>
    </row>
    <row r="362" spans="5:7" hidden="1" outlineLevel="1">
      <c r="E362" s="14"/>
      <c r="F362" s="14"/>
      <c r="G362" s="14"/>
    </row>
    <row r="363" spans="5:7" hidden="1" outlineLevel="1">
      <c r="E363" s="14"/>
      <c r="F363" s="14"/>
      <c r="G363" s="14"/>
    </row>
    <row r="364" spans="5:7" hidden="1" outlineLevel="1">
      <c r="E364" s="14"/>
      <c r="F364" s="14"/>
      <c r="G364" s="14"/>
    </row>
    <row r="365" spans="5:7" hidden="1" outlineLevel="1">
      <c r="E365" s="14"/>
      <c r="F365" s="14"/>
      <c r="G365" s="14"/>
    </row>
    <row r="366" spans="5:7" hidden="1" outlineLevel="1">
      <c r="E366" s="14"/>
      <c r="F366" s="14"/>
      <c r="G366" s="14"/>
    </row>
    <row r="367" spans="5:7" hidden="1" outlineLevel="1">
      <c r="E367" s="14"/>
      <c r="F367" s="14"/>
      <c r="G367" s="14"/>
    </row>
    <row r="368" spans="5:7" hidden="1" outlineLevel="1">
      <c r="E368" s="14"/>
      <c r="F368" s="14"/>
      <c r="G368" s="14"/>
    </row>
    <row r="369" spans="5:7" hidden="1" outlineLevel="1">
      <c r="E369" s="14"/>
      <c r="F369" s="14"/>
      <c r="G369" s="14"/>
    </row>
    <row r="370" spans="5:7" hidden="1" outlineLevel="1">
      <c r="E370" s="14"/>
      <c r="F370" s="14"/>
      <c r="G370" s="14"/>
    </row>
    <row r="371" spans="5:7" hidden="1" outlineLevel="1">
      <c r="E371" s="14"/>
      <c r="F371" s="14"/>
      <c r="G371" s="14"/>
    </row>
    <row r="372" spans="5:7" hidden="1" outlineLevel="1">
      <c r="E372" s="14"/>
      <c r="F372" s="14"/>
      <c r="G372" s="14"/>
    </row>
    <row r="373" spans="5:7" hidden="1" outlineLevel="1">
      <c r="E373" s="14"/>
      <c r="F373" s="14"/>
      <c r="G373" s="14"/>
    </row>
    <row r="374" spans="5:7" hidden="1" outlineLevel="1">
      <c r="E374" s="14"/>
      <c r="F374" s="14"/>
      <c r="G374" s="14"/>
    </row>
    <row r="375" spans="5:7" hidden="1" outlineLevel="1">
      <c r="E375" s="14"/>
      <c r="F375" s="14"/>
      <c r="G375" s="14"/>
    </row>
    <row r="376" spans="5:7" hidden="1" outlineLevel="1">
      <c r="E376" s="14"/>
      <c r="F376" s="14"/>
      <c r="G376" s="14"/>
    </row>
    <row r="377" spans="5:7" hidden="1" outlineLevel="1">
      <c r="E377" s="14"/>
      <c r="F377" s="14"/>
      <c r="G377" s="14"/>
    </row>
    <row r="378" spans="5:7" hidden="1" outlineLevel="1">
      <c r="E378" s="14"/>
      <c r="F378" s="14"/>
      <c r="G378" s="14"/>
    </row>
    <row r="379" spans="5:7" hidden="1" outlineLevel="1">
      <c r="E379" s="14"/>
      <c r="F379" s="14"/>
      <c r="G379" s="14"/>
    </row>
    <row r="380" spans="5:7" hidden="1" outlineLevel="1">
      <c r="E380" s="14"/>
      <c r="F380" s="14"/>
      <c r="G380" s="14"/>
    </row>
    <row r="381" spans="5:7" hidden="1" outlineLevel="1">
      <c r="E381" s="14"/>
      <c r="F381" s="14"/>
      <c r="G381" s="14"/>
    </row>
    <row r="382" spans="5:7" hidden="1" outlineLevel="1">
      <c r="E382" s="14"/>
      <c r="F382" s="14"/>
      <c r="G382" s="14"/>
    </row>
    <row r="383" spans="5:7" hidden="1" outlineLevel="1">
      <c r="E383" s="14"/>
      <c r="F383" s="14"/>
      <c r="G383" s="14"/>
    </row>
    <row r="384" spans="5:7" hidden="1" outlineLevel="1">
      <c r="E384" s="14"/>
      <c r="F384" s="14"/>
      <c r="G384" s="14"/>
    </row>
    <row r="385" spans="5:7" hidden="1" outlineLevel="1">
      <c r="E385" s="14"/>
      <c r="F385" s="14"/>
      <c r="G385" s="14"/>
    </row>
    <row r="386" spans="5:7" hidden="1" outlineLevel="1">
      <c r="E386" s="14"/>
      <c r="F386" s="14"/>
      <c r="G386" s="14"/>
    </row>
    <row r="387" spans="5:7" hidden="1" outlineLevel="1">
      <c r="E387" s="14"/>
      <c r="F387" s="14"/>
      <c r="G387" s="14"/>
    </row>
    <row r="388" spans="5:7" hidden="1" outlineLevel="1">
      <c r="E388" s="14"/>
      <c r="F388" s="14"/>
      <c r="G388" s="14"/>
    </row>
    <row r="389" spans="5:7" hidden="1" outlineLevel="1">
      <c r="E389" s="14"/>
      <c r="F389" s="14"/>
      <c r="G389" s="14"/>
    </row>
    <row r="390" spans="5:7" hidden="1" outlineLevel="1">
      <c r="E390" s="14"/>
      <c r="F390" s="14"/>
      <c r="G390" s="14"/>
    </row>
    <row r="391" spans="5:7" hidden="1" outlineLevel="1">
      <c r="E391" s="14"/>
      <c r="F391" s="14"/>
      <c r="G391" s="14"/>
    </row>
    <row r="392" spans="5:7" hidden="1" outlineLevel="1">
      <c r="E392" s="14"/>
      <c r="F392" s="14"/>
      <c r="G392" s="14"/>
    </row>
    <row r="393" spans="5:7" hidden="1" outlineLevel="1">
      <c r="E393" s="14"/>
      <c r="F393" s="14"/>
      <c r="G393" s="14"/>
    </row>
    <row r="394" spans="5:7" hidden="1" outlineLevel="1">
      <c r="E394" s="14"/>
      <c r="F394" s="14"/>
      <c r="G394" s="14"/>
    </row>
    <row r="395" spans="5:7" hidden="1" outlineLevel="1">
      <c r="E395" s="14"/>
      <c r="F395" s="14"/>
      <c r="G395" s="14"/>
    </row>
    <row r="396" spans="5:7" hidden="1" outlineLevel="1">
      <c r="E396" s="14"/>
      <c r="F396" s="14"/>
      <c r="G396" s="14"/>
    </row>
    <row r="397" spans="5:7" hidden="1" outlineLevel="1">
      <c r="E397" s="14"/>
      <c r="F397" s="14"/>
      <c r="G397" s="14"/>
    </row>
    <row r="398" spans="5:7" hidden="1" outlineLevel="1">
      <c r="E398" s="14"/>
      <c r="F398" s="14"/>
      <c r="G398" s="14"/>
    </row>
    <row r="399" spans="5:7" hidden="1" outlineLevel="1">
      <c r="E399" s="14"/>
      <c r="F399" s="14"/>
      <c r="G399" s="14"/>
    </row>
    <row r="400" spans="5:7" hidden="1" outlineLevel="1">
      <c r="E400" s="14"/>
      <c r="F400" s="14"/>
      <c r="G400" s="14"/>
    </row>
    <row r="401" spans="5:7" hidden="1" outlineLevel="1">
      <c r="E401" s="14"/>
      <c r="F401" s="14"/>
      <c r="G401" s="14"/>
    </row>
    <row r="402" spans="5:7" hidden="1" outlineLevel="1">
      <c r="E402" s="14"/>
      <c r="F402" s="14"/>
      <c r="G402" s="14"/>
    </row>
    <row r="403" spans="5:7" hidden="1" outlineLevel="1">
      <c r="E403" s="14"/>
      <c r="F403" s="14"/>
      <c r="G403" s="14"/>
    </row>
    <row r="404" spans="5:7" hidden="1" outlineLevel="1">
      <c r="E404" s="14"/>
      <c r="F404" s="14"/>
      <c r="G404" s="14"/>
    </row>
    <row r="405" spans="5:7" hidden="1" outlineLevel="1">
      <c r="E405" s="14"/>
      <c r="F405" s="14"/>
      <c r="G405" s="14"/>
    </row>
    <row r="406" spans="5:7" hidden="1" outlineLevel="1">
      <c r="E406" s="14"/>
      <c r="F406" s="14"/>
      <c r="G406" s="14"/>
    </row>
    <row r="407" spans="5:7" hidden="1" outlineLevel="1">
      <c r="E407" s="14"/>
      <c r="F407" s="14"/>
      <c r="G407" s="14"/>
    </row>
    <row r="408" spans="5:7" hidden="1" outlineLevel="1">
      <c r="E408" s="14"/>
      <c r="F408" s="14"/>
      <c r="G408" s="14"/>
    </row>
    <row r="409" spans="5:7" hidden="1" outlineLevel="1">
      <c r="E409" s="14"/>
      <c r="F409" s="14"/>
      <c r="G409" s="14"/>
    </row>
    <row r="410" spans="5:7" hidden="1" outlineLevel="1">
      <c r="E410" s="14"/>
      <c r="F410" s="14"/>
      <c r="G410" s="14"/>
    </row>
    <row r="411" spans="5:7" hidden="1" outlineLevel="1">
      <c r="E411" s="14"/>
      <c r="F411" s="14"/>
      <c r="G411" s="14"/>
    </row>
    <row r="412" spans="5:7" hidden="1" outlineLevel="1">
      <c r="E412" s="14"/>
      <c r="F412" s="14"/>
      <c r="G412" s="14"/>
    </row>
    <row r="413" spans="5:7" hidden="1" outlineLevel="1">
      <c r="E413" s="14"/>
      <c r="F413" s="14"/>
      <c r="G413" s="14"/>
    </row>
    <row r="414" spans="5:7" hidden="1" outlineLevel="1">
      <c r="E414" s="14"/>
      <c r="F414" s="14"/>
      <c r="G414" s="14"/>
    </row>
    <row r="415" spans="5:7" hidden="1" outlineLevel="1">
      <c r="E415" s="14"/>
      <c r="F415" s="14"/>
      <c r="G415" s="14"/>
    </row>
    <row r="416" spans="5:7" hidden="1" outlineLevel="1">
      <c r="E416" s="14"/>
      <c r="F416" s="14"/>
      <c r="G416" s="14"/>
    </row>
    <row r="417" spans="5:7" hidden="1" outlineLevel="1">
      <c r="E417" s="14"/>
      <c r="F417" s="14"/>
      <c r="G417" s="14"/>
    </row>
    <row r="418" spans="5:7" hidden="1" outlineLevel="1">
      <c r="E418" s="14"/>
      <c r="F418" s="14"/>
      <c r="G418" s="14"/>
    </row>
    <row r="419" spans="5:7" hidden="1" outlineLevel="1">
      <c r="E419" s="14"/>
      <c r="F419" s="14"/>
      <c r="G419" s="14"/>
    </row>
    <row r="420" spans="5:7" hidden="1" outlineLevel="1">
      <c r="E420" s="14"/>
      <c r="F420" s="14"/>
      <c r="G420" s="14"/>
    </row>
    <row r="421" spans="5:7" hidden="1" outlineLevel="1">
      <c r="E421" s="14"/>
      <c r="F421" s="14"/>
      <c r="G421" s="14"/>
    </row>
    <row r="422" spans="5:7" hidden="1" outlineLevel="1">
      <c r="E422" s="14"/>
      <c r="F422" s="14"/>
      <c r="G422" s="14"/>
    </row>
    <row r="423" spans="5:7" hidden="1" outlineLevel="1">
      <c r="E423" s="14"/>
      <c r="F423" s="14"/>
      <c r="G423" s="14"/>
    </row>
    <row r="424" spans="5:7" hidden="1" outlineLevel="1">
      <c r="E424" s="14"/>
      <c r="F424" s="14"/>
      <c r="G424" s="14"/>
    </row>
    <row r="425" spans="5:7" hidden="1" outlineLevel="1">
      <c r="E425" s="14"/>
      <c r="F425" s="14"/>
      <c r="G425" s="14"/>
    </row>
    <row r="426" spans="5:7" hidden="1" outlineLevel="1">
      <c r="E426" s="14"/>
      <c r="F426" s="14"/>
      <c r="G426" s="14"/>
    </row>
    <row r="427" spans="5:7" hidden="1" outlineLevel="1">
      <c r="E427" s="14"/>
      <c r="F427" s="14"/>
      <c r="G427" s="14"/>
    </row>
    <row r="428" spans="5:7" hidden="1" outlineLevel="1">
      <c r="E428" s="14"/>
      <c r="F428" s="14"/>
      <c r="G428" s="14"/>
    </row>
    <row r="429" spans="5:7" hidden="1" outlineLevel="1">
      <c r="E429" s="14"/>
      <c r="F429" s="14"/>
      <c r="G429" s="14"/>
    </row>
    <row r="430" spans="5:7" hidden="1" outlineLevel="1">
      <c r="E430" s="14"/>
      <c r="F430" s="14"/>
      <c r="G430" s="14"/>
    </row>
    <row r="431" spans="5:7" hidden="1" outlineLevel="1">
      <c r="E431" s="14"/>
      <c r="F431" s="14"/>
      <c r="G431" s="14"/>
    </row>
    <row r="432" spans="5:7" hidden="1" outlineLevel="1">
      <c r="E432" s="14"/>
      <c r="F432" s="14"/>
      <c r="G432" s="14"/>
    </row>
    <row r="433" spans="5:7" hidden="1" outlineLevel="1">
      <c r="E433" s="14"/>
      <c r="F433" s="14"/>
      <c r="G433" s="14"/>
    </row>
    <row r="434" spans="5:7" hidden="1" outlineLevel="1">
      <c r="E434" s="14"/>
      <c r="F434" s="14"/>
      <c r="G434" s="14"/>
    </row>
    <row r="435" spans="5:7" hidden="1" outlineLevel="1">
      <c r="E435" s="14"/>
      <c r="F435" s="14"/>
      <c r="G435" s="14"/>
    </row>
    <row r="436" spans="5:7" hidden="1" outlineLevel="1">
      <c r="E436" s="14"/>
      <c r="F436" s="14"/>
      <c r="G436" s="14"/>
    </row>
    <row r="437" spans="5:7" hidden="1" outlineLevel="1">
      <c r="E437" s="14"/>
      <c r="F437" s="14"/>
      <c r="G437" s="14"/>
    </row>
    <row r="438" spans="5:7" hidden="1" outlineLevel="1">
      <c r="E438" s="14"/>
      <c r="F438" s="14"/>
      <c r="G438" s="14"/>
    </row>
    <row r="439" spans="5:7" hidden="1" outlineLevel="1">
      <c r="E439" s="14"/>
      <c r="F439" s="14"/>
      <c r="G439" s="14"/>
    </row>
    <row r="440" spans="5:7" hidden="1" outlineLevel="1">
      <c r="E440" s="14"/>
      <c r="F440" s="14"/>
      <c r="G440" s="14"/>
    </row>
    <row r="441" spans="5:7" hidden="1" outlineLevel="1">
      <c r="E441" s="14"/>
      <c r="F441" s="14"/>
      <c r="G441" s="14"/>
    </row>
    <row r="442" spans="5:7" hidden="1" outlineLevel="1">
      <c r="E442" s="14"/>
      <c r="F442" s="14"/>
      <c r="G442" s="14"/>
    </row>
    <row r="443" spans="5:7" hidden="1" outlineLevel="1">
      <c r="E443" s="14"/>
      <c r="F443" s="14"/>
      <c r="G443" s="14"/>
    </row>
    <row r="444" spans="5:7" hidden="1" outlineLevel="1">
      <c r="E444" s="14"/>
      <c r="F444" s="14"/>
      <c r="G444" s="14"/>
    </row>
    <row r="445" spans="5:7" hidden="1" outlineLevel="1">
      <c r="E445" s="14"/>
      <c r="F445" s="14"/>
      <c r="G445" s="14"/>
    </row>
    <row r="446" spans="5:7" hidden="1" outlineLevel="1">
      <c r="E446" s="14"/>
      <c r="F446" s="14"/>
      <c r="G446" s="14"/>
    </row>
    <row r="447" spans="5:7" hidden="1" outlineLevel="1">
      <c r="E447" s="14"/>
      <c r="F447" s="14"/>
      <c r="G447" s="14"/>
    </row>
    <row r="448" spans="5:7" hidden="1" outlineLevel="1">
      <c r="E448" s="14"/>
      <c r="F448" s="14"/>
      <c r="G448" s="14"/>
    </row>
    <row r="449" spans="5:7" hidden="1" outlineLevel="1">
      <c r="E449" s="14"/>
      <c r="F449" s="14"/>
      <c r="G449" s="14"/>
    </row>
    <row r="450" spans="5:7" hidden="1" outlineLevel="1">
      <c r="E450" s="14"/>
      <c r="F450" s="14"/>
      <c r="G450" s="14"/>
    </row>
    <row r="451" spans="5:7" hidden="1" outlineLevel="1">
      <c r="E451" s="14"/>
      <c r="F451" s="14"/>
      <c r="G451" s="14"/>
    </row>
    <row r="452" spans="5:7" hidden="1" outlineLevel="1">
      <c r="E452" s="14"/>
      <c r="F452" s="14"/>
      <c r="G452" s="14"/>
    </row>
    <row r="453" spans="5:7" hidden="1" outlineLevel="1">
      <c r="E453" s="14"/>
      <c r="F453" s="14"/>
      <c r="G453" s="14"/>
    </row>
    <row r="454" spans="5:7" hidden="1" outlineLevel="1">
      <c r="E454" s="14"/>
      <c r="F454" s="14"/>
      <c r="G454" s="14"/>
    </row>
    <row r="455" spans="5:7" hidden="1" outlineLevel="1">
      <c r="E455" s="14"/>
      <c r="F455" s="14"/>
      <c r="G455" s="14"/>
    </row>
    <row r="456" spans="5:7" hidden="1" outlineLevel="1">
      <c r="E456" s="14"/>
      <c r="F456" s="14"/>
      <c r="G456" s="14"/>
    </row>
    <row r="457" spans="5:7" hidden="1" outlineLevel="1">
      <c r="E457" s="14"/>
      <c r="F457" s="14"/>
      <c r="G457" s="14"/>
    </row>
    <row r="458" spans="5:7" hidden="1" outlineLevel="1">
      <c r="E458" s="14"/>
      <c r="F458" s="14"/>
      <c r="G458" s="14"/>
    </row>
    <row r="459" spans="5:7" hidden="1" outlineLevel="1">
      <c r="E459" s="14"/>
      <c r="F459" s="14"/>
      <c r="G459" s="14"/>
    </row>
    <row r="460" spans="5:7" hidden="1" outlineLevel="1">
      <c r="E460" s="14"/>
      <c r="F460" s="14"/>
      <c r="G460" s="14"/>
    </row>
    <row r="461" spans="5:7" hidden="1" outlineLevel="1">
      <c r="E461" s="14"/>
      <c r="F461" s="14"/>
      <c r="G461" s="14"/>
    </row>
    <row r="462" spans="5:7" hidden="1" outlineLevel="1">
      <c r="E462" s="14"/>
      <c r="F462" s="14"/>
      <c r="G462" s="14"/>
    </row>
    <row r="463" spans="5:7" hidden="1" outlineLevel="1">
      <c r="E463" s="14"/>
      <c r="F463" s="14"/>
      <c r="G463" s="14"/>
    </row>
    <row r="464" spans="5:7" hidden="1" outlineLevel="1">
      <c r="E464" s="14"/>
      <c r="F464" s="14"/>
      <c r="G464" s="14"/>
    </row>
    <row r="465" spans="5:7" hidden="1" outlineLevel="1">
      <c r="E465" s="14"/>
      <c r="F465" s="14"/>
      <c r="G465" s="14"/>
    </row>
    <row r="466" spans="5:7" hidden="1" outlineLevel="1">
      <c r="E466" s="14"/>
      <c r="F466" s="14"/>
      <c r="G466" s="14"/>
    </row>
    <row r="467" spans="5:7" hidden="1" outlineLevel="1">
      <c r="E467" s="14"/>
      <c r="F467" s="14"/>
      <c r="G467" s="14"/>
    </row>
    <row r="468" spans="5:7" hidden="1" outlineLevel="1">
      <c r="E468" s="14"/>
      <c r="F468" s="14"/>
      <c r="G468" s="14"/>
    </row>
    <row r="469" spans="5:7" hidden="1" outlineLevel="1">
      <c r="E469" s="14"/>
      <c r="F469" s="14"/>
      <c r="G469" s="14"/>
    </row>
    <row r="470" spans="5:7" hidden="1" outlineLevel="1">
      <c r="E470" s="14"/>
      <c r="F470" s="14"/>
      <c r="G470" s="14"/>
    </row>
    <row r="471" spans="5:7" hidden="1" outlineLevel="1">
      <c r="E471" s="14"/>
      <c r="F471" s="14"/>
      <c r="G471" s="14"/>
    </row>
    <row r="472" spans="5:7" hidden="1" outlineLevel="1">
      <c r="E472" s="14"/>
      <c r="F472" s="14"/>
      <c r="G472" s="14"/>
    </row>
    <row r="473" spans="5:7" hidden="1" outlineLevel="1">
      <c r="E473" s="14"/>
      <c r="F473" s="14"/>
      <c r="G473" s="14"/>
    </row>
    <row r="474" spans="5:7" hidden="1" outlineLevel="1">
      <c r="E474" s="14"/>
      <c r="F474" s="14"/>
      <c r="G474" s="14"/>
    </row>
    <row r="475" spans="5:7" hidden="1" outlineLevel="1">
      <c r="E475" s="14"/>
      <c r="F475" s="14"/>
      <c r="G475" s="14"/>
    </row>
    <row r="476" spans="5:7" hidden="1" outlineLevel="1">
      <c r="E476" s="14"/>
      <c r="F476" s="14"/>
      <c r="G476" s="14"/>
    </row>
    <row r="477" spans="5:7" hidden="1" outlineLevel="1">
      <c r="E477" s="14"/>
      <c r="F477" s="14"/>
      <c r="G477" s="14"/>
    </row>
    <row r="478" spans="5:7" hidden="1" outlineLevel="1">
      <c r="E478" s="14"/>
      <c r="F478" s="14"/>
      <c r="G478" s="14"/>
    </row>
    <row r="479" spans="5:7" hidden="1" outlineLevel="1">
      <c r="E479" s="14"/>
      <c r="F479" s="14"/>
      <c r="G479" s="14"/>
    </row>
    <row r="480" spans="5:7" hidden="1" outlineLevel="1">
      <c r="E480" s="14"/>
      <c r="F480" s="14"/>
      <c r="G480" s="14"/>
    </row>
    <row r="481" spans="5:7" hidden="1" outlineLevel="1">
      <c r="E481" s="14"/>
      <c r="F481" s="14"/>
      <c r="G481" s="14"/>
    </row>
    <row r="482" spans="5:7" hidden="1" outlineLevel="1">
      <c r="E482" s="14"/>
      <c r="F482" s="14"/>
      <c r="G482" s="14"/>
    </row>
    <row r="483" spans="5:7" hidden="1" outlineLevel="1">
      <c r="E483" s="14"/>
      <c r="F483" s="14"/>
      <c r="G483" s="14"/>
    </row>
    <row r="484" spans="5:7" hidden="1" outlineLevel="1">
      <c r="E484" s="14"/>
      <c r="F484" s="14"/>
      <c r="G484" s="14"/>
    </row>
    <row r="485" spans="5:7" hidden="1" outlineLevel="1">
      <c r="E485" s="14"/>
      <c r="F485" s="14"/>
      <c r="G485" s="14"/>
    </row>
    <row r="486" spans="5:7" hidden="1" outlineLevel="1">
      <c r="E486" s="14"/>
      <c r="F486" s="14"/>
      <c r="G486" s="14"/>
    </row>
    <row r="487" spans="5:7" hidden="1" outlineLevel="1">
      <c r="E487" s="14"/>
      <c r="F487" s="14"/>
      <c r="G487" s="14"/>
    </row>
    <row r="488" spans="5:7" hidden="1" outlineLevel="1">
      <c r="E488" s="14"/>
      <c r="F488" s="14"/>
      <c r="G488" s="14"/>
    </row>
    <row r="489" spans="5:7" hidden="1" outlineLevel="1">
      <c r="E489" s="14"/>
      <c r="F489" s="14"/>
      <c r="G489" s="14"/>
    </row>
    <row r="490" spans="5:7" hidden="1" outlineLevel="1">
      <c r="E490" s="14"/>
      <c r="F490" s="14"/>
      <c r="G490" s="14"/>
    </row>
    <row r="491" spans="5:7" hidden="1" outlineLevel="1">
      <c r="E491" s="14"/>
      <c r="F491" s="14"/>
      <c r="G491" s="14"/>
    </row>
    <row r="492" spans="5:7" hidden="1" outlineLevel="1">
      <c r="E492" s="14"/>
      <c r="F492" s="14"/>
      <c r="G492" s="14"/>
    </row>
    <row r="493" spans="5:7" hidden="1" outlineLevel="1">
      <c r="E493" s="14"/>
      <c r="F493" s="14"/>
      <c r="G493" s="14"/>
    </row>
    <row r="494" spans="5:7" hidden="1" outlineLevel="1">
      <c r="E494" s="14"/>
      <c r="F494" s="14"/>
      <c r="G494" s="14"/>
    </row>
    <row r="495" spans="5:7" hidden="1" outlineLevel="1">
      <c r="E495" s="14"/>
      <c r="F495" s="14"/>
      <c r="G495" s="14"/>
    </row>
    <row r="496" spans="5:7" hidden="1" outlineLevel="1">
      <c r="E496" s="14"/>
      <c r="F496" s="14"/>
      <c r="G496" s="14"/>
    </row>
    <row r="497" spans="5:7" hidden="1" outlineLevel="1">
      <c r="E497" s="14"/>
      <c r="F497" s="14"/>
      <c r="G497" s="14"/>
    </row>
    <row r="498" spans="5:7" hidden="1" outlineLevel="1">
      <c r="E498" s="14"/>
      <c r="F498" s="14"/>
      <c r="G498" s="14"/>
    </row>
    <row r="499" spans="5:7" hidden="1" outlineLevel="1">
      <c r="E499" s="14"/>
      <c r="F499" s="14"/>
      <c r="G499" s="14"/>
    </row>
    <row r="500" spans="5:7" hidden="1" outlineLevel="1">
      <c r="E500" s="14"/>
      <c r="F500" s="14"/>
      <c r="G500" s="14"/>
    </row>
    <row r="501" spans="5:7" hidden="1" outlineLevel="1">
      <c r="E501" s="14"/>
      <c r="F501" s="14"/>
      <c r="G501" s="14"/>
    </row>
    <row r="502" spans="5:7" hidden="1" outlineLevel="1">
      <c r="E502" s="14"/>
      <c r="F502" s="14"/>
      <c r="G502" s="14"/>
    </row>
    <row r="503" spans="5:7" hidden="1" outlineLevel="1">
      <c r="E503" s="14"/>
      <c r="F503" s="14"/>
      <c r="G503" s="14"/>
    </row>
    <row r="504" spans="5:7" hidden="1" outlineLevel="1">
      <c r="E504" s="14"/>
      <c r="F504" s="14"/>
      <c r="G504" s="14"/>
    </row>
    <row r="505" spans="5:7" hidden="1" outlineLevel="1">
      <c r="E505" s="14"/>
      <c r="F505" s="14"/>
      <c r="G505" s="14"/>
    </row>
    <row r="506" spans="5:7" hidden="1" outlineLevel="1">
      <c r="E506" s="14"/>
      <c r="F506" s="14"/>
      <c r="G506" s="14"/>
    </row>
    <row r="507" spans="5:7" hidden="1" outlineLevel="1">
      <c r="E507" s="14"/>
      <c r="F507" s="14"/>
      <c r="G507" s="14"/>
    </row>
    <row r="508" spans="5:7" hidden="1" outlineLevel="1">
      <c r="E508" s="14"/>
      <c r="F508" s="14"/>
      <c r="G508" s="14"/>
    </row>
    <row r="509" spans="5:7" hidden="1" outlineLevel="1">
      <c r="E509" s="14"/>
      <c r="F509" s="14"/>
      <c r="G509" s="14"/>
    </row>
    <row r="510" spans="5:7" hidden="1" outlineLevel="1">
      <c r="E510" s="14"/>
      <c r="F510" s="14"/>
      <c r="G510" s="14"/>
    </row>
    <row r="511" spans="5:7" hidden="1" outlineLevel="1">
      <c r="E511" s="14"/>
      <c r="F511" s="14"/>
      <c r="G511" s="14"/>
    </row>
    <row r="512" spans="5:7" hidden="1" outlineLevel="1">
      <c r="E512" s="14"/>
      <c r="F512" s="14"/>
      <c r="G512" s="14"/>
    </row>
    <row r="513" spans="1:7" hidden="1" outlineLevel="1">
      <c r="E513" s="14"/>
      <c r="F513" s="14"/>
      <c r="G513" s="14"/>
    </row>
    <row r="514" spans="1:7" hidden="1" outlineLevel="1">
      <c r="E514" s="14"/>
      <c r="F514" s="14"/>
      <c r="G514" s="14"/>
    </row>
    <row r="515" spans="1:7" hidden="1" outlineLevel="1">
      <c r="E515" s="14"/>
      <c r="F515" s="14"/>
      <c r="G515" s="14"/>
    </row>
    <row r="516" spans="1:7" hidden="1" outlineLevel="1">
      <c r="E516" s="14"/>
      <c r="F516" s="14"/>
      <c r="G516" s="14"/>
    </row>
    <row r="517" spans="1:7" hidden="1" outlineLevel="1">
      <c r="E517" s="14"/>
      <c r="F517" s="14"/>
      <c r="G517" s="14"/>
    </row>
    <row r="518" spans="1:7" collapsed="1">
      <c r="E518" s="14"/>
      <c r="F518" s="14"/>
      <c r="G518" s="14"/>
    </row>
    <row r="519" spans="1:7">
      <c r="E519" s="14"/>
      <c r="F519" s="14"/>
      <c r="G519" s="14"/>
    </row>
    <row r="520" spans="1:7">
      <c r="E520" s="14"/>
      <c r="F520" s="14"/>
      <c r="G520" s="14"/>
    </row>
    <row r="522" spans="1:7">
      <c r="A522" s="1" t="s">
        <v>17</v>
      </c>
    </row>
    <row r="523" spans="1:7">
      <c r="A523" t="s">
        <v>164</v>
      </c>
    </row>
    <row r="524" spans="1:7">
      <c r="A524" t="s">
        <v>166</v>
      </c>
    </row>
    <row r="525" spans="1:7">
      <c r="A525" t="s">
        <v>168</v>
      </c>
    </row>
    <row r="526" spans="1:7">
      <c r="A526" t="s">
        <v>170</v>
      </c>
    </row>
    <row r="527" spans="1:7">
      <c r="A527" t="s">
        <v>172</v>
      </c>
    </row>
    <row r="528" spans="1:7">
      <c r="A528" t="s">
        <v>174</v>
      </c>
    </row>
    <row r="529" spans="1:1">
      <c r="A529" t="s">
        <v>178</v>
      </c>
    </row>
    <row r="530" spans="1:1">
      <c r="A530" s="1" t="s">
        <v>180</v>
      </c>
    </row>
    <row r="531" spans="1:1">
      <c r="A531" t="s">
        <v>182</v>
      </c>
    </row>
    <row r="532" spans="1:1">
      <c r="A532" t="s">
        <v>184</v>
      </c>
    </row>
    <row r="533" spans="1:1">
      <c r="A533" t="s">
        <v>187</v>
      </c>
    </row>
    <row r="534" spans="1:1">
      <c r="A534" s="1" t="s">
        <v>177</v>
      </c>
    </row>
    <row r="535" spans="1:1">
      <c r="A535" s="1" t="s">
        <v>179</v>
      </c>
    </row>
  </sheetData>
  <phoneticPr fontId="0" type="noConversion"/>
  <printOptions headings="1" gridLines="1"/>
  <pageMargins left="1" right="1" top="0.75" bottom="0.75" header="0.5" footer="0.5"/>
  <pageSetup orientation="portrait" horizontalDpi="4294967293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40"/>
  <sheetViews>
    <sheetView topLeftCell="A519" workbookViewId="0"/>
  </sheetViews>
  <sheetFormatPr baseColWidth="10" defaultColWidth="7.1640625" defaultRowHeight="14" outlineLevelRow="1"/>
  <cols>
    <col min="1" max="3" width="7.1640625" customWidth="1"/>
    <col min="4" max="4" width="3.6640625" customWidth="1"/>
    <col min="5" max="9" width="7.1640625" customWidth="1"/>
    <col min="10" max="10" width="8.6640625" customWidth="1"/>
  </cols>
  <sheetData>
    <row r="1" spans="1:11">
      <c r="C1" s="6" t="s">
        <v>161</v>
      </c>
      <c r="E1" s="1" t="s">
        <v>183</v>
      </c>
      <c r="K1" t="s">
        <v>17</v>
      </c>
    </row>
    <row r="2" spans="1:11">
      <c r="B2" s="3" t="s">
        <v>162</v>
      </c>
      <c r="C2" s="3" t="s">
        <v>163</v>
      </c>
      <c r="E2" s="2" t="s">
        <v>203</v>
      </c>
      <c r="F2" s="2" t="s">
        <v>204</v>
      </c>
      <c r="G2" s="2" t="s">
        <v>186</v>
      </c>
      <c r="H2" s="1" t="s">
        <v>188</v>
      </c>
      <c r="K2" t="s">
        <v>166</v>
      </c>
    </row>
    <row r="3" spans="1:11">
      <c r="A3" s="6" t="s">
        <v>165</v>
      </c>
      <c r="B3">
        <v>230</v>
      </c>
      <c r="C3">
        <v>190</v>
      </c>
      <c r="E3">
        <f>MIN(B20:C520)</f>
        <v>267.06167319167218</v>
      </c>
      <c r="F3" s="18">
        <v>0</v>
      </c>
      <c r="G3">
        <f>(F4-F3)/(E4-E3)</f>
        <v>-0.17172283344738867</v>
      </c>
      <c r="H3">
        <f>F3-G3*E3</f>
        <v>45.860587225674465</v>
      </c>
      <c r="K3" t="s">
        <v>168</v>
      </c>
    </row>
    <row r="4" spans="1:11">
      <c r="A4" s="6" t="s">
        <v>167</v>
      </c>
      <c r="B4">
        <v>280</v>
      </c>
      <c r="C4">
        <v>230</v>
      </c>
      <c r="E4">
        <v>150</v>
      </c>
      <c r="F4" s="16">
        <v>20.102162208566167</v>
      </c>
      <c r="G4">
        <f t="shared" ref="G4:G12" si="0">(F5-F4)/(E5-E4)</f>
        <v>0.53838434725403228</v>
      </c>
      <c r="H4">
        <f t="shared" ref="H4:H12" si="1">F4-G4*E4</f>
        <v>-60.655489879538678</v>
      </c>
      <c r="K4" t="s">
        <v>170</v>
      </c>
    </row>
    <row r="5" spans="1:11">
      <c r="A5" s="6" t="s">
        <v>169</v>
      </c>
      <c r="B5">
        <v>340</v>
      </c>
      <c r="C5">
        <v>280</v>
      </c>
      <c r="E5">
        <v>200</v>
      </c>
      <c r="F5" s="16">
        <v>47.021379571267779</v>
      </c>
      <c r="G5">
        <f t="shared" si="0"/>
        <v>0.11384284100050224</v>
      </c>
      <c r="H5">
        <f t="shared" si="1"/>
        <v>24.252811371167333</v>
      </c>
      <c r="K5" t="s">
        <v>205</v>
      </c>
    </row>
    <row r="6" spans="1:11">
      <c r="C6" s="6" t="s">
        <v>171</v>
      </c>
      <c r="E6">
        <v>250</v>
      </c>
      <c r="F6" s="16">
        <v>52.713521621292891</v>
      </c>
      <c r="G6">
        <f t="shared" si="0"/>
        <v>0.17625664646848904</v>
      </c>
      <c r="H6">
        <f t="shared" si="1"/>
        <v>8.6493600041706316</v>
      </c>
      <c r="K6" t="s">
        <v>206</v>
      </c>
    </row>
    <row r="7" spans="1:11">
      <c r="A7" s="1" t="s">
        <v>173</v>
      </c>
      <c r="E7">
        <v>300</v>
      </c>
      <c r="F7" s="16">
        <v>61.526353944717343</v>
      </c>
      <c r="G7">
        <f t="shared" si="0"/>
        <v>1.5316241895339573E-2</v>
      </c>
      <c r="H7">
        <f t="shared" si="1"/>
        <v>56.931481376115471</v>
      </c>
      <c r="K7" t="s">
        <v>207</v>
      </c>
    </row>
    <row r="8" spans="1:11">
      <c r="B8" s="6" t="s">
        <v>175</v>
      </c>
      <c r="C8" s="4" t="s">
        <v>176</v>
      </c>
      <c r="E8">
        <v>350</v>
      </c>
      <c r="F8" s="16">
        <v>62.292166039484322</v>
      </c>
      <c r="G8">
        <f t="shared" si="0"/>
        <v>4.3690801624452005E-2</v>
      </c>
      <c r="H8">
        <f t="shared" si="1"/>
        <v>47.000385470926119</v>
      </c>
      <c r="K8" t="s">
        <v>208</v>
      </c>
    </row>
    <row r="9" spans="1:11">
      <c r="B9">
        <v>20</v>
      </c>
      <c r="C9">
        <v>480</v>
      </c>
      <c r="E9">
        <v>400</v>
      </c>
      <c r="F9" s="16">
        <v>64.476706120706922</v>
      </c>
      <c r="G9">
        <f t="shared" si="0"/>
        <v>0.10453622834265104</v>
      </c>
      <c r="H9">
        <f t="shared" si="1"/>
        <v>22.662214783646505</v>
      </c>
      <c r="K9" s="1" t="s">
        <v>209</v>
      </c>
    </row>
    <row r="10" spans="1:11">
      <c r="A10" s="1" t="s">
        <v>181</v>
      </c>
      <c r="E10">
        <v>450</v>
      </c>
      <c r="F10" s="16">
        <v>69.703517537839474</v>
      </c>
      <c r="G10">
        <f t="shared" si="0"/>
        <v>0</v>
      </c>
      <c r="H10">
        <f t="shared" si="1"/>
        <v>69.703517537839474</v>
      </c>
      <c r="K10" t="s">
        <v>210</v>
      </c>
    </row>
    <row r="11" spans="1:11">
      <c r="B11">
        <v>50</v>
      </c>
      <c r="E11">
        <v>500</v>
      </c>
      <c r="F11" s="16">
        <v>69.703517537839474</v>
      </c>
      <c r="G11">
        <f t="shared" si="0"/>
        <v>6.783275093116288E-2</v>
      </c>
      <c r="H11">
        <f t="shared" si="1"/>
        <v>35.787142072258035</v>
      </c>
      <c r="K11" t="s">
        <v>211</v>
      </c>
    </row>
    <row r="12" spans="1:11">
      <c r="A12" s="1" t="s">
        <v>185</v>
      </c>
      <c r="E12">
        <v>550</v>
      </c>
      <c r="F12" s="16">
        <v>73.095155084397618</v>
      </c>
      <c r="G12">
        <f t="shared" si="0"/>
        <v>-3.7089171827315401E-2</v>
      </c>
      <c r="H12">
        <f t="shared" si="1"/>
        <v>93.494199589421086</v>
      </c>
      <c r="K12" t="s">
        <v>178</v>
      </c>
    </row>
    <row r="13" spans="1:11">
      <c r="B13">
        <v>10</v>
      </c>
      <c r="E13">
        <f>MAX(B20:C520)+1</f>
        <v>424.16607687859744</v>
      </c>
      <c r="F13" s="17">
        <v>77.762231080752514</v>
      </c>
      <c r="K13" t="s">
        <v>180</v>
      </c>
    </row>
    <row r="14" spans="1:11">
      <c r="A14" s="1" t="s">
        <v>189</v>
      </c>
      <c r="K14" t="s">
        <v>182</v>
      </c>
    </row>
    <row r="15" spans="1:11">
      <c r="B15">
        <v>0</v>
      </c>
      <c r="E15" s="1" t="s">
        <v>193</v>
      </c>
      <c r="G15" s="1" t="s">
        <v>194</v>
      </c>
      <c r="K15" t="s">
        <v>184</v>
      </c>
    </row>
    <row r="16" spans="1:11">
      <c r="E16" s="3" t="s">
        <v>162</v>
      </c>
      <c r="F16" s="3" t="s">
        <v>163</v>
      </c>
      <c r="G16" s="1" t="s">
        <v>195</v>
      </c>
      <c r="K16" t="s">
        <v>187</v>
      </c>
    </row>
    <row r="17" spans="1:15">
      <c r="A17" t="s">
        <v>198</v>
      </c>
      <c r="B17" s="1" t="s">
        <v>199</v>
      </c>
      <c r="E17" s="6">
        <f>[1]!CE(E20:E520,$B$9)</f>
        <v>64.246108529984639</v>
      </c>
      <c r="F17" s="6">
        <f>[1]!CE(F20:F520,$B$9)+B13</f>
        <v>68.781854523736143</v>
      </c>
      <c r="G17">
        <f>[1]!CE(G20:G520,C9)</f>
        <v>307.2617725804227</v>
      </c>
      <c r="K17" s="1" t="s">
        <v>212</v>
      </c>
    </row>
    <row r="18" spans="1:15">
      <c r="A18">
        <f ca="1">RAND()</f>
        <v>0.91351894886536422</v>
      </c>
      <c r="B18" s="3" t="s">
        <v>162</v>
      </c>
      <c r="C18" s="3" t="s">
        <v>163</v>
      </c>
      <c r="E18" s="1" t="s">
        <v>200</v>
      </c>
      <c r="G18" s="1" t="s">
        <v>201</v>
      </c>
      <c r="K18" s="1" t="s">
        <v>213</v>
      </c>
    </row>
    <row r="19" spans="1:15">
      <c r="A19" s="7" t="s">
        <v>50</v>
      </c>
      <c r="B19" s="7">
        <f ca="1">[1]!genlinv($A$18,B3,B4,B5)</f>
        <v>413.61070431240211</v>
      </c>
      <c r="C19" s="7">
        <f ca="1">[1]!genlinv($A$18,C3,C4,C5)</f>
        <v>343.92662123275909</v>
      </c>
      <c r="E19" s="3" t="s">
        <v>162</v>
      </c>
      <c r="F19" s="3" t="s">
        <v>163</v>
      </c>
      <c r="G19" s="1" t="s">
        <v>195</v>
      </c>
    </row>
    <row r="20" spans="1:15">
      <c r="A20">
        <v>0</v>
      </c>
      <c r="B20">
        <v>423.16607687859744</v>
      </c>
      <c r="C20">
        <v>352.41424527455769</v>
      </c>
      <c r="E20">
        <f>VLOOKUP(B20,$E$3:$H$12,4)+B20*VLOOKUP(B20,$E$3:$H$12,3)</f>
        <v>66.898400423091388</v>
      </c>
      <c r="F20">
        <f>VLOOKUP(C20,$E$3:$H$12,4)+C20*VLOOKUP(C20,$E$3:$H$12,3)</f>
        <v>62.397646350847793</v>
      </c>
      <c r="G20">
        <f>B20-E20</f>
        <v>356.26767645550603</v>
      </c>
      <c r="K20">
        <f>(F13-F7)/(E13-E7)</f>
        <v>0.13075936313836906</v>
      </c>
      <c r="L20">
        <f>G17-'Fig6'!G17</f>
        <v>17.38891847805229</v>
      </c>
    </row>
    <row r="21" spans="1:15">
      <c r="A21">
        <v>2E-3</v>
      </c>
      <c r="B21">
        <v>324.70363210090886</v>
      </c>
      <c r="C21">
        <v>267.06167319167218</v>
      </c>
      <c r="E21">
        <f>VLOOKUP(B21,$E$3:$H$12,4)+B21*VLOOKUP(B21,$E$3:$H$12,3)</f>
        <v>61.904720749668343</v>
      </c>
      <c r="F21">
        <f>VLOOKUP(C21,$E$3:$H$12,4)+C21*VLOOKUP(C21,$E$3:$H$12,3)</f>
        <v>55.720754921198356</v>
      </c>
      <c r="G21">
        <f>B21-E21</f>
        <v>262.79891135124052</v>
      </c>
      <c r="L21" t="s">
        <v>214</v>
      </c>
    </row>
    <row r="22" spans="1:15">
      <c r="H22" s="13" t="str">
        <f>IF(G22="","Make SimTable A19:C520, copy E20:G20 down!","")</f>
        <v>Make SimTable A19:C520, copy E20:G20 down!</v>
      </c>
      <c r="K22" t="s">
        <v>203</v>
      </c>
      <c r="L22" s="3" t="s">
        <v>162</v>
      </c>
      <c r="M22" s="3" t="s">
        <v>163</v>
      </c>
      <c r="N22" s="1" t="s">
        <v>215</v>
      </c>
    </row>
    <row r="23" spans="1:15" hidden="1" outlineLevel="1">
      <c r="K23" s="14">
        <f t="shared" ref="K23:K33" si="2">E3</f>
        <v>267.06167319167218</v>
      </c>
      <c r="L23" s="14">
        <f t="shared" ref="L23:M33" si="3">COUNTIF(B$20:B$520,"&lt;"&amp;$K23)/COUNT(B$20:B$520)</f>
        <v>0</v>
      </c>
      <c r="M23" s="14">
        <f t="shared" si="3"/>
        <v>0</v>
      </c>
      <c r="N23" t="e">
        <f t="shared" ref="N23:N32" si="4">(M24-M23)/(L24-L23)</f>
        <v>#DIV/0!</v>
      </c>
    </row>
    <row r="24" spans="1:15" hidden="1" outlineLevel="1">
      <c r="K24" s="14">
        <f t="shared" si="2"/>
        <v>150</v>
      </c>
      <c r="L24" s="14">
        <f t="shared" si="3"/>
        <v>0</v>
      </c>
      <c r="M24" s="14">
        <f t="shared" si="3"/>
        <v>0</v>
      </c>
      <c r="N24" t="e">
        <f t="shared" si="4"/>
        <v>#DIV/0!</v>
      </c>
      <c r="O24" s="1" t="s">
        <v>17</v>
      </c>
    </row>
    <row r="25" spans="1:15" hidden="1" outlineLevel="1">
      <c r="K25" s="14">
        <f t="shared" si="2"/>
        <v>200</v>
      </c>
      <c r="L25" s="14">
        <f t="shared" si="3"/>
        <v>0</v>
      </c>
      <c r="M25" s="14">
        <f t="shared" si="3"/>
        <v>0</v>
      </c>
      <c r="N25" t="e">
        <f t="shared" si="4"/>
        <v>#DIV/0!</v>
      </c>
      <c r="O25" t="s">
        <v>216</v>
      </c>
    </row>
    <row r="26" spans="1:15" hidden="1" outlineLevel="1">
      <c r="K26" s="14">
        <f t="shared" si="2"/>
        <v>250</v>
      </c>
      <c r="L26" s="14">
        <f t="shared" si="3"/>
        <v>0</v>
      </c>
      <c r="M26" s="14">
        <f t="shared" si="3"/>
        <v>0</v>
      </c>
      <c r="N26" t="e">
        <f t="shared" si="4"/>
        <v>#DIV/0!</v>
      </c>
      <c r="O26" t="s">
        <v>217</v>
      </c>
    </row>
    <row r="27" spans="1:15" hidden="1" outlineLevel="1">
      <c r="K27" s="14">
        <f t="shared" si="2"/>
        <v>300</v>
      </c>
      <c r="L27" s="14">
        <f t="shared" si="3"/>
        <v>0</v>
      </c>
      <c r="M27" s="14">
        <f t="shared" si="3"/>
        <v>0.5</v>
      </c>
      <c r="N27">
        <f t="shared" si="4"/>
        <v>0</v>
      </c>
      <c r="O27" s="1" t="s">
        <v>218</v>
      </c>
    </row>
    <row r="28" spans="1:15" hidden="1" outlineLevel="1">
      <c r="K28" s="14">
        <f t="shared" si="2"/>
        <v>350</v>
      </c>
      <c r="L28" s="14">
        <f t="shared" si="3"/>
        <v>0.5</v>
      </c>
      <c r="M28" s="14">
        <f t="shared" si="3"/>
        <v>0.5</v>
      </c>
      <c r="N28" t="e">
        <f t="shared" si="4"/>
        <v>#DIV/0!</v>
      </c>
      <c r="O28" t="s">
        <v>219</v>
      </c>
    </row>
    <row r="29" spans="1:15" hidden="1" outlineLevel="1">
      <c r="K29" s="14">
        <f t="shared" si="2"/>
        <v>400</v>
      </c>
      <c r="L29" s="14">
        <f t="shared" si="3"/>
        <v>0.5</v>
      </c>
      <c r="M29" s="14">
        <f t="shared" si="3"/>
        <v>1</v>
      </c>
      <c r="N29">
        <f t="shared" si="4"/>
        <v>0</v>
      </c>
      <c r="O29" s="1" t="s">
        <v>220</v>
      </c>
    </row>
    <row r="30" spans="1:15" hidden="1" outlineLevel="1">
      <c r="K30" s="14">
        <f t="shared" si="2"/>
        <v>450</v>
      </c>
      <c r="L30" s="14">
        <f t="shared" si="3"/>
        <v>1</v>
      </c>
      <c r="M30" s="14">
        <f t="shared" si="3"/>
        <v>1</v>
      </c>
      <c r="N30" t="e">
        <f t="shared" si="4"/>
        <v>#DIV/0!</v>
      </c>
    </row>
    <row r="31" spans="1:15" hidden="1" outlineLevel="1">
      <c r="K31" s="14">
        <f t="shared" si="2"/>
        <v>500</v>
      </c>
      <c r="L31" s="14">
        <f t="shared" si="3"/>
        <v>1</v>
      </c>
      <c r="M31" s="14">
        <f t="shared" si="3"/>
        <v>1</v>
      </c>
      <c r="N31" t="e">
        <f t="shared" si="4"/>
        <v>#DIV/0!</v>
      </c>
    </row>
    <row r="32" spans="1:15" hidden="1" outlineLevel="1">
      <c r="K32" s="14">
        <f t="shared" si="2"/>
        <v>550</v>
      </c>
      <c r="L32" s="14">
        <f t="shared" si="3"/>
        <v>1</v>
      </c>
      <c r="M32" s="14">
        <f t="shared" si="3"/>
        <v>1</v>
      </c>
      <c r="N32" t="e">
        <f t="shared" si="4"/>
        <v>#DIV/0!</v>
      </c>
    </row>
    <row r="33" spans="11:13" hidden="1" outlineLevel="1">
      <c r="K33" s="14">
        <f t="shared" si="2"/>
        <v>424.16607687859744</v>
      </c>
      <c r="L33" s="14">
        <f t="shared" si="3"/>
        <v>1</v>
      </c>
      <c r="M33" s="14">
        <f t="shared" si="3"/>
        <v>1</v>
      </c>
    </row>
    <row r="34" spans="11:13" hidden="1" outlineLevel="1"/>
    <row r="35" spans="11:13" hidden="1" outlineLevel="1"/>
    <row r="36" spans="11:13" hidden="1" outlineLevel="1"/>
    <row r="37" spans="11:13" hidden="1" outlineLevel="1"/>
    <row r="38" spans="11:13" hidden="1" outlineLevel="1"/>
    <row r="39" spans="11:13" hidden="1" outlineLevel="1"/>
    <row r="40" spans="11:13" hidden="1" outlineLevel="1"/>
    <row r="41" spans="11:13" hidden="1" outlineLevel="1"/>
    <row r="42" spans="11:13" hidden="1" outlineLevel="1"/>
    <row r="43" spans="11:13" hidden="1" outlineLevel="1"/>
    <row r="44" spans="11:13" hidden="1" outlineLevel="1"/>
    <row r="45" spans="11:13" hidden="1" outlineLevel="1"/>
    <row r="46" spans="11:13" hidden="1" outlineLevel="1"/>
    <row r="47" spans="11:13" hidden="1" outlineLevel="1"/>
    <row r="48" spans="11:13" hidden="1" outlineLevel="1"/>
    <row r="49" hidden="1" outlineLevel="1"/>
    <row r="50" hidden="1" outlineLevel="1"/>
    <row r="51" hidden="1" outlineLevel="1"/>
    <row r="52" hidden="1" outlineLevel="1"/>
    <row r="53" hidden="1" outlineLevel="1"/>
    <row r="54" hidden="1" outlineLevel="1"/>
    <row r="55" hidden="1" outlineLevel="1"/>
    <row r="56" hidden="1" outlineLevel="1"/>
    <row r="57" hidden="1" outlineLevel="1"/>
    <row r="58" hidden="1" outlineLevel="1"/>
    <row r="59" hidden="1" outlineLevel="1"/>
    <row r="60" hidden="1" outlineLevel="1"/>
    <row r="61" hidden="1" outlineLevel="1"/>
    <row r="62" hidden="1" outlineLevel="1"/>
    <row r="63" hidden="1" outlineLevel="1"/>
    <row r="64" hidden="1" outlineLevel="1"/>
    <row r="65" hidden="1" outlineLevel="1"/>
    <row r="66" hidden="1" outlineLevel="1"/>
    <row r="67" hidden="1" outlineLevel="1"/>
    <row r="68" hidden="1" outlineLevel="1"/>
    <row r="69" hidden="1" outlineLevel="1"/>
    <row r="70" hidden="1" outlineLevel="1"/>
    <row r="71" hidden="1" outlineLevel="1"/>
    <row r="72" hidden="1" outlineLevel="1"/>
    <row r="73" hidden="1" outlineLevel="1"/>
    <row r="74" hidden="1" outlineLevel="1"/>
    <row r="75" hidden="1" outlineLevel="1"/>
    <row r="76" hidden="1" outlineLevel="1"/>
    <row r="77" hidden="1" outlineLevel="1"/>
    <row r="78" hidden="1" outlineLevel="1"/>
    <row r="79" hidden="1" outlineLevel="1"/>
    <row r="80" hidden="1" outlineLevel="1"/>
    <row r="81" hidden="1" outlineLevel="1"/>
    <row r="82" hidden="1" outlineLevel="1"/>
    <row r="83" hidden="1" outlineLevel="1"/>
    <row r="84" hidden="1" outlineLevel="1"/>
    <row r="85" hidden="1" outlineLevel="1"/>
    <row r="86" hidden="1" outlineLevel="1"/>
    <row r="87" hidden="1" outlineLevel="1"/>
    <row r="88" hidden="1" outlineLevel="1"/>
    <row r="89" hidden="1" outlineLevel="1"/>
    <row r="90" hidden="1" outlineLevel="1"/>
    <row r="91" hidden="1" outlineLevel="1"/>
    <row r="92" hidden="1" outlineLevel="1"/>
    <row r="93" hidden="1" outlineLevel="1"/>
    <row r="94" hidden="1" outlineLevel="1"/>
    <row r="95" hidden="1" outlineLevel="1"/>
    <row r="96" hidden="1" outlineLevel="1"/>
    <row r="97" hidden="1" outlineLevel="1"/>
    <row r="98" hidden="1" outlineLevel="1"/>
    <row r="99" hidden="1" outlineLevel="1"/>
    <row r="100" hidden="1" outlineLevel="1"/>
    <row r="101" hidden="1" outlineLevel="1"/>
    <row r="102" hidden="1" outlineLevel="1"/>
    <row r="103" hidden="1" outlineLevel="1"/>
    <row r="104" hidden="1" outlineLevel="1"/>
    <row r="105" hidden="1" outlineLevel="1"/>
    <row r="106" hidden="1" outlineLevel="1"/>
    <row r="107" hidden="1" outlineLevel="1"/>
    <row r="108" hidden="1" outlineLevel="1"/>
    <row r="109" hidden="1" outlineLevel="1"/>
    <row r="110" hidden="1" outlineLevel="1"/>
    <row r="111" hidden="1" outlineLevel="1"/>
    <row r="112" hidden="1" outlineLevel="1"/>
    <row r="113" hidden="1" outlineLevel="1"/>
    <row r="114" hidden="1" outlineLevel="1"/>
    <row r="115" hidden="1" outlineLevel="1"/>
    <row r="116" hidden="1" outlineLevel="1"/>
    <row r="117" hidden="1" outlineLevel="1"/>
    <row r="118" hidden="1" outlineLevel="1"/>
    <row r="119" hidden="1" outlineLevel="1"/>
    <row r="120" hidden="1" outlineLevel="1"/>
    <row r="121" hidden="1" outlineLevel="1"/>
    <row r="122" hidden="1" outlineLevel="1"/>
    <row r="123" hidden="1" outlineLevel="1"/>
    <row r="124" hidden="1" outlineLevel="1"/>
    <row r="125" hidden="1" outlineLevel="1"/>
    <row r="126" hidden="1" outlineLevel="1"/>
    <row r="127" hidden="1" outlineLevel="1"/>
    <row r="128" hidden="1" outlineLevel="1"/>
    <row r="129" hidden="1" outlineLevel="1"/>
    <row r="130" hidden="1" outlineLevel="1"/>
    <row r="131" hidden="1" outlineLevel="1"/>
    <row r="132" hidden="1" outlineLevel="1"/>
    <row r="133" hidden="1" outlineLevel="1"/>
    <row r="134" hidden="1" outlineLevel="1"/>
    <row r="135" hidden="1" outlineLevel="1"/>
    <row r="136" hidden="1" outlineLevel="1"/>
    <row r="137" hidden="1" outlineLevel="1"/>
    <row r="138" hidden="1" outlineLevel="1"/>
    <row r="139" hidden="1" outlineLevel="1"/>
    <row r="140" hidden="1" outlineLevel="1"/>
    <row r="141" hidden="1" outlineLevel="1"/>
    <row r="142" hidden="1" outlineLevel="1"/>
    <row r="143" hidden="1" outlineLevel="1"/>
    <row r="144" hidden="1" outlineLevel="1"/>
    <row r="145" hidden="1" outlineLevel="1"/>
    <row r="146" hidden="1" outlineLevel="1"/>
    <row r="147" hidden="1" outlineLevel="1"/>
    <row r="148" hidden="1" outlineLevel="1"/>
    <row r="149" hidden="1" outlineLevel="1"/>
    <row r="150" hidden="1" outlineLevel="1"/>
    <row r="151" hidden="1" outlineLevel="1"/>
    <row r="152" hidden="1" outlineLevel="1"/>
    <row r="153" hidden="1" outlineLevel="1"/>
    <row r="154" hidden="1" outlineLevel="1"/>
    <row r="155" hidden="1" outlineLevel="1"/>
    <row r="156" hidden="1" outlineLevel="1"/>
    <row r="157" hidden="1" outlineLevel="1"/>
    <row r="158" hidden="1" outlineLevel="1"/>
    <row r="159" hidden="1" outlineLevel="1"/>
    <row r="160" hidden="1" outlineLevel="1"/>
    <row r="161" hidden="1" outlineLevel="1"/>
    <row r="162" hidden="1" outlineLevel="1"/>
    <row r="163" hidden="1" outlineLevel="1"/>
    <row r="164" hidden="1" outlineLevel="1"/>
    <row r="165" hidden="1" outlineLevel="1"/>
    <row r="166" hidden="1" outlineLevel="1"/>
    <row r="167" hidden="1" outlineLevel="1"/>
    <row r="168" hidden="1" outlineLevel="1"/>
    <row r="169" hidden="1" outlineLevel="1"/>
    <row r="170" hidden="1" outlineLevel="1"/>
    <row r="171" hidden="1" outlineLevel="1"/>
    <row r="172" hidden="1" outlineLevel="1"/>
    <row r="173" hidden="1" outlineLevel="1"/>
    <row r="174" hidden="1" outlineLevel="1"/>
    <row r="175" hidden="1" outlineLevel="1"/>
    <row r="176" hidden="1" outlineLevel="1"/>
    <row r="177" hidden="1" outlineLevel="1"/>
    <row r="178" hidden="1" outlineLevel="1"/>
    <row r="179" hidden="1" outlineLevel="1"/>
    <row r="180" hidden="1" outlineLevel="1"/>
    <row r="181" hidden="1" outlineLevel="1"/>
    <row r="182" hidden="1" outlineLevel="1"/>
    <row r="183" hidden="1" outlineLevel="1"/>
    <row r="184" hidden="1" outlineLevel="1"/>
    <row r="185" hidden="1" outlineLevel="1"/>
    <row r="186" hidden="1" outlineLevel="1"/>
    <row r="187" hidden="1" outlineLevel="1"/>
    <row r="188" hidden="1" outlineLevel="1"/>
    <row r="189" hidden="1" outlineLevel="1"/>
    <row r="190" hidden="1" outlineLevel="1"/>
    <row r="191" hidden="1" outlineLevel="1"/>
    <row r="192" hidden="1" outlineLevel="1"/>
    <row r="193" hidden="1" outlineLevel="1"/>
    <row r="194" hidden="1" outlineLevel="1"/>
    <row r="195" hidden="1" outlineLevel="1"/>
    <row r="196" hidden="1" outlineLevel="1"/>
    <row r="197" hidden="1" outlineLevel="1"/>
    <row r="198" hidden="1" outlineLevel="1"/>
    <row r="199" hidden="1" outlineLevel="1"/>
    <row r="200" hidden="1" outlineLevel="1"/>
    <row r="201" hidden="1" outlineLevel="1"/>
    <row r="202" hidden="1" outlineLevel="1"/>
    <row r="203" hidden="1" outlineLevel="1"/>
    <row r="204" hidden="1" outlineLevel="1"/>
    <row r="205" hidden="1" outlineLevel="1"/>
    <row r="206" hidden="1" outlineLevel="1"/>
    <row r="207" hidden="1" outlineLevel="1"/>
    <row r="208" hidden="1" outlineLevel="1"/>
    <row r="209" hidden="1" outlineLevel="1"/>
    <row r="210" hidden="1" outlineLevel="1"/>
    <row r="211" hidden="1" outlineLevel="1"/>
    <row r="212" hidden="1" outlineLevel="1"/>
    <row r="213" hidden="1" outlineLevel="1"/>
    <row r="214" hidden="1" outlineLevel="1"/>
    <row r="215" hidden="1" outlineLevel="1"/>
    <row r="216" hidden="1" outlineLevel="1"/>
    <row r="217" hidden="1" outlineLevel="1"/>
    <row r="218" hidden="1" outlineLevel="1"/>
    <row r="219" hidden="1" outlineLevel="1"/>
    <row r="220" hidden="1" outlineLevel="1"/>
    <row r="221" hidden="1" outlineLevel="1"/>
    <row r="222" hidden="1" outlineLevel="1"/>
    <row r="223" hidden="1" outlineLevel="1"/>
    <row r="224" hidden="1" outlineLevel="1"/>
    <row r="225" hidden="1" outlineLevel="1"/>
    <row r="226" hidden="1" outlineLevel="1"/>
    <row r="227" hidden="1" outlineLevel="1"/>
    <row r="228" hidden="1" outlineLevel="1"/>
    <row r="229" hidden="1" outlineLevel="1"/>
    <row r="230" hidden="1" outlineLevel="1"/>
    <row r="231" hidden="1" outlineLevel="1"/>
    <row r="232" hidden="1" outlineLevel="1"/>
    <row r="233" hidden="1" outlineLevel="1"/>
    <row r="234" hidden="1" outlineLevel="1"/>
    <row r="235" hidden="1" outlineLevel="1"/>
    <row r="236" hidden="1" outlineLevel="1"/>
    <row r="237" hidden="1" outlineLevel="1"/>
    <row r="238" hidden="1" outlineLevel="1"/>
    <row r="239" hidden="1" outlineLevel="1"/>
    <row r="240" hidden="1" outlineLevel="1"/>
    <row r="241" hidden="1" outlineLevel="1"/>
    <row r="242" hidden="1" outlineLevel="1"/>
    <row r="243" hidden="1" outlineLevel="1"/>
    <row r="244" hidden="1" outlineLevel="1"/>
    <row r="245" hidden="1" outlineLevel="1"/>
    <row r="246" hidden="1" outlineLevel="1"/>
    <row r="247" hidden="1" outlineLevel="1"/>
    <row r="248" hidden="1" outlineLevel="1"/>
    <row r="249" hidden="1" outlineLevel="1"/>
    <row r="250" hidden="1" outlineLevel="1"/>
    <row r="251" hidden="1" outlineLevel="1"/>
    <row r="252" hidden="1" outlineLevel="1"/>
    <row r="253" hidden="1" outlineLevel="1"/>
    <row r="254" hidden="1" outlineLevel="1"/>
    <row r="255" hidden="1" outlineLevel="1"/>
    <row r="256" hidden="1" outlineLevel="1"/>
    <row r="257" hidden="1" outlineLevel="1"/>
    <row r="258" hidden="1" outlineLevel="1"/>
    <row r="259" hidden="1" outlineLevel="1"/>
    <row r="260" hidden="1" outlineLevel="1"/>
    <row r="261" hidden="1" outlineLevel="1"/>
    <row r="262" hidden="1" outlineLevel="1"/>
    <row r="263" hidden="1" outlineLevel="1"/>
    <row r="264" hidden="1" outlineLevel="1"/>
    <row r="265" hidden="1" outlineLevel="1"/>
    <row r="266" hidden="1" outlineLevel="1"/>
    <row r="267" hidden="1" outlineLevel="1"/>
    <row r="268" hidden="1" outlineLevel="1"/>
    <row r="269" hidden="1" outlineLevel="1"/>
    <row r="270" hidden="1" outlineLevel="1"/>
    <row r="271" hidden="1" outlineLevel="1"/>
    <row r="272" hidden="1" outlineLevel="1"/>
    <row r="273" hidden="1" outlineLevel="1"/>
    <row r="274" hidden="1" outlineLevel="1"/>
    <row r="275" hidden="1" outlineLevel="1"/>
    <row r="276" hidden="1" outlineLevel="1"/>
    <row r="277" hidden="1" outlineLevel="1"/>
    <row r="278" hidden="1" outlineLevel="1"/>
    <row r="279" hidden="1" outlineLevel="1"/>
    <row r="280" hidden="1" outlineLevel="1"/>
    <row r="281" hidden="1" outlineLevel="1"/>
    <row r="282" hidden="1" outlineLevel="1"/>
    <row r="283" hidden="1" outlineLevel="1"/>
    <row r="284" hidden="1" outlineLevel="1"/>
    <row r="285" hidden="1" outlineLevel="1"/>
    <row r="286" hidden="1" outlineLevel="1"/>
    <row r="287" hidden="1" outlineLevel="1"/>
    <row r="288" hidden="1" outlineLevel="1"/>
    <row r="289" hidden="1" outlineLevel="1"/>
    <row r="290" hidden="1" outlineLevel="1"/>
    <row r="291" hidden="1" outlineLevel="1"/>
    <row r="292" hidden="1" outlineLevel="1"/>
    <row r="293" hidden="1" outlineLevel="1"/>
    <row r="294" hidden="1" outlineLevel="1"/>
    <row r="295" hidden="1" outlineLevel="1"/>
    <row r="296" hidden="1" outlineLevel="1"/>
    <row r="297" hidden="1" outlineLevel="1"/>
    <row r="298" hidden="1" outlineLevel="1"/>
    <row r="299" hidden="1" outlineLevel="1"/>
    <row r="300" hidden="1" outlineLevel="1"/>
    <row r="301" hidden="1" outlineLevel="1"/>
    <row r="302" hidden="1" outlineLevel="1"/>
    <row r="303" hidden="1" outlineLevel="1"/>
    <row r="304" hidden="1" outlineLevel="1"/>
    <row r="305" hidden="1" outlineLevel="1"/>
    <row r="306" hidden="1" outlineLevel="1"/>
    <row r="307" hidden="1" outlineLevel="1"/>
    <row r="308" hidden="1" outlineLevel="1"/>
    <row r="309" hidden="1" outlineLevel="1"/>
    <row r="310" hidden="1" outlineLevel="1"/>
    <row r="311" hidden="1" outlineLevel="1"/>
    <row r="312" hidden="1" outlineLevel="1"/>
    <row r="313" hidden="1" outlineLevel="1"/>
    <row r="314" hidden="1" outlineLevel="1"/>
    <row r="315" hidden="1" outlineLevel="1"/>
    <row r="316" hidden="1" outlineLevel="1"/>
    <row r="317" hidden="1" outlineLevel="1"/>
    <row r="318" hidden="1" outlineLevel="1"/>
    <row r="319" hidden="1" outlineLevel="1"/>
    <row r="320" hidden="1" outlineLevel="1"/>
    <row r="321" hidden="1" outlineLevel="1"/>
    <row r="322" hidden="1" outlineLevel="1"/>
    <row r="323" hidden="1" outlineLevel="1"/>
    <row r="324" hidden="1" outlineLevel="1"/>
    <row r="325" hidden="1" outlineLevel="1"/>
    <row r="326" hidden="1" outlineLevel="1"/>
    <row r="327" hidden="1" outlineLevel="1"/>
    <row r="328" hidden="1" outlineLevel="1"/>
    <row r="329" hidden="1" outlineLevel="1"/>
    <row r="330" hidden="1" outlineLevel="1"/>
    <row r="331" hidden="1" outlineLevel="1"/>
    <row r="332" hidden="1" outlineLevel="1"/>
    <row r="333" hidden="1" outlineLevel="1"/>
    <row r="334" hidden="1" outlineLevel="1"/>
    <row r="335" hidden="1" outlineLevel="1"/>
    <row r="336" hidden="1" outlineLevel="1"/>
    <row r="337" hidden="1" outlineLevel="1"/>
    <row r="338" hidden="1" outlineLevel="1"/>
    <row r="339" hidden="1" outlineLevel="1"/>
    <row r="340" hidden="1" outlineLevel="1"/>
    <row r="341" hidden="1" outlineLevel="1"/>
    <row r="342" hidden="1" outlineLevel="1"/>
    <row r="343" hidden="1" outlineLevel="1"/>
    <row r="344" hidden="1" outlineLevel="1"/>
    <row r="345" hidden="1" outlineLevel="1"/>
    <row r="346" hidden="1" outlineLevel="1"/>
    <row r="347" hidden="1" outlineLevel="1"/>
    <row r="348" hidden="1" outlineLevel="1"/>
    <row r="349" hidden="1" outlineLevel="1"/>
    <row r="350" hidden="1" outlineLevel="1"/>
    <row r="351" hidden="1" outlineLevel="1"/>
    <row r="352" hidden="1" outlineLevel="1"/>
    <row r="353" hidden="1" outlineLevel="1"/>
    <row r="354" hidden="1" outlineLevel="1"/>
    <row r="355" hidden="1" outlineLevel="1"/>
    <row r="356" hidden="1" outlineLevel="1"/>
    <row r="357" hidden="1" outlineLevel="1"/>
    <row r="358" hidden="1" outlineLevel="1"/>
    <row r="359" hidden="1" outlineLevel="1"/>
    <row r="360" hidden="1" outlineLevel="1"/>
    <row r="361" hidden="1" outlineLevel="1"/>
    <row r="362" hidden="1" outlineLevel="1"/>
    <row r="363" hidden="1" outlineLevel="1"/>
    <row r="364" hidden="1" outlineLevel="1"/>
    <row r="365" hidden="1" outlineLevel="1"/>
    <row r="366" hidden="1" outlineLevel="1"/>
    <row r="367" hidden="1" outlineLevel="1"/>
    <row r="368" hidden="1" outlineLevel="1"/>
    <row r="369" hidden="1" outlineLevel="1"/>
    <row r="370" hidden="1" outlineLevel="1"/>
    <row r="371" hidden="1" outlineLevel="1"/>
    <row r="372" hidden="1" outlineLevel="1"/>
    <row r="373" hidden="1" outlineLevel="1"/>
    <row r="374" hidden="1" outlineLevel="1"/>
    <row r="375" hidden="1" outlineLevel="1"/>
    <row r="376" hidden="1" outlineLevel="1"/>
    <row r="377" hidden="1" outlineLevel="1"/>
    <row r="378" hidden="1" outlineLevel="1"/>
    <row r="379" hidden="1" outlineLevel="1"/>
    <row r="380" hidden="1" outlineLevel="1"/>
    <row r="381" hidden="1" outlineLevel="1"/>
    <row r="382" hidden="1" outlineLevel="1"/>
    <row r="383" hidden="1" outlineLevel="1"/>
    <row r="384" hidden="1" outlineLevel="1"/>
    <row r="385" hidden="1" outlineLevel="1"/>
    <row r="386" hidden="1" outlineLevel="1"/>
    <row r="387" hidden="1" outlineLevel="1"/>
    <row r="388" hidden="1" outlineLevel="1"/>
    <row r="389" hidden="1" outlineLevel="1"/>
    <row r="390" hidden="1" outlineLevel="1"/>
    <row r="391" hidden="1" outlineLevel="1"/>
    <row r="392" hidden="1" outlineLevel="1"/>
    <row r="393" hidden="1" outlineLevel="1"/>
    <row r="394" hidden="1" outlineLevel="1"/>
    <row r="395" hidden="1" outlineLevel="1"/>
    <row r="396" hidden="1" outlineLevel="1"/>
    <row r="397" hidden="1" outlineLevel="1"/>
    <row r="398" hidden="1" outlineLevel="1"/>
    <row r="399" hidden="1" outlineLevel="1"/>
    <row r="400" hidden="1" outlineLevel="1"/>
    <row r="401" hidden="1" outlineLevel="1"/>
    <row r="402" hidden="1" outlineLevel="1"/>
    <row r="403" hidden="1" outlineLevel="1"/>
    <row r="404" hidden="1" outlineLevel="1"/>
    <row r="405" hidden="1" outlineLevel="1"/>
    <row r="406" hidden="1" outlineLevel="1"/>
    <row r="407" hidden="1" outlineLevel="1"/>
    <row r="408" hidden="1" outlineLevel="1"/>
    <row r="409" hidden="1" outlineLevel="1"/>
    <row r="410" hidden="1" outlineLevel="1"/>
    <row r="411" hidden="1" outlineLevel="1"/>
    <row r="412" hidden="1" outlineLevel="1"/>
    <row r="413" hidden="1" outlineLevel="1"/>
    <row r="414" hidden="1" outlineLevel="1"/>
    <row r="415" hidden="1" outlineLevel="1"/>
    <row r="416" hidden="1" outlineLevel="1"/>
    <row r="417" hidden="1" outlineLevel="1"/>
    <row r="418" hidden="1" outlineLevel="1"/>
    <row r="419" hidden="1" outlineLevel="1"/>
    <row r="420" hidden="1" outlineLevel="1"/>
    <row r="421" hidden="1" outlineLevel="1"/>
    <row r="422" hidden="1" outlineLevel="1"/>
    <row r="423" hidden="1" outlineLevel="1"/>
    <row r="424" hidden="1" outlineLevel="1"/>
    <row r="425" hidden="1" outlineLevel="1"/>
    <row r="426" hidden="1" outlineLevel="1"/>
    <row r="427" hidden="1" outlineLevel="1"/>
    <row r="428" hidden="1" outlineLevel="1"/>
    <row r="429" hidden="1" outlineLevel="1"/>
    <row r="430" hidden="1" outlineLevel="1"/>
    <row r="431" hidden="1" outlineLevel="1"/>
    <row r="432" hidden="1" outlineLevel="1"/>
    <row r="433" hidden="1" outlineLevel="1"/>
    <row r="434" hidden="1" outlineLevel="1"/>
    <row r="435" hidden="1" outlineLevel="1"/>
    <row r="436" hidden="1" outlineLevel="1"/>
    <row r="437" hidden="1" outlineLevel="1"/>
    <row r="438" hidden="1" outlineLevel="1"/>
    <row r="439" hidden="1" outlineLevel="1"/>
    <row r="440" hidden="1" outlineLevel="1"/>
    <row r="441" hidden="1" outlineLevel="1"/>
    <row r="442" hidden="1" outlineLevel="1"/>
    <row r="443" hidden="1" outlineLevel="1"/>
    <row r="444" hidden="1" outlineLevel="1"/>
    <row r="445" hidden="1" outlineLevel="1"/>
    <row r="446" hidden="1" outlineLevel="1"/>
    <row r="447" hidden="1" outlineLevel="1"/>
    <row r="448" hidden="1" outlineLevel="1"/>
    <row r="449" hidden="1" outlineLevel="1"/>
    <row r="450" hidden="1" outlineLevel="1"/>
    <row r="451" hidden="1" outlineLevel="1"/>
    <row r="452" hidden="1" outlineLevel="1"/>
    <row r="453" hidden="1" outlineLevel="1"/>
    <row r="454" hidden="1" outlineLevel="1"/>
    <row r="455" hidden="1" outlineLevel="1"/>
    <row r="456" hidden="1" outlineLevel="1"/>
    <row r="457" hidden="1" outlineLevel="1"/>
    <row r="458" hidden="1" outlineLevel="1"/>
    <row r="459" hidden="1" outlineLevel="1"/>
    <row r="460" hidden="1" outlineLevel="1"/>
    <row r="461" hidden="1" outlineLevel="1"/>
    <row r="462" hidden="1" outlineLevel="1"/>
    <row r="463" hidden="1" outlineLevel="1"/>
    <row r="464" hidden="1" outlineLevel="1"/>
    <row r="465" hidden="1" outlineLevel="1"/>
    <row r="466" hidden="1" outlineLevel="1"/>
    <row r="467" hidden="1" outlineLevel="1"/>
    <row r="468" hidden="1" outlineLevel="1"/>
    <row r="469" hidden="1" outlineLevel="1"/>
    <row r="470" hidden="1" outlineLevel="1"/>
    <row r="471" hidden="1" outlineLevel="1"/>
    <row r="472" hidden="1" outlineLevel="1"/>
    <row r="473" hidden="1" outlineLevel="1"/>
    <row r="474" hidden="1" outlineLevel="1"/>
    <row r="475" hidden="1" outlineLevel="1"/>
    <row r="476" hidden="1" outlineLevel="1"/>
    <row r="477" hidden="1" outlineLevel="1"/>
    <row r="478" hidden="1" outlineLevel="1"/>
    <row r="479" hidden="1" outlineLevel="1"/>
    <row r="480" hidden="1" outlineLevel="1"/>
    <row r="481" hidden="1" outlineLevel="1"/>
    <row r="482" hidden="1" outlineLevel="1"/>
    <row r="483" hidden="1" outlineLevel="1"/>
    <row r="484" hidden="1" outlineLevel="1"/>
    <row r="485" hidden="1" outlineLevel="1"/>
    <row r="486" hidden="1" outlineLevel="1"/>
    <row r="487" hidden="1" outlineLevel="1"/>
    <row r="488" hidden="1" outlineLevel="1"/>
    <row r="489" hidden="1" outlineLevel="1"/>
    <row r="490" hidden="1" outlineLevel="1"/>
    <row r="491" hidden="1" outlineLevel="1"/>
    <row r="492" hidden="1" outlineLevel="1"/>
    <row r="493" hidden="1" outlineLevel="1"/>
    <row r="494" hidden="1" outlineLevel="1"/>
    <row r="495" hidden="1" outlineLevel="1"/>
    <row r="496" hidden="1" outlineLevel="1"/>
    <row r="497" hidden="1" outlineLevel="1"/>
    <row r="498" hidden="1" outlineLevel="1"/>
    <row r="499" hidden="1" outlineLevel="1"/>
    <row r="500" hidden="1" outlineLevel="1"/>
    <row r="501" hidden="1" outlineLevel="1"/>
    <row r="502" hidden="1" outlineLevel="1"/>
    <row r="503" hidden="1" outlineLevel="1"/>
    <row r="504" hidden="1" outlineLevel="1"/>
    <row r="505" hidden="1" outlineLevel="1"/>
    <row r="506" hidden="1" outlineLevel="1"/>
    <row r="507" hidden="1" outlineLevel="1"/>
    <row r="508" hidden="1" outlineLevel="1"/>
    <row r="509" hidden="1" outlineLevel="1"/>
    <row r="510" hidden="1" outlineLevel="1"/>
    <row r="511" hidden="1" outlineLevel="1"/>
    <row r="512" hidden="1" outlineLevel="1"/>
    <row r="513" spans="1:1" hidden="1" outlineLevel="1"/>
    <row r="514" spans="1:1" hidden="1" outlineLevel="1"/>
    <row r="515" spans="1:1" hidden="1" outlineLevel="1"/>
    <row r="516" spans="1:1" hidden="1" outlineLevel="1"/>
    <row r="517" spans="1:1" hidden="1" outlineLevel="1"/>
    <row r="518" spans="1:1" collapsed="1"/>
    <row r="525" spans="1:1">
      <c r="A525" t="s">
        <v>17</v>
      </c>
    </row>
    <row r="526" spans="1:1">
      <c r="A526" t="s">
        <v>166</v>
      </c>
    </row>
    <row r="527" spans="1:1">
      <c r="A527" t="s">
        <v>168</v>
      </c>
    </row>
    <row r="528" spans="1:1">
      <c r="A528" t="s">
        <v>170</v>
      </c>
    </row>
    <row r="529" spans="1:5">
      <c r="A529" t="s">
        <v>205</v>
      </c>
    </row>
    <row r="530" spans="1:5">
      <c r="A530" t="s">
        <v>206</v>
      </c>
    </row>
    <row r="531" spans="1:5">
      <c r="A531" t="s">
        <v>207</v>
      </c>
    </row>
    <row r="532" spans="1:5">
      <c r="A532" t="s">
        <v>208</v>
      </c>
    </row>
    <row r="533" spans="1:5">
      <c r="A533" s="1" t="s">
        <v>209</v>
      </c>
    </row>
    <row r="534" spans="1:5">
      <c r="A534" t="s">
        <v>210</v>
      </c>
    </row>
    <row r="535" spans="1:5">
      <c r="A535" t="s">
        <v>211</v>
      </c>
    </row>
    <row r="536" spans="1:5">
      <c r="A536" t="s">
        <v>178</v>
      </c>
      <c r="E536" t="s">
        <v>180</v>
      </c>
    </row>
    <row r="537" spans="1:5">
      <c r="A537" t="s">
        <v>182</v>
      </c>
      <c r="E537" t="s">
        <v>184</v>
      </c>
    </row>
    <row r="538" spans="1:5">
      <c r="A538" t="s">
        <v>187</v>
      </c>
    </row>
    <row r="539" spans="1:5">
      <c r="A539" s="1" t="s">
        <v>212</v>
      </c>
    </row>
    <row r="540" spans="1:5">
      <c r="A540" s="1" t="s">
        <v>213</v>
      </c>
    </row>
  </sheetData>
  <phoneticPr fontId="0" type="noConversion"/>
  <printOptions headings="1" gridLines="1"/>
  <pageMargins left="1" right="1" top="0.75" bottom="0.75" header="0.5" footer="0.5"/>
  <pageSetup orientation="portrait" horizontalDpi="1200" verticalDpi="12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529"/>
  <sheetViews>
    <sheetView topLeftCell="A7" workbookViewId="0">
      <selection activeCell="B14" sqref="B14"/>
    </sheetView>
  </sheetViews>
  <sheetFormatPr baseColWidth="10" defaultColWidth="8.6640625" defaultRowHeight="14" outlineLevelRow="1"/>
  <cols>
    <col min="1" max="1" width="8.6640625" customWidth="1"/>
    <col min="2" max="5" width="6.6640625" customWidth="1"/>
    <col min="6" max="6" width="7.6640625" customWidth="1"/>
    <col min="7" max="7" width="3.6640625" customWidth="1"/>
    <col min="8" max="8" width="7.6640625" customWidth="1"/>
    <col min="9" max="9" width="3.6640625" customWidth="1"/>
    <col min="10" max="10" width="7.6640625" customWidth="1"/>
    <col min="11" max="11" width="4.6640625" customWidth="1"/>
    <col min="12" max="12" width="6.6640625" customWidth="1"/>
    <col min="13" max="13" width="3.6640625" customWidth="1"/>
    <col min="14" max="14" width="6.6640625" customWidth="1"/>
    <col min="15" max="15" width="3.6640625" customWidth="1"/>
  </cols>
  <sheetData>
    <row r="1" spans="1:16">
      <c r="A1" s="1" t="s">
        <v>221</v>
      </c>
      <c r="E1" s="2"/>
      <c r="L1" s="1" t="s">
        <v>17</v>
      </c>
    </row>
    <row r="2" spans="1:16">
      <c r="A2" s="1" t="s">
        <v>222</v>
      </c>
      <c r="L2" s="1" t="s">
        <v>223</v>
      </c>
    </row>
    <row r="3" spans="1:16">
      <c r="A3" s="8"/>
      <c r="B3" s="9" t="s">
        <v>224</v>
      </c>
      <c r="C3" s="9" t="s">
        <v>225</v>
      </c>
      <c r="D3" s="9" t="s">
        <v>226</v>
      </c>
      <c r="E3" s="1"/>
      <c r="J3" s="6" t="s">
        <v>227</v>
      </c>
      <c r="L3" t="s">
        <v>386</v>
      </c>
    </row>
    <row r="4" spans="1:16">
      <c r="A4" s="10" t="s">
        <v>229</v>
      </c>
      <c r="B4" s="8">
        <v>0.09</v>
      </c>
      <c r="C4" s="8">
        <v>20</v>
      </c>
      <c r="D4" s="8">
        <v>20</v>
      </c>
      <c r="E4" s="8" t="s">
        <v>165</v>
      </c>
      <c r="L4" t="s">
        <v>230</v>
      </c>
    </row>
    <row r="5" spans="1:16">
      <c r="A5" s="10" t="s">
        <v>231</v>
      </c>
      <c r="B5" s="8">
        <v>0.25</v>
      </c>
      <c r="C5" s="8">
        <v>25</v>
      </c>
      <c r="D5" s="8">
        <v>25</v>
      </c>
      <c r="E5" s="8" t="s">
        <v>167</v>
      </c>
      <c r="L5" t="s">
        <v>232</v>
      </c>
    </row>
    <row r="6" spans="1:16">
      <c r="A6" s="8"/>
      <c r="B6" s="8"/>
      <c r="C6" s="8">
        <v>32</v>
      </c>
      <c r="D6" s="8">
        <v>32</v>
      </c>
      <c r="E6" s="8" t="s">
        <v>169</v>
      </c>
      <c r="J6" s="5" t="s">
        <v>233</v>
      </c>
      <c r="L6" t="s">
        <v>234</v>
      </c>
    </row>
    <row r="7" spans="1:16">
      <c r="A7" s="9"/>
      <c r="B7" s="40" t="s">
        <v>235</v>
      </c>
      <c r="E7" s="8"/>
      <c r="H7" s="2" t="s">
        <v>236</v>
      </c>
      <c r="I7" s="2"/>
      <c r="J7" s="2" t="s">
        <v>237</v>
      </c>
      <c r="L7" t="s">
        <v>238</v>
      </c>
    </row>
    <row r="8" spans="1:16">
      <c r="A8" s="8"/>
      <c r="B8" s="8">
        <v>0.8</v>
      </c>
      <c r="E8" s="1"/>
      <c r="H8" s="12">
        <v>25</v>
      </c>
      <c r="J8" s="12">
        <v>25</v>
      </c>
      <c r="L8" t="s">
        <v>239</v>
      </c>
    </row>
    <row r="9" spans="1:16">
      <c r="A9" s="4" t="s">
        <v>240</v>
      </c>
      <c r="B9" s="8"/>
      <c r="C9" s="1" t="s">
        <v>7</v>
      </c>
      <c r="D9" s="1"/>
      <c r="E9" s="8"/>
      <c r="F9" s="6" t="s">
        <v>241</v>
      </c>
      <c r="H9" s="1" t="s">
        <v>242</v>
      </c>
      <c r="I9" s="1"/>
      <c r="L9" t="s">
        <v>243</v>
      </c>
    </row>
    <row r="10" spans="1:16">
      <c r="A10">
        <v>1.06</v>
      </c>
      <c r="B10" s="8"/>
      <c r="C10">
        <v>10000</v>
      </c>
      <c r="E10" s="8"/>
      <c r="F10" t="s">
        <v>244</v>
      </c>
      <c r="H10" s="2" t="s">
        <v>245</v>
      </c>
      <c r="I10" s="2" t="s">
        <v>246</v>
      </c>
      <c r="J10" s="2" t="s">
        <v>247</v>
      </c>
      <c r="L10" t="s">
        <v>248</v>
      </c>
    </row>
    <row r="11" spans="1:16">
      <c r="D11" s="6" t="s">
        <v>249</v>
      </c>
      <c r="F11" s="12">
        <v>8450.0022610981468</v>
      </c>
      <c r="H11" s="12">
        <v>1</v>
      </c>
      <c r="J11" s="12">
        <v>1</v>
      </c>
      <c r="L11" t="s">
        <v>250</v>
      </c>
    </row>
    <row r="12" spans="1:16">
      <c r="A12" s="6" t="s">
        <v>251</v>
      </c>
      <c r="B12">
        <f t="array" aca="1" ref="B12:C12" ca="1">[1]!corand(B8)</f>
        <v>0.15619476139545441</v>
      </c>
      <c r="C12">
        <f ca="1"/>
        <v>0.30102324485778809</v>
      </c>
      <c r="F12" t="s">
        <v>9</v>
      </c>
      <c r="H12" s="1" t="s">
        <v>252</v>
      </c>
      <c r="I12" s="1"/>
      <c r="L12" t="s">
        <v>253</v>
      </c>
    </row>
    <row r="13" spans="1:16">
      <c r="B13" s="2" t="s">
        <v>224</v>
      </c>
      <c r="C13" s="2" t="s">
        <v>225</v>
      </c>
      <c r="D13" s="9" t="s">
        <v>226</v>
      </c>
      <c r="E13" s="2"/>
      <c r="F13" s="1">
        <f>[1]!CE(F15:F515,C10)</f>
        <v>652.42278981768254</v>
      </c>
      <c r="H13">
        <f>[1]!CE(H15:H515,$C$10)-$F$13</f>
        <v>-0.17367961198931425</v>
      </c>
      <c r="J13">
        <f>[1]!CE(J15:J515,$C$10)-$F$13</f>
        <v>3.6027603217917203E-2</v>
      </c>
      <c r="L13" t="s">
        <v>254</v>
      </c>
    </row>
    <row r="14" spans="1:16">
      <c r="A14" s="7" t="s">
        <v>50</v>
      </c>
      <c r="B14" s="41">
        <f ca="1">EXP(_xlfn.NORM.INV(B12,B4,B5))</f>
        <v>0.84996917361229463</v>
      </c>
      <c r="C14" s="42">
        <f ca="1">[1]!genlinv(C12,C4,C5,C6)</f>
        <v>20.991615360729249</v>
      </c>
      <c r="D14" s="42">
        <f ca="1">[1]!genlinv(RAND(),D4,D5,D6)</f>
        <v>21.187607239389862</v>
      </c>
      <c r="E14" s="8"/>
      <c r="F14" t="s">
        <v>255</v>
      </c>
    </row>
    <row r="15" spans="1:16">
      <c r="A15">
        <v>0</v>
      </c>
      <c r="B15" s="37">
        <v>1.2308032609406105</v>
      </c>
      <c r="C15" s="28">
        <v>26.572040468486872</v>
      </c>
      <c r="D15" s="28">
        <v>27.083279857088318</v>
      </c>
      <c r="F15">
        <f>$F$11*(B15-$A$10)</f>
        <v>1443.2879411510955</v>
      </c>
      <c r="H15">
        <f>F15+$H$11*(C15/$H$8-$A$10)</f>
        <v>1443.2908227698349</v>
      </c>
      <c r="J15">
        <f>F15+$J$11*(D15/$J$8-$A$10)</f>
        <v>1443.3112723453792</v>
      </c>
    </row>
    <row r="16" spans="1:16">
      <c r="A16">
        <v>2E-3</v>
      </c>
      <c r="B16" s="37">
        <v>1.0504788531696878</v>
      </c>
      <c r="C16" s="28">
        <v>18.367889609671135</v>
      </c>
      <c r="D16" s="28">
        <v>27.673240066357852</v>
      </c>
      <c r="F16">
        <f>$F$11*(B16-$A$10)</f>
        <v>-80.453712244385912</v>
      </c>
      <c r="H16">
        <f>F16+$H$11*(C16/$H$8-$A$10)</f>
        <v>-80.778996659999066</v>
      </c>
      <c r="J16">
        <f>F16+$J$11*(D16/$J$8-$A$10)</f>
        <v>-80.406782641731596</v>
      </c>
      <c r="L16" t="s">
        <v>256</v>
      </c>
      <c r="P16" t="s">
        <v>257</v>
      </c>
    </row>
    <row r="17" spans="2:16">
      <c r="B17" s="37"/>
      <c r="C17" s="28"/>
      <c r="D17" s="28"/>
      <c r="K17" s="43" t="s">
        <v>258</v>
      </c>
      <c r="L17" t="s">
        <v>236</v>
      </c>
      <c r="N17" t="s">
        <v>237</v>
      </c>
      <c r="P17" t="s">
        <v>259</v>
      </c>
    </row>
    <row r="18" spans="2:16">
      <c r="B18" s="37"/>
      <c r="C18" s="28"/>
      <c r="D18" s="28"/>
      <c r="L18">
        <f>H8*(1+H13/(H11*$A$10))</f>
        <v>20.903782736101078</v>
      </c>
      <c r="N18">
        <f>J8*(1+J13/(J11*$A$10))</f>
        <v>25.849707623064084</v>
      </c>
    </row>
    <row r="19" spans="2:16">
      <c r="B19" s="37"/>
      <c r="C19" s="28"/>
      <c r="D19" s="28"/>
    </row>
    <row r="20" spans="2:16" hidden="1" outlineLevel="1">
      <c r="B20" s="37"/>
      <c r="C20" s="28"/>
      <c r="D20" s="28"/>
    </row>
    <row r="21" spans="2:16" hidden="1" outlineLevel="1">
      <c r="B21" s="37"/>
      <c r="C21" s="28"/>
      <c r="D21" s="28"/>
    </row>
    <row r="22" spans="2:16" hidden="1" outlineLevel="1">
      <c r="B22" s="37"/>
      <c r="C22" s="28"/>
      <c r="D22" s="28"/>
    </row>
    <row r="23" spans="2:16" hidden="1" outlineLevel="1">
      <c r="B23" s="37"/>
      <c r="C23" s="28"/>
      <c r="D23" s="28"/>
    </row>
    <row r="24" spans="2:16" hidden="1" outlineLevel="1">
      <c r="B24" s="37"/>
      <c r="C24" s="28"/>
      <c r="D24" s="28"/>
    </row>
    <row r="25" spans="2:16" hidden="1" outlineLevel="1">
      <c r="B25" s="37"/>
      <c r="C25" s="28"/>
      <c r="D25" s="28"/>
    </row>
    <row r="26" spans="2:16" hidden="1" outlineLevel="1">
      <c r="B26" s="37"/>
      <c r="C26" s="28"/>
      <c r="D26" s="28"/>
    </row>
    <row r="27" spans="2:16" hidden="1" outlineLevel="1">
      <c r="B27" s="37"/>
      <c r="C27" s="28"/>
      <c r="D27" s="28"/>
    </row>
    <row r="28" spans="2:16" hidden="1" outlineLevel="1">
      <c r="B28" s="37"/>
      <c r="C28" s="28"/>
      <c r="D28" s="28"/>
    </row>
    <row r="29" spans="2:16" hidden="1" outlineLevel="1">
      <c r="B29" s="37"/>
      <c r="C29" s="28"/>
      <c r="D29" s="28"/>
    </row>
    <row r="30" spans="2:16" hidden="1" outlineLevel="1">
      <c r="B30" s="37"/>
      <c r="C30" s="28"/>
      <c r="D30" s="28"/>
    </row>
    <row r="31" spans="2:16" hidden="1" outlineLevel="1">
      <c r="B31" s="37"/>
      <c r="C31" s="28"/>
      <c r="D31" s="28"/>
    </row>
    <row r="32" spans="2:16" hidden="1" outlineLevel="1">
      <c r="B32" s="37"/>
      <c r="C32" s="28"/>
      <c r="D32" s="28"/>
    </row>
    <row r="33" spans="2:4" hidden="1" outlineLevel="1">
      <c r="B33" s="37"/>
      <c r="C33" s="28"/>
      <c r="D33" s="28"/>
    </row>
    <row r="34" spans="2:4" hidden="1" outlineLevel="1">
      <c r="B34" s="37"/>
      <c r="C34" s="28"/>
      <c r="D34" s="28"/>
    </row>
    <row r="35" spans="2:4" hidden="1" outlineLevel="1">
      <c r="B35" s="37"/>
      <c r="C35" s="28"/>
      <c r="D35" s="28"/>
    </row>
    <row r="36" spans="2:4" hidden="1" outlineLevel="1">
      <c r="B36" s="37"/>
      <c r="C36" s="28"/>
      <c r="D36" s="28"/>
    </row>
    <row r="37" spans="2:4" hidden="1" outlineLevel="1">
      <c r="B37" s="37"/>
      <c r="C37" s="28"/>
      <c r="D37" s="28"/>
    </row>
    <row r="38" spans="2:4" hidden="1" outlineLevel="1">
      <c r="B38" s="37"/>
      <c r="C38" s="28"/>
      <c r="D38" s="28"/>
    </row>
    <row r="39" spans="2:4" hidden="1" outlineLevel="1">
      <c r="B39" s="37"/>
      <c r="C39" s="28"/>
      <c r="D39" s="28"/>
    </row>
    <row r="40" spans="2:4" hidden="1" outlineLevel="1">
      <c r="B40" s="37"/>
      <c r="C40" s="28"/>
      <c r="D40" s="28"/>
    </row>
    <row r="41" spans="2:4" hidden="1" outlineLevel="1">
      <c r="B41" s="37"/>
      <c r="C41" s="28"/>
      <c r="D41" s="28"/>
    </row>
    <row r="42" spans="2:4" hidden="1" outlineLevel="1">
      <c r="B42" s="37"/>
      <c r="C42" s="28"/>
      <c r="D42" s="28"/>
    </row>
    <row r="43" spans="2:4" hidden="1" outlineLevel="1">
      <c r="B43" s="37"/>
      <c r="C43" s="28"/>
      <c r="D43" s="28"/>
    </row>
    <row r="44" spans="2:4" hidden="1" outlineLevel="1">
      <c r="B44" s="37"/>
      <c r="C44" s="28"/>
      <c r="D44" s="28"/>
    </row>
    <row r="45" spans="2:4" hidden="1" outlineLevel="1">
      <c r="B45" s="37"/>
      <c r="C45" s="28"/>
      <c r="D45" s="28"/>
    </row>
    <row r="46" spans="2:4" hidden="1" outlineLevel="1">
      <c r="B46" s="37"/>
      <c r="C46" s="28"/>
      <c r="D46" s="28"/>
    </row>
    <row r="47" spans="2:4" hidden="1" outlineLevel="1">
      <c r="B47" s="37"/>
      <c r="C47" s="28"/>
      <c r="D47" s="28"/>
    </row>
    <row r="48" spans="2:4" hidden="1" outlineLevel="1">
      <c r="B48" s="37"/>
      <c r="C48" s="28"/>
      <c r="D48" s="28"/>
    </row>
    <row r="49" spans="2:4" hidden="1" outlineLevel="1">
      <c r="B49" s="37"/>
      <c r="C49" s="28"/>
      <c r="D49" s="28"/>
    </row>
    <row r="50" spans="2:4" hidden="1" outlineLevel="1">
      <c r="B50" s="37"/>
      <c r="C50" s="28"/>
      <c r="D50" s="28"/>
    </row>
    <row r="51" spans="2:4" hidden="1" outlineLevel="1">
      <c r="B51" s="37"/>
      <c r="C51" s="28"/>
      <c r="D51" s="28"/>
    </row>
    <row r="52" spans="2:4" hidden="1" outlineLevel="1">
      <c r="B52" s="37"/>
      <c r="C52" s="28"/>
      <c r="D52" s="28"/>
    </row>
    <row r="53" spans="2:4" hidden="1" outlineLevel="1">
      <c r="B53" s="37"/>
      <c r="C53" s="28"/>
      <c r="D53" s="28"/>
    </row>
    <row r="54" spans="2:4" hidden="1" outlineLevel="1">
      <c r="B54" s="37"/>
      <c r="C54" s="28"/>
      <c r="D54" s="28"/>
    </row>
    <row r="55" spans="2:4" hidden="1" outlineLevel="1">
      <c r="B55" s="37"/>
      <c r="C55" s="28"/>
      <c r="D55" s="28"/>
    </row>
    <row r="56" spans="2:4" hidden="1" outlineLevel="1">
      <c r="B56" s="37"/>
      <c r="C56" s="28"/>
      <c r="D56" s="28"/>
    </row>
    <row r="57" spans="2:4" hidden="1" outlineLevel="1">
      <c r="B57" s="37"/>
      <c r="C57" s="28"/>
      <c r="D57" s="28"/>
    </row>
    <row r="58" spans="2:4" hidden="1" outlineLevel="1">
      <c r="B58" s="37"/>
      <c r="C58" s="28"/>
      <c r="D58" s="28"/>
    </row>
    <row r="59" spans="2:4" hidden="1" outlineLevel="1">
      <c r="B59" s="37"/>
      <c r="C59" s="28"/>
      <c r="D59" s="28"/>
    </row>
    <row r="60" spans="2:4" hidden="1" outlineLevel="1">
      <c r="B60" s="37"/>
      <c r="C60" s="28"/>
      <c r="D60" s="28"/>
    </row>
    <row r="61" spans="2:4" hidden="1" outlineLevel="1">
      <c r="B61" s="37"/>
      <c r="C61" s="28"/>
      <c r="D61" s="28"/>
    </row>
    <row r="62" spans="2:4" hidden="1" outlineLevel="1">
      <c r="B62" s="37"/>
      <c r="C62" s="28"/>
      <c r="D62" s="28"/>
    </row>
    <row r="63" spans="2:4" hidden="1" outlineLevel="1">
      <c r="B63" s="37"/>
      <c r="C63" s="28"/>
      <c r="D63" s="28"/>
    </row>
    <row r="64" spans="2:4" hidden="1" outlineLevel="1">
      <c r="B64" s="37"/>
      <c r="C64" s="28"/>
      <c r="D64" s="28"/>
    </row>
    <row r="65" spans="2:4" hidden="1" outlineLevel="1">
      <c r="B65" s="37"/>
      <c r="C65" s="28"/>
      <c r="D65" s="28"/>
    </row>
    <row r="66" spans="2:4" hidden="1" outlineLevel="1">
      <c r="B66" s="37"/>
      <c r="C66" s="28"/>
      <c r="D66" s="28"/>
    </row>
    <row r="67" spans="2:4" hidden="1" outlineLevel="1">
      <c r="B67" s="37"/>
      <c r="C67" s="28"/>
      <c r="D67" s="28"/>
    </row>
    <row r="68" spans="2:4" hidden="1" outlineLevel="1">
      <c r="B68" s="37"/>
      <c r="C68" s="28"/>
      <c r="D68" s="28"/>
    </row>
    <row r="69" spans="2:4" hidden="1" outlineLevel="1">
      <c r="B69" s="37"/>
      <c r="C69" s="28"/>
      <c r="D69" s="28"/>
    </row>
    <row r="70" spans="2:4" hidden="1" outlineLevel="1">
      <c r="B70" s="37"/>
      <c r="C70" s="28"/>
      <c r="D70" s="28"/>
    </row>
    <row r="71" spans="2:4" hidden="1" outlineLevel="1">
      <c r="B71" s="37"/>
      <c r="C71" s="28"/>
      <c r="D71" s="28"/>
    </row>
    <row r="72" spans="2:4" hidden="1" outlineLevel="1">
      <c r="B72" s="37"/>
      <c r="C72" s="28"/>
      <c r="D72" s="28"/>
    </row>
    <row r="73" spans="2:4" hidden="1" outlineLevel="1">
      <c r="B73" s="37"/>
      <c r="C73" s="28"/>
      <c r="D73" s="28"/>
    </row>
    <row r="74" spans="2:4" hidden="1" outlineLevel="1">
      <c r="B74" s="37"/>
      <c r="C74" s="28"/>
      <c r="D74" s="28"/>
    </row>
    <row r="75" spans="2:4" hidden="1" outlineLevel="1">
      <c r="B75" s="37"/>
      <c r="C75" s="28"/>
      <c r="D75" s="28"/>
    </row>
    <row r="76" spans="2:4" hidden="1" outlineLevel="1">
      <c r="B76" s="37"/>
      <c r="C76" s="28"/>
      <c r="D76" s="28"/>
    </row>
    <row r="77" spans="2:4" hidden="1" outlineLevel="1">
      <c r="B77" s="37"/>
      <c r="C77" s="28"/>
      <c r="D77" s="28"/>
    </row>
    <row r="78" spans="2:4" hidden="1" outlineLevel="1">
      <c r="B78" s="37"/>
      <c r="C78" s="28"/>
      <c r="D78" s="28"/>
    </row>
    <row r="79" spans="2:4" hidden="1" outlineLevel="1">
      <c r="B79" s="37"/>
      <c r="C79" s="28"/>
      <c r="D79" s="28"/>
    </row>
    <row r="80" spans="2:4" hidden="1" outlineLevel="1">
      <c r="B80" s="37"/>
      <c r="C80" s="28"/>
      <c r="D80" s="28"/>
    </row>
    <row r="81" spans="2:4" hidden="1" outlineLevel="1">
      <c r="B81" s="37"/>
      <c r="C81" s="28"/>
      <c r="D81" s="28"/>
    </row>
    <row r="82" spans="2:4" hidden="1" outlineLevel="1">
      <c r="B82" s="37"/>
      <c r="C82" s="28"/>
      <c r="D82" s="28"/>
    </row>
    <row r="83" spans="2:4" hidden="1" outlineLevel="1">
      <c r="B83" s="37"/>
      <c r="C83" s="28"/>
      <c r="D83" s="28"/>
    </row>
    <row r="84" spans="2:4" hidden="1" outlineLevel="1">
      <c r="B84" s="37"/>
      <c r="C84" s="28"/>
      <c r="D84" s="28"/>
    </row>
    <row r="85" spans="2:4" hidden="1" outlineLevel="1">
      <c r="B85" s="37"/>
      <c r="C85" s="28"/>
      <c r="D85" s="28"/>
    </row>
    <row r="86" spans="2:4" hidden="1" outlineLevel="1">
      <c r="B86" s="37"/>
      <c r="C86" s="28"/>
      <c r="D86" s="28"/>
    </row>
    <row r="87" spans="2:4" hidden="1" outlineLevel="1">
      <c r="B87" s="37"/>
      <c r="C87" s="28"/>
      <c r="D87" s="28"/>
    </row>
    <row r="88" spans="2:4" hidden="1" outlineLevel="1">
      <c r="B88" s="37"/>
      <c r="C88" s="28"/>
      <c r="D88" s="28"/>
    </row>
    <row r="89" spans="2:4" hidden="1" outlineLevel="1">
      <c r="B89" s="37"/>
      <c r="C89" s="28"/>
      <c r="D89" s="28"/>
    </row>
    <row r="90" spans="2:4" hidden="1" outlineLevel="1">
      <c r="B90" s="37"/>
      <c r="C90" s="28"/>
      <c r="D90" s="28"/>
    </row>
    <row r="91" spans="2:4" hidden="1" outlineLevel="1">
      <c r="B91" s="37"/>
      <c r="C91" s="28"/>
      <c r="D91" s="28"/>
    </row>
    <row r="92" spans="2:4" hidden="1" outlineLevel="1">
      <c r="B92" s="37"/>
      <c r="C92" s="28"/>
      <c r="D92" s="28"/>
    </row>
    <row r="93" spans="2:4" hidden="1" outlineLevel="1">
      <c r="B93" s="37"/>
      <c r="C93" s="28"/>
      <c r="D93" s="28"/>
    </row>
    <row r="94" spans="2:4" hidden="1" outlineLevel="1">
      <c r="B94" s="37"/>
      <c r="C94" s="28"/>
      <c r="D94" s="28"/>
    </row>
    <row r="95" spans="2:4" hidden="1" outlineLevel="1">
      <c r="B95" s="37"/>
      <c r="C95" s="28"/>
      <c r="D95" s="28"/>
    </row>
    <row r="96" spans="2:4" hidden="1" outlineLevel="1">
      <c r="B96" s="37"/>
      <c r="C96" s="28"/>
      <c r="D96" s="28"/>
    </row>
    <row r="97" spans="2:4" hidden="1" outlineLevel="1">
      <c r="B97" s="37"/>
      <c r="C97" s="28"/>
      <c r="D97" s="28"/>
    </row>
    <row r="98" spans="2:4" hidden="1" outlineLevel="1">
      <c r="B98" s="37"/>
      <c r="C98" s="28"/>
      <c r="D98" s="28"/>
    </row>
    <row r="99" spans="2:4" hidden="1" outlineLevel="1">
      <c r="B99" s="37"/>
      <c r="C99" s="28"/>
      <c r="D99" s="28"/>
    </row>
    <row r="100" spans="2:4" hidden="1" outlineLevel="1">
      <c r="B100" s="37"/>
      <c r="C100" s="28"/>
      <c r="D100" s="28"/>
    </row>
    <row r="101" spans="2:4" hidden="1" outlineLevel="1">
      <c r="B101" s="37"/>
      <c r="C101" s="28"/>
      <c r="D101" s="28"/>
    </row>
    <row r="102" spans="2:4" hidden="1" outlineLevel="1">
      <c r="B102" s="37"/>
      <c r="C102" s="28"/>
      <c r="D102" s="28"/>
    </row>
    <row r="103" spans="2:4" hidden="1" outlineLevel="1">
      <c r="B103" s="37"/>
      <c r="C103" s="28"/>
      <c r="D103" s="28"/>
    </row>
    <row r="104" spans="2:4" hidden="1" outlineLevel="1">
      <c r="B104" s="37"/>
      <c r="C104" s="28"/>
      <c r="D104" s="28"/>
    </row>
    <row r="105" spans="2:4" hidden="1" outlineLevel="1">
      <c r="B105" s="37"/>
      <c r="C105" s="28"/>
      <c r="D105" s="28"/>
    </row>
    <row r="106" spans="2:4" hidden="1" outlineLevel="1">
      <c r="B106" s="37"/>
      <c r="C106" s="28"/>
      <c r="D106" s="28"/>
    </row>
    <row r="107" spans="2:4" hidden="1" outlineLevel="1">
      <c r="B107" s="37"/>
      <c r="C107" s="28"/>
      <c r="D107" s="28"/>
    </row>
    <row r="108" spans="2:4" hidden="1" outlineLevel="1">
      <c r="B108" s="37"/>
      <c r="C108" s="28"/>
      <c r="D108" s="28"/>
    </row>
    <row r="109" spans="2:4" hidden="1" outlineLevel="1">
      <c r="B109" s="37"/>
      <c r="C109" s="28"/>
      <c r="D109" s="28"/>
    </row>
    <row r="110" spans="2:4" hidden="1" outlineLevel="1">
      <c r="B110" s="37"/>
      <c r="C110" s="28"/>
      <c r="D110" s="28"/>
    </row>
    <row r="111" spans="2:4" hidden="1" outlineLevel="1">
      <c r="B111" s="37"/>
      <c r="C111" s="28"/>
      <c r="D111" s="28"/>
    </row>
    <row r="112" spans="2:4" hidden="1" outlineLevel="1">
      <c r="B112" s="37"/>
      <c r="C112" s="28"/>
      <c r="D112" s="28"/>
    </row>
    <row r="113" spans="2:4" hidden="1" outlineLevel="1">
      <c r="B113" s="37"/>
      <c r="C113" s="28"/>
      <c r="D113" s="28"/>
    </row>
    <row r="114" spans="2:4" hidden="1" outlineLevel="1">
      <c r="B114" s="37"/>
      <c r="C114" s="28"/>
      <c r="D114" s="28"/>
    </row>
    <row r="115" spans="2:4" hidden="1" outlineLevel="1">
      <c r="B115" s="37"/>
      <c r="C115" s="28"/>
      <c r="D115" s="28"/>
    </row>
    <row r="116" spans="2:4" hidden="1" outlineLevel="1">
      <c r="B116" s="37"/>
      <c r="C116" s="28"/>
      <c r="D116" s="28"/>
    </row>
    <row r="117" spans="2:4" hidden="1" outlineLevel="1">
      <c r="B117" s="37"/>
      <c r="C117" s="28"/>
      <c r="D117" s="28"/>
    </row>
    <row r="118" spans="2:4" hidden="1" outlineLevel="1">
      <c r="B118" s="37"/>
      <c r="C118" s="28"/>
      <c r="D118" s="28"/>
    </row>
    <row r="119" spans="2:4" hidden="1" outlineLevel="1">
      <c r="B119" s="37"/>
      <c r="C119" s="28"/>
      <c r="D119" s="28"/>
    </row>
    <row r="120" spans="2:4" hidden="1" outlineLevel="1">
      <c r="B120" s="37"/>
      <c r="C120" s="28"/>
      <c r="D120" s="28"/>
    </row>
    <row r="121" spans="2:4" hidden="1" outlineLevel="1">
      <c r="B121" s="37"/>
      <c r="C121" s="28"/>
      <c r="D121" s="28"/>
    </row>
    <row r="122" spans="2:4" hidden="1" outlineLevel="1">
      <c r="B122" s="37"/>
      <c r="C122" s="28"/>
      <c r="D122" s="28"/>
    </row>
    <row r="123" spans="2:4" hidden="1" outlineLevel="1">
      <c r="B123" s="37"/>
      <c r="C123" s="28"/>
      <c r="D123" s="28"/>
    </row>
    <row r="124" spans="2:4" hidden="1" outlineLevel="1">
      <c r="B124" s="37"/>
      <c r="C124" s="28"/>
      <c r="D124" s="28"/>
    </row>
    <row r="125" spans="2:4" hidden="1" outlineLevel="1">
      <c r="B125" s="37"/>
      <c r="C125" s="28"/>
      <c r="D125" s="28"/>
    </row>
    <row r="126" spans="2:4" hidden="1" outlineLevel="1">
      <c r="B126" s="37"/>
      <c r="C126" s="28"/>
      <c r="D126" s="28"/>
    </row>
    <row r="127" spans="2:4" hidden="1" outlineLevel="1">
      <c r="B127" s="37"/>
      <c r="C127" s="28"/>
      <c r="D127" s="28"/>
    </row>
    <row r="128" spans="2:4" hidden="1" outlineLevel="1">
      <c r="B128" s="37"/>
      <c r="C128" s="28"/>
      <c r="D128" s="28"/>
    </row>
    <row r="129" spans="2:4" hidden="1" outlineLevel="1">
      <c r="B129" s="37"/>
      <c r="C129" s="28"/>
      <c r="D129" s="28"/>
    </row>
    <row r="130" spans="2:4" hidden="1" outlineLevel="1">
      <c r="B130" s="37"/>
      <c r="C130" s="28"/>
      <c r="D130" s="28"/>
    </row>
    <row r="131" spans="2:4" hidden="1" outlineLevel="1">
      <c r="B131" s="37"/>
      <c r="C131" s="28"/>
      <c r="D131" s="28"/>
    </row>
    <row r="132" spans="2:4" hidden="1" outlineLevel="1">
      <c r="B132" s="37"/>
      <c r="C132" s="28"/>
      <c r="D132" s="28"/>
    </row>
    <row r="133" spans="2:4" hidden="1" outlineLevel="1">
      <c r="B133" s="37"/>
      <c r="C133" s="28"/>
      <c r="D133" s="28"/>
    </row>
    <row r="134" spans="2:4" hidden="1" outlineLevel="1">
      <c r="B134" s="37"/>
      <c r="C134" s="28"/>
      <c r="D134" s="28"/>
    </row>
    <row r="135" spans="2:4" hidden="1" outlineLevel="1">
      <c r="B135" s="37"/>
      <c r="C135" s="28"/>
      <c r="D135" s="28"/>
    </row>
    <row r="136" spans="2:4" hidden="1" outlineLevel="1">
      <c r="B136" s="37"/>
      <c r="C136" s="28"/>
      <c r="D136" s="28"/>
    </row>
    <row r="137" spans="2:4" hidden="1" outlineLevel="1">
      <c r="B137" s="37"/>
      <c r="C137" s="28"/>
      <c r="D137" s="28"/>
    </row>
    <row r="138" spans="2:4" hidden="1" outlineLevel="1">
      <c r="B138" s="37"/>
      <c r="C138" s="28"/>
      <c r="D138" s="28"/>
    </row>
    <row r="139" spans="2:4" hidden="1" outlineLevel="1">
      <c r="B139" s="37"/>
      <c r="C139" s="28"/>
      <c r="D139" s="28"/>
    </row>
    <row r="140" spans="2:4" hidden="1" outlineLevel="1">
      <c r="B140" s="37"/>
      <c r="C140" s="28"/>
      <c r="D140" s="28"/>
    </row>
    <row r="141" spans="2:4" hidden="1" outlineLevel="1">
      <c r="B141" s="37"/>
      <c r="C141" s="28"/>
      <c r="D141" s="28"/>
    </row>
    <row r="142" spans="2:4" hidden="1" outlineLevel="1">
      <c r="B142" s="37"/>
      <c r="C142" s="28"/>
      <c r="D142" s="28"/>
    </row>
    <row r="143" spans="2:4" hidden="1" outlineLevel="1">
      <c r="B143" s="37"/>
      <c r="C143" s="28"/>
      <c r="D143" s="28"/>
    </row>
    <row r="144" spans="2:4" hidden="1" outlineLevel="1">
      <c r="B144" s="37"/>
      <c r="C144" s="28"/>
      <c r="D144" s="28"/>
    </row>
    <row r="145" spans="2:4" hidden="1" outlineLevel="1">
      <c r="B145" s="37"/>
      <c r="C145" s="28"/>
      <c r="D145" s="28"/>
    </row>
    <row r="146" spans="2:4" hidden="1" outlineLevel="1">
      <c r="B146" s="37"/>
      <c r="C146" s="28"/>
      <c r="D146" s="28"/>
    </row>
    <row r="147" spans="2:4" hidden="1" outlineLevel="1">
      <c r="B147" s="37"/>
      <c r="C147" s="28"/>
      <c r="D147" s="28"/>
    </row>
    <row r="148" spans="2:4" hidden="1" outlineLevel="1">
      <c r="B148" s="37"/>
      <c r="C148" s="28"/>
      <c r="D148" s="28"/>
    </row>
    <row r="149" spans="2:4" hidden="1" outlineLevel="1">
      <c r="B149" s="37"/>
      <c r="C149" s="28"/>
      <c r="D149" s="28"/>
    </row>
    <row r="150" spans="2:4" hidden="1" outlineLevel="1">
      <c r="B150" s="37"/>
      <c r="C150" s="28"/>
      <c r="D150" s="28"/>
    </row>
    <row r="151" spans="2:4" hidden="1" outlineLevel="1">
      <c r="B151" s="37"/>
      <c r="C151" s="28"/>
      <c r="D151" s="28"/>
    </row>
    <row r="152" spans="2:4" hidden="1" outlineLevel="1">
      <c r="B152" s="37"/>
      <c r="C152" s="28"/>
      <c r="D152" s="28"/>
    </row>
    <row r="153" spans="2:4" hidden="1" outlineLevel="1">
      <c r="B153" s="37"/>
      <c r="C153" s="28"/>
      <c r="D153" s="28"/>
    </row>
    <row r="154" spans="2:4" hidden="1" outlineLevel="1">
      <c r="B154" s="37"/>
      <c r="C154" s="28"/>
      <c r="D154" s="28"/>
    </row>
    <row r="155" spans="2:4" hidden="1" outlineLevel="1">
      <c r="B155" s="37"/>
      <c r="C155" s="28"/>
      <c r="D155" s="28"/>
    </row>
    <row r="156" spans="2:4" hidden="1" outlineLevel="1">
      <c r="B156" s="37"/>
      <c r="C156" s="28"/>
      <c r="D156" s="28"/>
    </row>
    <row r="157" spans="2:4" hidden="1" outlineLevel="1">
      <c r="B157" s="37"/>
      <c r="C157" s="28"/>
      <c r="D157" s="28"/>
    </row>
    <row r="158" spans="2:4" hidden="1" outlineLevel="1">
      <c r="B158" s="37"/>
      <c r="C158" s="28"/>
      <c r="D158" s="28"/>
    </row>
    <row r="159" spans="2:4" hidden="1" outlineLevel="1">
      <c r="B159" s="37"/>
      <c r="C159" s="28"/>
      <c r="D159" s="28"/>
    </row>
    <row r="160" spans="2:4" hidden="1" outlineLevel="1">
      <c r="B160" s="37"/>
      <c r="C160" s="28"/>
      <c r="D160" s="28"/>
    </row>
    <row r="161" spans="2:4" hidden="1" outlineLevel="1">
      <c r="B161" s="37"/>
      <c r="C161" s="28"/>
      <c r="D161" s="28"/>
    </row>
    <row r="162" spans="2:4" hidden="1" outlineLevel="1">
      <c r="B162" s="37"/>
      <c r="C162" s="28"/>
      <c r="D162" s="28"/>
    </row>
    <row r="163" spans="2:4" hidden="1" outlineLevel="1">
      <c r="B163" s="37"/>
      <c r="C163" s="28"/>
      <c r="D163" s="28"/>
    </row>
    <row r="164" spans="2:4" hidden="1" outlineLevel="1">
      <c r="B164" s="37"/>
      <c r="C164" s="28"/>
      <c r="D164" s="28"/>
    </row>
    <row r="165" spans="2:4" hidden="1" outlineLevel="1">
      <c r="B165" s="37"/>
      <c r="C165" s="28"/>
      <c r="D165" s="28"/>
    </row>
    <row r="166" spans="2:4" hidden="1" outlineLevel="1">
      <c r="B166" s="37"/>
      <c r="C166" s="28"/>
      <c r="D166" s="28"/>
    </row>
    <row r="167" spans="2:4" hidden="1" outlineLevel="1">
      <c r="B167" s="37"/>
      <c r="C167" s="28"/>
      <c r="D167" s="28"/>
    </row>
    <row r="168" spans="2:4" hidden="1" outlineLevel="1">
      <c r="B168" s="37"/>
      <c r="C168" s="28"/>
      <c r="D168" s="28"/>
    </row>
    <row r="169" spans="2:4" hidden="1" outlineLevel="1">
      <c r="B169" s="37"/>
      <c r="C169" s="28"/>
      <c r="D169" s="28"/>
    </row>
    <row r="170" spans="2:4" hidden="1" outlineLevel="1">
      <c r="B170" s="37"/>
      <c r="C170" s="28"/>
      <c r="D170" s="28"/>
    </row>
    <row r="171" spans="2:4" hidden="1" outlineLevel="1">
      <c r="B171" s="37"/>
      <c r="C171" s="28"/>
      <c r="D171" s="28"/>
    </row>
    <row r="172" spans="2:4" hidden="1" outlineLevel="1">
      <c r="B172" s="37"/>
      <c r="C172" s="28"/>
      <c r="D172" s="28"/>
    </row>
    <row r="173" spans="2:4" hidden="1" outlineLevel="1">
      <c r="B173" s="37"/>
      <c r="C173" s="28"/>
      <c r="D173" s="28"/>
    </row>
    <row r="174" spans="2:4" hidden="1" outlineLevel="1">
      <c r="B174" s="37"/>
      <c r="C174" s="28"/>
      <c r="D174" s="28"/>
    </row>
    <row r="175" spans="2:4" hidden="1" outlineLevel="1">
      <c r="B175" s="37"/>
      <c r="C175" s="28"/>
      <c r="D175" s="28"/>
    </row>
    <row r="176" spans="2:4" hidden="1" outlineLevel="1">
      <c r="B176" s="37"/>
      <c r="C176" s="28"/>
      <c r="D176" s="28"/>
    </row>
    <row r="177" spans="2:4" hidden="1" outlineLevel="1">
      <c r="B177" s="37"/>
      <c r="C177" s="28"/>
      <c r="D177" s="28"/>
    </row>
    <row r="178" spans="2:4" hidden="1" outlineLevel="1">
      <c r="B178" s="37"/>
      <c r="C178" s="28"/>
      <c r="D178" s="28"/>
    </row>
    <row r="179" spans="2:4" hidden="1" outlineLevel="1">
      <c r="B179" s="37"/>
      <c r="C179" s="28"/>
      <c r="D179" s="28"/>
    </row>
    <row r="180" spans="2:4" hidden="1" outlineLevel="1">
      <c r="B180" s="37"/>
      <c r="C180" s="28"/>
      <c r="D180" s="28"/>
    </row>
    <row r="181" spans="2:4" hidden="1" outlineLevel="1">
      <c r="B181" s="37"/>
      <c r="C181" s="28"/>
      <c r="D181" s="28"/>
    </row>
    <row r="182" spans="2:4" hidden="1" outlineLevel="1">
      <c r="B182" s="37"/>
      <c r="C182" s="28"/>
      <c r="D182" s="28"/>
    </row>
    <row r="183" spans="2:4" hidden="1" outlineLevel="1">
      <c r="B183" s="37"/>
      <c r="C183" s="28"/>
      <c r="D183" s="28"/>
    </row>
    <row r="184" spans="2:4" hidden="1" outlineLevel="1">
      <c r="B184" s="37"/>
      <c r="C184" s="28"/>
      <c r="D184" s="28"/>
    </row>
    <row r="185" spans="2:4" hidden="1" outlineLevel="1">
      <c r="B185" s="37"/>
      <c r="C185" s="28"/>
      <c r="D185" s="28"/>
    </row>
    <row r="186" spans="2:4" hidden="1" outlineLevel="1">
      <c r="B186" s="37"/>
      <c r="C186" s="28"/>
      <c r="D186" s="28"/>
    </row>
    <row r="187" spans="2:4" hidden="1" outlineLevel="1">
      <c r="B187" s="37"/>
      <c r="C187" s="28"/>
      <c r="D187" s="28"/>
    </row>
    <row r="188" spans="2:4" hidden="1" outlineLevel="1">
      <c r="B188" s="37"/>
      <c r="C188" s="28"/>
      <c r="D188" s="28"/>
    </row>
    <row r="189" spans="2:4" hidden="1" outlineLevel="1">
      <c r="B189" s="37"/>
      <c r="C189" s="28"/>
      <c r="D189" s="28"/>
    </row>
    <row r="190" spans="2:4" hidden="1" outlineLevel="1">
      <c r="B190" s="37"/>
      <c r="C190" s="28"/>
      <c r="D190" s="28"/>
    </row>
    <row r="191" spans="2:4" hidden="1" outlineLevel="1">
      <c r="B191" s="37"/>
      <c r="C191" s="28"/>
      <c r="D191" s="28"/>
    </row>
    <row r="192" spans="2:4" hidden="1" outlineLevel="1">
      <c r="B192" s="37"/>
      <c r="C192" s="28"/>
      <c r="D192" s="28"/>
    </row>
    <row r="193" spans="2:4" hidden="1" outlineLevel="1">
      <c r="B193" s="37"/>
      <c r="C193" s="28"/>
      <c r="D193" s="28"/>
    </row>
    <row r="194" spans="2:4" hidden="1" outlineLevel="1">
      <c r="B194" s="37"/>
      <c r="C194" s="28"/>
      <c r="D194" s="28"/>
    </row>
    <row r="195" spans="2:4" hidden="1" outlineLevel="1">
      <c r="B195" s="37"/>
      <c r="C195" s="28"/>
      <c r="D195" s="28"/>
    </row>
    <row r="196" spans="2:4" hidden="1" outlineLevel="1">
      <c r="B196" s="37"/>
      <c r="C196" s="28"/>
      <c r="D196" s="28"/>
    </row>
    <row r="197" spans="2:4" hidden="1" outlineLevel="1">
      <c r="B197" s="37"/>
      <c r="C197" s="28"/>
      <c r="D197" s="28"/>
    </row>
    <row r="198" spans="2:4" hidden="1" outlineLevel="1">
      <c r="B198" s="37"/>
      <c r="C198" s="28"/>
      <c r="D198" s="28"/>
    </row>
    <row r="199" spans="2:4" hidden="1" outlineLevel="1">
      <c r="B199" s="37"/>
      <c r="C199" s="28"/>
      <c r="D199" s="28"/>
    </row>
    <row r="200" spans="2:4" hidden="1" outlineLevel="1">
      <c r="B200" s="37"/>
      <c r="C200" s="28"/>
      <c r="D200" s="28"/>
    </row>
    <row r="201" spans="2:4" hidden="1" outlineLevel="1">
      <c r="B201" s="37"/>
      <c r="C201" s="28"/>
      <c r="D201" s="28"/>
    </row>
    <row r="202" spans="2:4" hidden="1" outlineLevel="1">
      <c r="B202" s="37"/>
      <c r="C202" s="28"/>
      <c r="D202" s="28"/>
    </row>
    <row r="203" spans="2:4" hidden="1" outlineLevel="1">
      <c r="B203" s="37"/>
      <c r="C203" s="28"/>
      <c r="D203" s="28"/>
    </row>
    <row r="204" spans="2:4" hidden="1" outlineLevel="1">
      <c r="B204" s="37"/>
      <c r="C204" s="28"/>
      <c r="D204" s="28"/>
    </row>
    <row r="205" spans="2:4" hidden="1" outlineLevel="1">
      <c r="B205" s="37"/>
      <c r="C205" s="28"/>
      <c r="D205" s="28"/>
    </row>
    <row r="206" spans="2:4" hidden="1" outlineLevel="1">
      <c r="B206" s="37"/>
      <c r="C206" s="28"/>
      <c r="D206" s="28"/>
    </row>
    <row r="207" spans="2:4" hidden="1" outlineLevel="1">
      <c r="B207" s="37"/>
      <c r="C207" s="28"/>
      <c r="D207" s="28"/>
    </row>
    <row r="208" spans="2:4" hidden="1" outlineLevel="1">
      <c r="B208" s="37"/>
      <c r="C208" s="28"/>
      <c r="D208" s="28"/>
    </row>
    <row r="209" spans="2:4" hidden="1" outlineLevel="1">
      <c r="B209" s="37"/>
      <c r="C209" s="28"/>
      <c r="D209" s="28"/>
    </row>
    <row r="210" spans="2:4" hidden="1" outlineLevel="1">
      <c r="B210" s="37"/>
      <c r="C210" s="28"/>
      <c r="D210" s="28"/>
    </row>
    <row r="211" spans="2:4" hidden="1" outlineLevel="1">
      <c r="B211" s="37"/>
      <c r="C211" s="28"/>
      <c r="D211" s="28"/>
    </row>
    <row r="212" spans="2:4" hidden="1" outlineLevel="1">
      <c r="B212" s="37"/>
      <c r="C212" s="28"/>
      <c r="D212" s="28"/>
    </row>
    <row r="213" spans="2:4" hidden="1" outlineLevel="1">
      <c r="B213" s="37"/>
      <c r="C213" s="28"/>
      <c r="D213" s="28"/>
    </row>
    <row r="214" spans="2:4" hidden="1" outlineLevel="1">
      <c r="B214" s="37"/>
      <c r="C214" s="28"/>
      <c r="D214" s="28"/>
    </row>
    <row r="215" spans="2:4" hidden="1" outlineLevel="1">
      <c r="B215" s="37"/>
      <c r="C215" s="28"/>
      <c r="D215" s="28"/>
    </row>
    <row r="216" spans="2:4" hidden="1" outlineLevel="1">
      <c r="B216" s="37"/>
      <c r="C216" s="28"/>
      <c r="D216" s="28"/>
    </row>
    <row r="217" spans="2:4" hidden="1" outlineLevel="1">
      <c r="B217" s="37"/>
      <c r="C217" s="28"/>
      <c r="D217" s="28"/>
    </row>
    <row r="218" spans="2:4" hidden="1" outlineLevel="1">
      <c r="B218" s="37"/>
      <c r="C218" s="28"/>
      <c r="D218" s="28"/>
    </row>
    <row r="219" spans="2:4" hidden="1" outlineLevel="1">
      <c r="B219" s="37"/>
      <c r="C219" s="28"/>
      <c r="D219" s="28"/>
    </row>
    <row r="220" spans="2:4" hidden="1" outlineLevel="1">
      <c r="B220" s="37"/>
      <c r="C220" s="28"/>
      <c r="D220" s="28"/>
    </row>
    <row r="221" spans="2:4" hidden="1" outlineLevel="1">
      <c r="B221" s="37"/>
      <c r="C221" s="28"/>
      <c r="D221" s="28"/>
    </row>
    <row r="222" spans="2:4" hidden="1" outlineLevel="1">
      <c r="B222" s="37"/>
      <c r="C222" s="28"/>
      <c r="D222" s="28"/>
    </row>
    <row r="223" spans="2:4" hidden="1" outlineLevel="1">
      <c r="B223" s="37"/>
      <c r="C223" s="28"/>
      <c r="D223" s="28"/>
    </row>
    <row r="224" spans="2:4" hidden="1" outlineLevel="1">
      <c r="B224" s="37"/>
      <c r="C224" s="28"/>
      <c r="D224" s="28"/>
    </row>
    <row r="225" spans="2:4" hidden="1" outlineLevel="1">
      <c r="B225" s="37"/>
      <c r="C225" s="28"/>
      <c r="D225" s="28"/>
    </row>
    <row r="226" spans="2:4" hidden="1" outlineLevel="1">
      <c r="B226" s="37"/>
      <c r="C226" s="28"/>
      <c r="D226" s="28"/>
    </row>
    <row r="227" spans="2:4" hidden="1" outlineLevel="1">
      <c r="B227" s="37"/>
      <c r="C227" s="28"/>
      <c r="D227" s="28"/>
    </row>
    <row r="228" spans="2:4" hidden="1" outlineLevel="1">
      <c r="B228" s="37"/>
      <c r="C228" s="28"/>
      <c r="D228" s="28"/>
    </row>
    <row r="229" spans="2:4" hidden="1" outlineLevel="1">
      <c r="B229" s="37"/>
      <c r="C229" s="28"/>
      <c r="D229" s="28"/>
    </row>
    <row r="230" spans="2:4" hidden="1" outlineLevel="1">
      <c r="B230" s="37"/>
      <c r="C230" s="28"/>
      <c r="D230" s="28"/>
    </row>
    <row r="231" spans="2:4" hidden="1" outlineLevel="1">
      <c r="B231" s="37"/>
      <c r="C231" s="28"/>
      <c r="D231" s="28"/>
    </row>
    <row r="232" spans="2:4" hidden="1" outlineLevel="1">
      <c r="B232" s="37"/>
      <c r="C232" s="28"/>
      <c r="D232" s="28"/>
    </row>
    <row r="233" spans="2:4" hidden="1" outlineLevel="1">
      <c r="B233" s="37"/>
      <c r="C233" s="28"/>
      <c r="D233" s="28"/>
    </row>
    <row r="234" spans="2:4" hidden="1" outlineLevel="1">
      <c r="B234" s="37"/>
      <c r="C234" s="28"/>
      <c r="D234" s="28"/>
    </row>
    <row r="235" spans="2:4" hidden="1" outlineLevel="1">
      <c r="B235" s="37"/>
      <c r="C235" s="28"/>
      <c r="D235" s="28"/>
    </row>
    <row r="236" spans="2:4" hidden="1" outlineLevel="1">
      <c r="B236" s="37"/>
      <c r="C236" s="28"/>
      <c r="D236" s="28"/>
    </row>
    <row r="237" spans="2:4" hidden="1" outlineLevel="1">
      <c r="B237" s="37"/>
      <c r="C237" s="28"/>
      <c r="D237" s="28"/>
    </row>
    <row r="238" spans="2:4" hidden="1" outlineLevel="1">
      <c r="B238" s="37"/>
      <c r="C238" s="28"/>
      <c r="D238" s="28"/>
    </row>
    <row r="239" spans="2:4" hidden="1" outlineLevel="1">
      <c r="B239" s="37"/>
      <c r="C239" s="28"/>
      <c r="D239" s="28"/>
    </row>
    <row r="240" spans="2:4" hidden="1" outlineLevel="1">
      <c r="B240" s="37"/>
      <c r="C240" s="28"/>
      <c r="D240" s="28"/>
    </row>
    <row r="241" spans="2:4" hidden="1" outlineLevel="1">
      <c r="B241" s="37"/>
      <c r="C241" s="28"/>
      <c r="D241" s="28"/>
    </row>
    <row r="242" spans="2:4" hidden="1" outlineLevel="1">
      <c r="B242" s="37"/>
      <c r="C242" s="28"/>
      <c r="D242" s="28"/>
    </row>
    <row r="243" spans="2:4" hidden="1" outlineLevel="1">
      <c r="B243" s="37"/>
      <c r="C243" s="28"/>
      <c r="D243" s="28"/>
    </row>
    <row r="244" spans="2:4" hidden="1" outlineLevel="1">
      <c r="B244" s="37"/>
      <c r="C244" s="28"/>
      <c r="D244" s="28"/>
    </row>
    <row r="245" spans="2:4" hidden="1" outlineLevel="1">
      <c r="B245" s="37"/>
      <c r="C245" s="28"/>
      <c r="D245" s="28"/>
    </row>
    <row r="246" spans="2:4" hidden="1" outlineLevel="1">
      <c r="B246" s="37"/>
      <c r="C246" s="28"/>
      <c r="D246" s="28"/>
    </row>
    <row r="247" spans="2:4" hidden="1" outlineLevel="1">
      <c r="B247" s="37"/>
      <c r="C247" s="28"/>
      <c r="D247" s="28"/>
    </row>
    <row r="248" spans="2:4" hidden="1" outlineLevel="1">
      <c r="B248" s="37"/>
      <c r="C248" s="28"/>
      <c r="D248" s="28"/>
    </row>
    <row r="249" spans="2:4" hidden="1" outlineLevel="1">
      <c r="B249" s="37"/>
      <c r="C249" s="28"/>
      <c r="D249" s="28"/>
    </row>
    <row r="250" spans="2:4" hidden="1" outlineLevel="1">
      <c r="B250" s="37"/>
      <c r="C250" s="28"/>
      <c r="D250" s="28"/>
    </row>
    <row r="251" spans="2:4" hidden="1" outlineLevel="1">
      <c r="B251" s="37"/>
      <c r="C251" s="28"/>
      <c r="D251" s="28"/>
    </row>
    <row r="252" spans="2:4" hidden="1" outlineLevel="1">
      <c r="B252" s="37"/>
      <c r="C252" s="28"/>
      <c r="D252" s="28"/>
    </row>
    <row r="253" spans="2:4" hidden="1" outlineLevel="1">
      <c r="B253" s="37"/>
      <c r="C253" s="28"/>
      <c r="D253" s="28"/>
    </row>
    <row r="254" spans="2:4" hidden="1" outlineLevel="1">
      <c r="B254" s="37"/>
      <c r="C254" s="28"/>
      <c r="D254" s="28"/>
    </row>
    <row r="255" spans="2:4" hidden="1" outlineLevel="1">
      <c r="B255" s="37"/>
      <c r="C255" s="28"/>
      <c r="D255" s="28"/>
    </row>
    <row r="256" spans="2:4" hidden="1" outlineLevel="1">
      <c r="B256" s="37"/>
      <c r="C256" s="28"/>
      <c r="D256" s="28"/>
    </row>
    <row r="257" spans="2:4" hidden="1" outlineLevel="1">
      <c r="B257" s="37"/>
      <c r="C257" s="28"/>
      <c r="D257" s="28"/>
    </row>
    <row r="258" spans="2:4" hidden="1" outlineLevel="1">
      <c r="B258" s="37"/>
      <c r="C258" s="28"/>
      <c r="D258" s="28"/>
    </row>
    <row r="259" spans="2:4" hidden="1" outlineLevel="1">
      <c r="B259" s="37"/>
      <c r="C259" s="28"/>
      <c r="D259" s="28"/>
    </row>
    <row r="260" spans="2:4" hidden="1" outlineLevel="1">
      <c r="B260" s="37"/>
      <c r="C260" s="28"/>
      <c r="D260" s="28"/>
    </row>
    <row r="261" spans="2:4" hidden="1" outlineLevel="1">
      <c r="B261" s="37"/>
      <c r="C261" s="28"/>
      <c r="D261" s="28"/>
    </row>
    <row r="262" spans="2:4" hidden="1" outlineLevel="1">
      <c r="B262" s="37"/>
      <c r="C262" s="28"/>
      <c r="D262" s="28"/>
    </row>
    <row r="263" spans="2:4" hidden="1" outlineLevel="1">
      <c r="B263" s="37"/>
      <c r="C263" s="28"/>
      <c r="D263" s="28"/>
    </row>
    <row r="264" spans="2:4" hidden="1" outlineLevel="1">
      <c r="B264" s="37"/>
      <c r="C264" s="28"/>
      <c r="D264" s="28"/>
    </row>
    <row r="265" spans="2:4" hidden="1" outlineLevel="1">
      <c r="B265" s="37"/>
      <c r="C265" s="28"/>
      <c r="D265" s="28"/>
    </row>
    <row r="266" spans="2:4" hidden="1" outlineLevel="1">
      <c r="B266" s="37"/>
      <c r="C266" s="28"/>
      <c r="D266" s="28"/>
    </row>
    <row r="267" spans="2:4" hidden="1" outlineLevel="1">
      <c r="B267" s="37"/>
      <c r="C267" s="28"/>
      <c r="D267" s="28"/>
    </row>
    <row r="268" spans="2:4" hidden="1" outlineLevel="1">
      <c r="B268" s="37"/>
      <c r="C268" s="28"/>
      <c r="D268" s="28"/>
    </row>
    <row r="269" spans="2:4" hidden="1" outlineLevel="1">
      <c r="B269" s="37"/>
      <c r="C269" s="28"/>
      <c r="D269" s="28"/>
    </row>
    <row r="270" spans="2:4" hidden="1" outlineLevel="1">
      <c r="B270" s="37"/>
      <c r="C270" s="28"/>
      <c r="D270" s="28"/>
    </row>
    <row r="271" spans="2:4" hidden="1" outlineLevel="1">
      <c r="B271" s="37"/>
      <c r="C271" s="28"/>
      <c r="D271" s="28"/>
    </row>
    <row r="272" spans="2:4" hidden="1" outlineLevel="1">
      <c r="B272" s="37"/>
      <c r="C272" s="28"/>
      <c r="D272" s="28"/>
    </row>
    <row r="273" spans="2:4" hidden="1" outlineLevel="1">
      <c r="B273" s="37"/>
      <c r="C273" s="28"/>
      <c r="D273" s="28"/>
    </row>
    <row r="274" spans="2:4" hidden="1" outlineLevel="1">
      <c r="B274" s="37"/>
      <c r="C274" s="28"/>
      <c r="D274" s="28"/>
    </row>
    <row r="275" spans="2:4" hidden="1" outlineLevel="1">
      <c r="B275" s="37"/>
      <c r="C275" s="28"/>
      <c r="D275" s="28"/>
    </row>
    <row r="276" spans="2:4" hidden="1" outlineLevel="1">
      <c r="B276" s="37"/>
      <c r="C276" s="28"/>
      <c r="D276" s="28"/>
    </row>
    <row r="277" spans="2:4" hidden="1" outlineLevel="1">
      <c r="B277" s="37"/>
      <c r="C277" s="28"/>
      <c r="D277" s="28"/>
    </row>
    <row r="278" spans="2:4" hidden="1" outlineLevel="1">
      <c r="B278" s="37"/>
      <c r="C278" s="28"/>
      <c r="D278" s="28"/>
    </row>
    <row r="279" spans="2:4" hidden="1" outlineLevel="1">
      <c r="B279" s="37"/>
      <c r="C279" s="28"/>
      <c r="D279" s="28"/>
    </row>
    <row r="280" spans="2:4" hidden="1" outlineLevel="1">
      <c r="B280" s="37"/>
      <c r="C280" s="28"/>
      <c r="D280" s="28"/>
    </row>
    <row r="281" spans="2:4" hidden="1" outlineLevel="1">
      <c r="B281" s="37"/>
      <c r="C281" s="28"/>
      <c r="D281" s="28"/>
    </row>
    <row r="282" spans="2:4" hidden="1" outlineLevel="1">
      <c r="B282" s="37"/>
      <c r="C282" s="28"/>
      <c r="D282" s="28"/>
    </row>
    <row r="283" spans="2:4" hidden="1" outlineLevel="1">
      <c r="B283" s="37"/>
      <c r="C283" s="28"/>
      <c r="D283" s="28"/>
    </row>
    <row r="284" spans="2:4" hidden="1" outlineLevel="1">
      <c r="B284" s="37"/>
      <c r="C284" s="28"/>
      <c r="D284" s="28"/>
    </row>
    <row r="285" spans="2:4" hidden="1" outlineLevel="1">
      <c r="B285" s="37"/>
      <c r="C285" s="28"/>
      <c r="D285" s="28"/>
    </row>
    <row r="286" spans="2:4" hidden="1" outlineLevel="1">
      <c r="B286" s="37"/>
      <c r="C286" s="28"/>
      <c r="D286" s="28"/>
    </row>
    <row r="287" spans="2:4" hidden="1" outlineLevel="1">
      <c r="B287" s="37"/>
      <c r="C287" s="28"/>
      <c r="D287" s="28"/>
    </row>
    <row r="288" spans="2:4" hidden="1" outlineLevel="1">
      <c r="B288" s="37"/>
      <c r="C288" s="28"/>
      <c r="D288" s="28"/>
    </row>
    <row r="289" spans="2:4" hidden="1" outlineLevel="1">
      <c r="B289" s="37"/>
      <c r="C289" s="28"/>
      <c r="D289" s="28"/>
    </row>
    <row r="290" spans="2:4" hidden="1" outlineLevel="1">
      <c r="B290" s="37"/>
      <c r="C290" s="28"/>
      <c r="D290" s="28"/>
    </row>
    <row r="291" spans="2:4" hidden="1" outlineLevel="1">
      <c r="B291" s="37"/>
      <c r="C291" s="28"/>
      <c r="D291" s="28"/>
    </row>
    <row r="292" spans="2:4" hidden="1" outlineLevel="1">
      <c r="B292" s="37"/>
      <c r="C292" s="28"/>
      <c r="D292" s="28"/>
    </row>
    <row r="293" spans="2:4" hidden="1" outlineLevel="1">
      <c r="B293" s="37"/>
      <c r="C293" s="28"/>
      <c r="D293" s="28"/>
    </row>
    <row r="294" spans="2:4" hidden="1" outlineLevel="1">
      <c r="B294" s="37"/>
      <c r="C294" s="28"/>
      <c r="D294" s="28"/>
    </row>
    <row r="295" spans="2:4" hidden="1" outlineLevel="1">
      <c r="B295" s="37"/>
      <c r="C295" s="28"/>
      <c r="D295" s="28"/>
    </row>
    <row r="296" spans="2:4" hidden="1" outlineLevel="1">
      <c r="B296" s="37"/>
      <c r="C296" s="28"/>
      <c r="D296" s="28"/>
    </row>
    <row r="297" spans="2:4" hidden="1" outlineLevel="1">
      <c r="B297" s="37"/>
      <c r="C297" s="28"/>
      <c r="D297" s="28"/>
    </row>
    <row r="298" spans="2:4" hidden="1" outlineLevel="1">
      <c r="B298" s="37"/>
      <c r="C298" s="28"/>
      <c r="D298" s="28"/>
    </row>
    <row r="299" spans="2:4" hidden="1" outlineLevel="1">
      <c r="B299" s="37"/>
      <c r="C299" s="28"/>
      <c r="D299" s="28"/>
    </row>
    <row r="300" spans="2:4" hidden="1" outlineLevel="1">
      <c r="B300" s="37"/>
      <c r="C300" s="28"/>
      <c r="D300" s="28"/>
    </row>
    <row r="301" spans="2:4" hidden="1" outlineLevel="1">
      <c r="B301" s="37"/>
      <c r="C301" s="28"/>
      <c r="D301" s="28"/>
    </row>
    <row r="302" spans="2:4" hidden="1" outlineLevel="1">
      <c r="B302" s="37"/>
      <c r="C302" s="28"/>
      <c r="D302" s="28"/>
    </row>
    <row r="303" spans="2:4" hidden="1" outlineLevel="1">
      <c r="B303" s="37"/>
      <c r="C303" s="28"/>
      <c r="D303" s="28"/>
    </row>
    <row r="304" spans="2:4" hidden="1" outlineLevel="1">
      <c r="B304" s="37"/>
      <c r="C304" s="28"/>
      <c r="D304" s="28"/>
    </row>
    <row r="305" spans="2:4" hidden="1" outlineLevel="1">
      <c r="B305" s="37"/>
      <c r="C305" s="28"/>
      <c r="D305" s="28"/>
    </row>
    <row r="306" spans="2:4" hidden="1" outlineLevel="1">
      <c r="B306" s="37"/>
      <c r="C306" s="28"/>
      <c r="D306" s="28"/>
    </row>
    <row r="307" spans="2:4" hidden="1" outlineLevel="1">
      <c r="B307" s="37"/>
      <c r="C307" s="28"/>
      <c r="D307" s="28"/>
    </row>
    <row r="308" spans="2:4" hidden="1" outlineLevel="1">
      <c r="B308" s="37"/>
      <c r="C308" s="28"/>
      <c r="D308" s="28"/>
    </row>
    <row r="309" spans="2:4" hidden="1" outlineLevel="1">
      <c r="B309" s="37"/>
      <c r="C309" s="28"/>
      <c r="D309" s="28"/>
    </row>
    <row r="310" spans="2:4" hidden="1" outlineLevel="1">
      <c r="B310" s="37"/>
      <c r="C310" s="28"/>
      <c r="D310" s="28"/>
    </row>
    <row r="311" spans="2:4" hidden="1" outlineLevel="1">
      <c r="B311" s="37"/>
      <c r="C311" s="28"/>
      <c r="D311" s="28"/>
    </row>
    <row r="312" spans="2:4" hidden="1" outlineLevel="1">
      <c r="B312" s="37"/>
      <c r="C312" s="28"/>
      <c r="D312" s="28"/>
    </row>
    <row r="313" spans="2:4" hidden="1" outlineLevel="1">
      <c r="B313" s="37"/>
      <c r="C313" s="28"/>
      <c r="D313" s="28"/>
    </row>
    <row r="314" spans="2:4" hidden="1" outlineLevel="1">
      <c r="B314" s="37"/>
      <c r="C314" s="28"/>
      <c r="D314" s="28"/>
    </row>
    <row r="315" spans="2:4" hidden="1" outlineLevel="1">
      <c r="B315" s="37"/>
      <c r="C315" s="28"/>
      <c r="D315" s="28"/>
    </row>
    <row r="316" spans="2:4" hidden="1" outlineLevel="1">
      <c r="B316" s="37"/>
      <c r="C316" s="28"/>
      <c r="D316" s="28"/>
    </row>
    <row r="317" spans="2:4" hidden="1" outlineLevel="1">
      <c r="B317" s="37"/>
      <c r="C317" s="28"/>
      <c r="D317" s="28"/>
    </row>
    <row r="318" spans="2:4" hidden="1" outlineLevel="1">
      <c r="B318" s="37"/>
      <c r="C318" s="28"/>
      <c r="D318" s="28"/>
    </row>
    <row r="319" spans="2:4" hidden="1" outlineLevel="1">
      <c r="B319" s="37"/>
      <c r="C319" s="28"/>
      <c r="D319" s="28"/>
    </row>
    <row r="320" spans="2:4" hidden="1" outlineLevel="1">
      <c r="B320" s="37"/>
      <c r="C320" s="28"/>
      <c r="D320" s="28"/>
    </row>
    <row r="321" spans="2:4" hidden="1" outlineLevel="1">
      <c r="B321" s="37"/>
      <c r="C321" s="28"/>
      <c r="D321" s="28"/>
    </row>
    <row r="322" spans="2:4" hidden="1" outlineLevel="1">
      <c r="B322" s="37"/>
      <c r="C322" s="28"/>
      <c r="D322" s="28"/>
    </row>
    <row r="323" spans="2:4" hidden="1" outlineLevel="1">
      <c r="B323" s="37"/>
      <c r="C323" s="28"/>
      <c r="D323" s="28"/>
    </row>
    <row r="324" spans="2:4" hidden="1" outlineLevel="1">
      <c r="B324" s="37"/>
      <c r="C324" s="28"/>
      <c r="D324" s="28"/>
    </row>
    <row r="325" spans="2:4" hidden="1" outlineLevel="1">
      <c r="B325" s="37"/>
      <c r="C325" s="28"/>
      <c r="D325" s="28"/>
    </row>
    <row r="326" spans="2:4" hidden="1" outlineLevel="1">
      <c r="B326" s="37"/>
      <c r="C326" s="28"/>
      <c r="D326" s="28"/>
    </row>
    <row r="327" spans="2:4" hidden="1" outlineLevel="1">
      <c r="B327" s="37"/>
      <c r="C327" s="28"/>
      <c r="D327" s="28"/>
    </row>
    <row r="328" spans="2:4" hidden="1" outlineLevel="1">
      <c r="B328" s="37"/>
      <c r="C328" s="28"/>
      <c r="D328" s="28"/>
    </row>
    <row r="329" spans="2:4" hidden="1" outlineLevel="1">
      <c r="B329" s="37"/>
      <c r="C329" s="28"/>
      <c r="D329" s="28"/>
    </row>
    <row r="330" spans="2:4" hidden="1" outlineLevel="1">
      <c r="B330" s="37"/>
      <c r="C330" s="28"/>
      <c r="D330" s="28"/>
    </row>
    <row r="331" spans="2:4" hidden="1" outlineLevel="1">
      <c r="B331" s="37"/>
      <c r="C331" s="28"/>
      <c r="D331" s="28"/>
    </row>
    <row r="332" spans="2:4" hidden="1" outlineLevel="1">
      <c r="B332" s="37"/>
      <c r="C332" s="28"/>
      <c r="D332" s="28"/>
    </row>
    <row r="333" spans="2:4" hidden="1" outlineLevel="1">
      <c r="B333" s="37"/>
      <c r="C333" s="28"/>
      <c r="D333" s="28"/>
    </row>
    <row r="334" spans="2:4" hidden="1" outlineLevel="1">
      <c r="B334" s="37"/>
      <c r="C334" s="28"/>
      <c r="D334" s="28"/>
    </row>
    <row r="335" spans="2:4" hidden="1" outlineLevel="1">
      <c r="B335" s="37"/>
      <c r="C335" s="28"/>
      <c r="D335" s="28"/>
    </row>
    <row r="336" spans="2:4" hidden="1" outlineLevel="1">
      <c r="B336" s="37"/>
      <c r="C336" s="28"/>
      <c r="D336" s="28"/>
    </row>
    <row r="337" spans="2:4" hidden="1" outlineLevel="1">
      <c r="B337" s="37"/>
      <c r="C337" s="28"/>
      <c r="D337" s="28"/>
    </row>
    <row r="338" spans="2:4" hidden="1" outlineLevel="1">
      <c r="B338" s="37"/>
      <c r="C338" s="28"/>
      <c r="D338" s="28"/>
    </row>
    <row r="339" spans="2:4" hidden="1" outlineLevel="1">
      <c r="B339" s="37"/>
      <c r="C339" s="28"/>
      <c r="D339" s="28"/>
    </row>
    <row r="340" spans="2:4" hidden="1" outlineLevel="1">
      <c r="B340" s="37"/>
      <c r="C340" s="28"/>
      <c r="D340" s="28"/>
    </row>
    <row r="341" spans="2:4" hidden="1" outlineLevel="1">
      <c r="B341" s="37"/>
      <c r="C341" s="28"/>
      <c r="D341" s="28"/>
    </row>
    <row r="342" spans="2:4" hidden="1" outlineLevel="1">
      <c r="B342" s="37"/>
      <c r="C342" s="28"/>
      <c r="D342" s="28"/>
    </row>
    <row r="343" spans="2:4" hidden="1" outlineLevel="1">
      <c r="B343" s="37"/>
      <c r="C343" s="28"/>
      <c r="D343" s="28"/>
    </row>
    <row r="344" spans="2:4" hidden="1" outlineLevel="1">
      <c r="B344" s="37"/>
      <c r="C344" s="28"/>
      <c r="D344" s="28"/>
    </row>
    <row r="345" spans="2:4" hidden="1" outlineLevel="1">
      <c r="B345" s="37"/>
      <c r="C345" s="28"/>
      <c r="D345" s="28"/>
    </row>
    <row r="346" spans="2:4" hidden="1" outlineLevel="1">
      <c r="B346" s="37"/>
      <c r="C346" s="28"/>
      <c r="D346" s="28"/>
    </row>
    <row r="347" spans="2:4" hidden="1" outlineLevel="1">
      <c r="B347" s="37"/>
      <c r="C347" s="28"/>
      <c r="D347" s="28"/>
    </row>
    <row r="348" spans="2:4" hidden="1" outlineLevel="1">
      <c r="B348" s="37"/>
      <c r="C348" s="28"/>
      <c r="D348" s="28"/>
    </row>
    <row r="349" spans="2:4" hidden="1" outlineLevel="1">
      <c r="B349" s="37"/>
      <c r="C349" s="28"/>
      <c r="D349" s="28"/>
    </row>
    <row r="350" spans="2:4" hidden="1" outlineLevel="1">
      <c r="B350" s="37"/>
      <c r="C350" s="28"/>
      <c r="D350" s="28"/>
    </row>
    <row r="351" spans="2:4" hidden="1" outlineLevel="1">
      <c r="B351" s="37"/>
      <c r="C351" s="28"/>
      <c r="D351" s="28"/>
    </row>
    <row r="352" spans="2:4" hidden="1" outlineLevel="1">
      <c r="B352" s="37"/>
      <c r="C352" s="28"/>
      <c r="D352" s="28"/>
    </row>
    <row r="353" spans="2:4" hidden="1" outlineLevel="1">
      <c r="B353" s="37"/>
      <c r="C353" s="28"/>
      <c r="D353" s="28"/>
    </row>
    <row r="354" spans="2:4" hidden="1" outlineLevel="1">
      <c r="B354" s="37"/>
      <c r="C354" s="28"/>
      <c r="D354" s="28"/>
    </row>
    <row r="355" spans="2:4" hidden="1" outlineLevel="1">
      <c r="B355" s="37"/>
      <c r="C355" s="28"/>
      <c r="D355" s="28"/>
    </row>
    <row r="356" spans="2:4" hidden="1" outlineLevel="1">
      <c r="B356" s="37"/>
      <c r="C356" s="28"/>
      <c r="D356" s="28"/>
    </row>
    <row r="357" spans="2:4" hidden="1" outlineLevel="1">
      <c r="B357" s="37"/>
      <c r="C357" s="28"/>
      <c r="D357" s="28"/>
    </row>
    <row r="358" spans="2:4" hidden="1" outlineLevel="1">
      <c r="B358" s="37"/>
      <c r="C358" s="28"/>
      <c r="D358" s="28"/>
    </row>
    <row r="359" spans="2:4" hidden="1" outlineLevel="1">
      <c r="B359" s="37"/>
      <c r="C359" s="28"/>
      <c r="D359" s="28"/>
    </row>
    <row r="360" spans="2:4" hidden="1" outlineLevel="1">
      <c r="B360" s="37"/>
      <c r="C360" s="28"/>
      <c r="D360" s="28"/>
    </row>
    <row r="361" spans="2:4" hidden="1" outlineLevel="1">
      <c r="B361" s="37"/>
      <c r="C361" s="28"/>
      <c r="D361" s="28"/>
    </row>
    <row r="362" spans="2:4" hidden="1" outlineLevel="1">
      <c r="B362" s="37"/>
      <c r="C362" s="28"/>
      <c r="D362" s="28"/>
    </row>
    <row r="363" spans="2:4" hidden="1" outlineLevel="1">
      <c r="B363" s="37"/>
      <c r="C363" s="28"/>
      <c r="D363" s="28"/>
    </row>
    <row r="364" spans="2:4" hidden="1" outlineLevel="1">
      <c r="B364" s="37"/>
      <c r="C364" s="28"/>
      <c r="D364" s="28"/>
    </row>
    <row r="365" spans="2:4" hidden="1" outlineLevel="1">
      <c r="B365" s="37"/>
      <c r="C365" s="28"/>
      <c r="D365" s="28"/>
    </row>
    <row r="366" spans="2:4" hidden="1" outlineLevel="1">
      <c r="B366" s="37"/>
      <c r="C366" s="28"/>
      <c r="D366" s="28"/>
    </row>
    <row r="367" spans="2:4" hidden="1" outlineLevel="1">
      <c r="B367" s="37"/>
      <c r="C367" s="28"/>
      <c r="D367" s="28"/>
    </row>
    <row r="368" spans="2:4" hidden="1" outlineLevel="1">
      <c r="B368" s="37"/>
      <c r="C368" s="28"/>
      <c r="D368" s="28"/>
    </row>
    <row r="369" spans="2:4" hidden="1" outlineLevel="1">
      <c r="B369" s="37"/>
      <c r="C369" s="28"/>
      <c r="D369" s="28"/>
    </row>
    <row r="370" spans="2:4" hidden="1" outlineLevel="1">
      <c r="B370" s="37"/>
      <c r="C370" s="28"/>
      <c r="D370" s="28"/>
    </row>
    <row r="371" spans="2:4" hidden="1" outlineLevel="1">
      <c r="B371" s="37"/>
      <c r="C371" s="28"/>
      <c r="D371" s="28"/>
    </row>
    <row r="372" spans="2:4" hidden="1" outlineLevel="1">
      <c r="B372" s="37"/>
      <c r="C372" s="28"/>
      <c r="D372" s="28"/>
    </row>
    <row r="373" spans="2:4" hidden="1" outlineLevel="1">
      <c r="B373" s="37"/>
      <c r="C373" s="28"/>
      <c r="D373" s="28"/>
    </row>
    <row r="374" spans="2:4" hidden="1" outlineLevel="1">
      <c r="B374" s="37"/>
      <c r="C374" s="28"/>
      <c r="D374" s="28"/>
    </row>
    <row r="375" spans="2:4" hidden="1" outlineLevel="1">
      <c r="B375" s="37"/>
      <c r="C375" s="28"/>
      <c r="D375" s="28"/>
    </row>
    <row r="376" spans="2:4" hidden="1" outlineLevel="1">
      <c r="B376" s="37"/>
      <c r="C376" s="28"/>
      <c r="D376" s="28"/>
    </row>
    <row r="377" spans="2:4" hidden="1" outlineLevel="1">
      <c r="B377" s="37"/>
      <c r="C377" s="28"/>
      <c r="D377" s="28"/>
    </row>
    <row r="378" spans="2:4" hidden="1" outlineLevel="1">
      <c r="B378" s="37"/>
      <c r="C378" s="28"/>
      <c r="D378" s="28"/>
    </row>
    <row r="379" spans="2:4" hidden="1" outlineLevel="1">
      <c r="B379" s="37"/>
      <c r="C379" s="28"/>
      <c r="D379" s="28"/>
    </row>
    <row r="380" spans="2:4" hidden="1" outlineLevel="1">
      <c r="B380" s="37"/>
      <c r="C380" s="28"/>
      <c r="D380" s="28"/>
    </row>
    <row r="381" spans="2:4" hidden="1" outlineLevel="1">
      <c r="B381" s="37"/>
      <c r="C381" s="28"/>
      <c r="D381" s="28"/>
    </row>
    <row r="382" spans="2:4" hidden="1" outlineLevel="1">
      <c r="B382" s="37"/>
      <c r="C382" s="28"/>
      <c r="D382" s="28"/>
    </row>
    <row r="383" spans="2:4" hidden="1" outlineLevel="1">
      <c r="B383" s="37"/>
      <c r="C383" s="28"/>
      <c r="D383" s="28"/>
    </row>
    <row r="384" spans="2:4" hidden="1" outlineLevel="1">
      <c r="B384" s="37"/>
      <c r="C384" s="28"/>
      <c r="D384" s="28"/>
    </row>
    <row r="385" spans="2:4" hidden="1" outlineLevel="1">
      <c r="B385" s="37"/>
      <c r="C385" s="28"/>
      <c r="D385" s="28"/>
    </row>
    <row r="386" spans="2:4" hidden="1" outlineLevel="1">
      <c r="B386" s="37"/>
      <c r="C386" s="28"/>
      <c r="D386" s="28"/>
    </row>
    <row r="387" spans="2:4" hidden="1" outlineLevel="1">
      <c r="B387" s="37"/>
      <c r="C387" s="28"/>
      <c r="D387" s="28"/>
    </row>
    <row r="388" spans="2:4" hidden="1" outlineLevel="1">
      <c r="B388" s="37"/>
      <c r="C388" s="28"/>
      <c r="D388" s="28"/>
    </row>
    <row r="389" spans="2:4" hidden="1" outlineLevel="1">
      <c r="B389" s="37"/>
      <c r="C389" s="28"/>
      <c r="D389" s="28"/>
    </row>
    <row r="390" spans="2:4" hidden="1" outlineLevel="1">
      <c r="B390" s="37"/>
      <c r="C390" s="28"/>
      <c r="D390" s="28"/>
    </row>
    <row r="391" spans="2:4" hidden="1" outlineLevel="1">
      <c r="B391" s="37"/>
      <c r="C391" s="28"/>
      <c r="D391" s="28"/>
    </row>
    <row r="392" spans="2:4" hidden="1" outlineLevel="1">
      <c r="B392" s="37"/>
      <c r="C392" s="28"/>
      <c r="D392" s="28"/>
    </row>
    <row r="393" spans="2:4" hidden="1" outlineLevel="1">
      <c r="B393" s="37"/>
      <c r="C393" s="28"/>
      <c r="D393" s="28"/>
    </row>
    <row r="394" spans="2:4" hidden="1" outlineLevel="1">
      <c r="B394" s="37"/>
      <c r="C394" s="28"/>
      <c r="D394" s="28"/>
    </row>
    <row r="395" spans="2:4" hidden="1" outlineLevel="1">
      <c r="B395" s="37"/>
      <c r="C395" s="28"/>
      <c r="D395" s="28"/>
    </row>
    <row r="396" spans="2:4" hidden="1" outlineLevel="1">
      <c r="B396" s="37"/>
      <c r="C396" s="28"/>
      <c r="D396" s="28"/>
    </row>
    <row r="397" spans="2:4" hidden="1" outlineLevel="1">
      <c r="B397" s="37"/>
      <c r="C397" s="28"/>
      <c r="D397" s="28"/>
    </row>
    <row r="398" spans="2:4" hidden="1" outlineLevel="1">
      <c r="B398" s="37"/>
      <c r="C398" s="28"/>
      <c r="D398" s="28"/>
    </row>
    <row r="399" spans="2:4" hidden="1" outlineLevel="1">
      <c r="B399" s="37"/>
      <c r="C399" s="28"/>
      <c r="D399" s="28"/>
    </row>
    <row r="400" spans="2:4" hidden="1" outlineLevel="1">
      <c r="B400" s="37"/>
      <c r="C400" s="28"/>
      <c r="D400" s="28"/>
    </row>
    <row r="401" spans="2:4" hidden="1" outlineLevel="1">
      <c r="B401" s="37"/>
      <c r="C401" s="28"/>
      <c r="D401" s="28"/>
    </row>
    <row r="402" spans="2:4" hidden="1" outlineLevel="1">
      <c r="B402" s="37"/>
      <c r="C402" s="28"/>
      <c r="D402" s="28"/>
    </row>
    <row r="403" spans="2:4" hidden="1" outlineLevel="1">
      <c r="B403" s="37"/>
      <c r="C403" s="28"/>
      <c r="D403" s="28"/>
    </row>
    <row r="404" spans="2:4" hidden="1" outlineLevel="1">
      <c r="B404" s="37"/>
      <c r="C404" s="28"/>
      <c r="D404" s="28"/>
    </row>
    <row r="405" spans="2:4" hidden="1" outlineLevel="1">
      <c r="B405" s="37"/>
      <c r="C405" s="28"/>
      <c r="D405" s="28"/>
    </row>
    <row r="406" spans="2:4" hidden="1" outlineLevel="1">
      <c r="B406" s="37"/>
      <c r="C406" s="28"/>
      <c r="D406" s="28"/>
    </row>
    <row r="407" spans="2:4" hidden="1" outlineLevel="1">
      <c r="B407" s="37"/>
      <c r="C407" s="28"/>
      <c r="D407" s="28"/>
    </row>
    <row r="408" spans="2:4" hidden="1" outlineLevel="1">
      <c r="B408" s="37"/>
      <c r="C408" s="28"/>
      <c r="D408" s="28"/>
    </row>
    <row r="409" spans="2:4" hidden="1" outlineLevel="1">
      <c r="B409" s="37"/>
      <c r="C409" s="28"/>
      <c r="D409" s="28"/>
    </row>
    <row r="410" spans="2:4" hidden="1" outlineLevel="1">
      <c r="B410" s="37"/>
      <c r="C410" s="28"/>
      <c r="D410" s="28"/>
    </row>
    <row r="411" spans="2:4" hidden="1" outlineLevel="1">
      <c r="B411" s="37"/>
      <c r="C411" s="28"/>
      <c r="D411" s="28"/>
    </row>
    <row r="412" spans="2:4" hidden="1" outlineLevel="1">
      <c r="B412" s="37"/>
      <c r="C412" s="28"/>
      <c r="D412" s="28"/>
    </row>
    <row r="413" spans="2:4" hidden="1" outlineLevel="1">
      <c r="B413" s="37"/>
      <c r="C413" s="28"/>
      <c r="D413" s="28"/>
    </row>
    <row r="414" spans="2:4" hidden="1" outlineLevel="1">
      <c r="B414" s="37"/>
      <c r="C414" s="28"/>
      <c r="D414" s="28"/>
    </row>
    <row r="415" spans="2:4" hidden="1" outlineLevel="1">
      <c r="B415" s="37"/>
      <c r="C415" s="28"/>
      <c r="D415" s="28"/>
    </row>
    <row r="416" spans="2:4" hidden="1" outlineLevel="1">
      <c r="B416" s="37"/>
      <c r="C416" s="28"/>
      <c r="D416" s="28"/>
    </row>
    <row r="417" spans="2:4" hidden="1" outlineLevel="1">
      <c r="B417" s="37"/>
      <c r="C417" s="28"/>
      <c r="D417" s="28"/>
    </row>
    <row r="418" spans="2:4" hidden="1" outlineLevel="1">
      <c r="B418" s="37"/>
      <c r="C418" s="28"/>
      <c r="D418" s="28"/>
    </row>
    <row r="419" spans="2:4" hidden="1" outlineLevel="1">
      <c r="B419" s="37"/>
      <c r="C419" s="28"/>
      <c r="D419" s="28"/>
    </row>
    <row r="420" spans="2:4" hidden="1" outlineLevel="1">
      <c r="B420" s="37"/>
      <c r="C420" s="28"/>
      <c r="D420" s="28"/>
    </row>
    <row r="421" spans="2:4" hidden="1" outlineLevel="1">
      <c r="B421" s="37"/>
      <c r="C421" s="28"/>
      <c r="D421" s="28"/>
    </row>
    <row r="422" spans="2:4" hidden="1" outlineLevel="1">
      <c r="B422" s="37"/>
      <c r="C422" s="28"/>
      <c r="D422" s="28"/>
    </row>
    <row r="423" spans="2:4" hidden="1" outlineLevel="1">
      <c r="B423" s="37"/>
      <c r="C423" s="28"/>
      <c r="D423" s="28"/>
    </row>
    <row r="424" spans="2:4" hidden="1" outlineLevel="1">
      <c r="B424" s="37"/>
      <c r="C424" s="28"/>
      <c r="D424" s="28"/>
    </row>
    <row r="425" spans="2:4" hidden="1" outlineLevel="1">
      <c r="B425" s="37"/>
      <c r="C425" s="28"/>
      <c r="D425" s="28"/>
    </row>
    <row r="426" spans="2:4" hidden="1" outlineLevel="1">
      <c r="B426" s="37"/>
      <c r="C426" s="28"/>
      <c r="D426" s="28"/>
    </row>
    <row r="427" spans="2:4" hidden="1" outlineLevel="1">
      <c r="B427" s="37"/>
      <c r="C427" s="28"/>
      <c r="D427" s="28"/>
    </row>
    <row r="428" spans="2:4" hidden="1" outlineLevel="1">
      <c r="B428" s="37"/>
      <c r="C428" s="28"/>
      <c r="D428" s="28"/>
    </row>
    <row r="429" spans="2:4" hidden="1" outlineLevel="1">
      <c r="B429" s="37"/>
      <c r="C429" s="28"/>
      <c r="D429" s="28"/>
    </row>
    <row r="430" spans="2:4" hidden="1" outlineLevel="1">
      <c r="B430" s="37"/>
      <c r="C430" s="28"/>
      <c r="D430" s="28"/>
    </row>
    <row r="431" spans="2:4" hidden="1" outlineLevel="1">
      <c r="B431" s="37"/>
      <c r="C431" s="28"/>
      <c r="D431" s="28"/>
    </row>
    <row r="432" spans="2:4" hidden="1" outlineLevel="1">
      <c r="B432" s="37"/>
      <c r="C432" s="28"/>
      <c r="D432" s="28"/>
    </row>
    <row r="433" spans="2:4" hidden="1" outlineLevel="1">
      <c r="B433" s="37"/>
      <c r="C433" s="28"/>
      <c r="D433" s="28"/>
    </row>
    <row r="434" spans="2:4" hidden="1" outlineLevel="1">
      <c r="B434" s="37"/>
      <c r="C434" s="28"/>
      <c r="D434" s="28"/>
    </row>
    <row r="435" spans="2:4" hidden="1" outlineLevel="1">
      <c r="B435" s="37"/>
      <c r="C435" s="28"/>
      <c r="D435" s="28"/>
    </row>
    <row r="436" spans="2:4" hidden="1" outlineLevel="1">
      <c r="B436" s="37"/>
      <c r="C436" s="28"/>
      <c r="D436" s="28"/>
    </row>
    <row r="437" spans="2:4" hidden="1" outlineLevel="1">
      <c r="B437" s="37"/>
      <c r="C437" s="28"/>
      <c r="D437" s="28"/>
    </row>
    <row r="438" spans="2:4" hidden="1" outlineLevel="1">
      <c r="B438" s="37"/>
      <c r="C438" s="28"/>
      <c r="D438" s="28"/>
    </row>
    <row r="439" spans="2:4" hidden="1" outlineLevel="1">
      <c r="B439" s="37"/>
      <c r="C439" s="28"/>
      <c r="D439" s="28"/>
    </row>
    <row r="440" spans="2:4" hidden="1" outlineLevel="1">
      <c r="B440" s="37"/>
      <c r="C440" s="28"/>
      <c r="D440" s="28"/>
    </row>
    <row r="441" spans="2:4" hidden="1" outlineLevel="1">
      <c r="B441" s="37"/>
      <c r="C441" s="28"/>
      <c r="D441" s="28"/>
    </row>
    <row r="442" spans="2:4" hidden="1" outlineLevel="1">
      <c r="B442" s="37"/>
      <c r="C442" s="28"/>
      <c r="D442" s="28"/>
    </row>
    <row r="443" spans="2:4" hidden="1" outlineLevel="1">
      <c r="B443" s="37"/>
      <c r="C443" s="28"/>
      <c r="D443" s="28"/>
    </row>
    <row r="444" spans="2:4" hidden="1" outlineLevel="1">
      <c r="B444" s="37"/>
      <c r="C444" s="28"/>
      <c r="D444" s="28"/>
    </row>
    <row r="445" spans="2:4" hidden="1" outlineLevel="1">
      <c r="B445" s="37"/>
      <c r="C445" s="28"/>
      <c r="D445" s="28"/>
    </row>
    <row r="446" spans="2:4" hidden="1" outlineLevel="1">
      <c r="B446" s="37"/>
      <c r="C446" s="28"/>
      <c r="D446" s="28"/>
    </row>
    <row r="447" spans="2:4" hidden="1" outlineLevel="1">
      <c r="B447" s="37"/>
      <c r="C447" s="28"/>
      <c r="D447" s="28"/>
    </row>
    <row r="448" spans="2:4" hidden="1" outlineLevel="1">
      <c r="B448" s="37"/>
      <c r="C448" s="28"/>
      <c r="D448" s="28"/>
    </row>
    <row r="449" spans="2:4" hidden="1" outlineLevel="1">
      <c r="B449" s="37"/>
      <c r="C449" s="28"/>
      <c r="D449" s="28"/>
    </row>
    <row r="450" spans="2:4" hidden="1" outlineLevel="1">
      <c r="B450" s="37"/>
      <c r="C450" s="28"/>
      <c r="D450" s="28"/>
    </row>
    <row r="451" spans="2:4" hidden="1" outlineLevel="1">
      <c r="B451" s="37"/>
      <c r="C451" s="28"/>
      <c r="D451" s="28"/>
    </row>
    <row r="452" spans="2:4" hidden="1" outlineLevel="1">
      <c r="B452" s="37"/>
      <c r="C452" s="28"/>
      <c r="D452" s="28"/>
    </row>
    <row r="453" spans="2:4" hidden="1" outlineLevel="1">
      <c r="B453" s="37"/>
      <c r="C453" s="28"/>
      <c r="D453" s="28"/>
    </row>
    <row r="454" spans="2:4" hidden="1" outlineLevel="1">
      <c r="B454" s="37"/>
      <c r="C454" s="28"/>
      <c r="D454" s="28"/>
    </row>
    <row r="455" spans="2:4" hidden="1" outlineLevel="1">
      <c r="B455" s="37"/>
      <c r="C455" s="28"/>
      <c r="D455" s="28"/>
    </row>
    <row r="456" spans="2:4" hidden="1" outlineLevel="1">
      <c r="B456" s="37"/>
      <c r="C456" s="28"/>
      <c r="D456" s="28"/>
    </row>
    <row r="457" spans="2:4" hidden="1" outlineLevel="1">
      <c r="B457" s="37"/>
      <c r="C457" s="28"/>
      <c r="D457" s="28"/>
    </row>
    <row r="458" spans="2:4" hidden="1" outlineLevel="1">
      <c r="B458" s="37"/>
      <c r="C458" s="28"/>
      <c r="D458" s="28"/>
    </row>
    <row r="459" spans="2:4" hidden="1" outlineLevel="1">
      <c r="B459" s="37"/>
      <c r="C459" s="28"/>
      <c r="D459" s="28"/>
    </row>
    <row r="460" spans="2:4" hidden="1" outlineLevel="1">
      <c r="B460" s="37"/>
      <c r="C460" s="28"/>
      <c r="D460" s="28"/>
    </row>
    <row r="461" spans="2:4" hidden="1" outlineLevel="1">
      <c r="B461" s="37"/>
      <c r="C461" s="28"/>
      <c r="D461" s="28"/>
    </row>
    <row r="462" spans="2:4" hidden="1" outlineLevel="1">
      <c r="B462" s="37"/>
      <c r="C462" s="28"/>
      <c r="D462" s="28"/>
    </row>
    <row r="463" spans="2:4" hidden="1" outlineLevel="1">
      <c r="B463" s="37"/>
      <c r="C463" s="28"/>
      <c r="D463" s="28"/>
    </row>
    <row r="464" spans="2:4" hidden="1" outlineLevel="1">
      <c r="B464" s="37"/>
      <c r="C464" s="28"/>
      <c r="D464" s="28"/>
    </row>
    <row r="465" spans="2:4" hidden="1" outlineLevel="1">
      <c r="B465" s="37"/>
      <c r="C465" s="28"/>
      <c r="D465" s="28"/>
    </row>
    <row r="466" spans="2:4" hidden="1" outlineLevel="1">
      <c r="B466" s="37"/>
      <c r="C466" s="28"/>
      <c r="D466" s="28"/>
    </row>
    <row r="467" spans="2:4" hidden="1" outlineLevel="1">
      <c r="B467" s="37"/>
      <c r="C467" s="28"/>
      <c r="D467" s="28"/>
    </row>
    <row r="468" spans="2:4" hidden="1" outlineLevel="1">
      <c r="B468" s="37"/>
      <c r="C468" s="28"/>
      <c r="D468" s="28"/>
    </row>
    <row r="469" spans="2:4" hidden="1" outlineLevel="1">
      <c r="B469" s="37"/>
      <c r="C469" s="28"/>
      <c r="D469" s="28"/>
    </row>
    <row r="470" spans="2:4" hidden="1" outlineLevel="1">
      <c r="B470" s="37"/>
      <c r="C470" s="28"/>
      <c r="D470" s="28"/>
    </row>
    <row r="471" spans="2:4" hidden="1" outlineLevel="1">
      <c r="B471" s="37"/>
      <c r="C471" s="28"/>
      <c r="D471" s="28"/>
    </row>
    <row r="472" spans="2:4" hidden="1" outlineLevel="1">
      <c r="B472" s="37"/>
      <c r="C472" s="28"/>
      <c r="D472" s="28"/>
    </row>
    <row r="473" spans="2:4" hidden="1" outlineLevel="1">
      <c r="B473" s="37"/>
      <c r="C473" s="28"/>
      <c r="D473" s="28"/>
    </row>
    <row r="474" spans="2:4" hidden="1" outlineLevel="1">
      <c r="B474" s="37"/>
      <c r="C474" s="28"/>
      <c r="D474" s="28"/>
    </row>
    <row r="475" spans="2:4" hidden="1" outlineLevel="1">
      <c r="B475" s="37"/>
      <c r="C475" s="28"/>
      <c r="D475" s="28"/>
    </row>
    <row r="476" spans="2:4" hidden="1" outlineLevel="1">
      <c r="B476" s="37"/>
      <c r="C476" s="28"/>
      <c r="D476" s="28"/>
    </row>
    <row r="477" spans="2:4" hidden="1" outlineLevel="1">
      <c r="B477" s="37"/>
      <c r="C477" s="28"/>
      <c r="D477" s="28"/>
    </row>
    <row r="478" spans="2:4" hidden="1" outlineLevel="1">
      <c r="B478" s="37"/>
      <c r="C478" s="28"/>
      <c r="D478" s="28"/>
    </row>
    <row r="479" spans="2:4" hidden="1" outlineLevel="1">
      <c r="B479" s="37"/>
      <c r="C479" s="28"/>
      <c r="D479" s="28"/>
    </row>
    <row r="480" spans="2:4" hidden="1" outlineLevel="1">
      <c r="B480" s="37"/>
      <c r="C480" s="28"/>
      <c r="D480" s="28"/>
    </row>
    <row r="481" spans="2:4" hidden="1" outlineLevel="1">
      <c r="B481" s="37"/>
      <c r="C481" s="28"/>
      <c r="D481" s="28"/>
    </row>
    <row r="482" spans="2:4" hidden="1" outlineLevel="1">
      <c r="B482" s="37"/>
      <c r="C482" s="28"/>
      <c r="D482" s="28"/>
    </row>
    <row r="483" spans="2:4" hidden="1" outlineLevel="1">
      <c r="B483" s="37"/>
      <c r="C483" s="28"/>
      <c r="D483" s="28"/>
    </row>
    <row r="484" spans="2:4" hidden="1" outlineLevel="1">
      <c r="B484" s="37"/>
      <c r="C484" s="28"/>
      <c r="D484" s="28"/>
    </row>
    <row r="485" spans="2:4" hidden="1" outlineLevel="1">
      <c r="B485" s="37"/>
      <c r="C485" s="28"/>
      <c r="D485" s="28"/>
    </row>
    <row r="486" spans="2:4" hidden="1" outlineLevel="1">
      <c r="B486" s="37"/>
      <c r="C486" s="28"/>
      <c r="D486" s="28"/>
    </row>
    <row r="487" spans="2:4" hidden="1" outlineLevel="1">
      <c r="B487" s="37"/>
      <c r="C487" s="28"/>
      <c r="D487" s="28"/>
    </row>
    <row r="488" spans="2:4" hidden="1" outlineLevel="1">
      <c r="B488" s="37"/>
      <c r="C488" s="28"/>
      <c r="D488" s="28"/>
    </row>
    <row r="489" spans="2:4" hidden="1" outlineLevel="1">
      <c r="B489" s="37"/>
      <c r="C489" s="28"/>
      <c r="D489" s="28"/>
    </row>
    <row r="490" spans="2:4" hidden="1" outlineLevel="1">
      <c r="B490" s="37"/>
      <c r="C490" s="28"/>
      <c r="D490" s="28"/>
    </row>
    <row r="491" spans="2:4" hidden="1" outlineLevel="1">
      <c r="B491" s="37"/>
      <c r="C491" s="28"/>
      <c r="D491" s="28"/>
    </row>
    <row r="492" spans="2:4" hidden="1" outlineLevel="1">
      <c r="B492" s="37"/>
      <c r="C492" s="28"/>
      <c r="D492" s="28"/>
    </row>
    <row r="493" spans="2:4" hidden="1" outlineLevel="1">
      <c r="B493" s="37"/>
      <c r="C493" s="28"/>
      <c r="D493" s="28"/>
    </row>
    <row r="494" spans="2:4" hidden="1" outlineLevel="1">
      <c r="B494" s="37"/>
      <c r="C494" s="28"/>
      <c r="D494" s="28"/>
    </row>
    <row r="495" spans="2:4" hidden="1" outlineLevel="1">
      <c r="B495" s="37"/>
      <c r="C495" s="28"/>
      <c r="D495" s="28"/>
    </row>
    <row r="496" spans="2:4" hidden="1" outlineLevel="1">
      <c r="B496" s="37"/>
      <c r="C496" s="28"/>
      <c r="D496" s="28"/>
    </row>
    <row r="497" spans="2:14" hidden="1" outlineLevel="1">
      <c r="B497" s="37"/>
      <c r="C497" s="28"/>
      <c r="D497" s="28"/>
    </row>
    <row r="498" spans="2:14" hidden="1" outlineLevel="1">
      <c r="B498" s="37"/>
      <c r="C498" s="28"/>
      <c r="D498" s="28"/>
    </row>
    <row r="499" spans="2:14" hidden="1" outlineLevel="1">
      <c r="B499" s="37"/>
      <c r="C499" s="28"/>
      <c r="D499" s="28"/>
    </row>
    <row r="500" spans="2:14" hidden="1" outlineLevel="1">
      <c r="B500" s="37"/>
      <c r="C500" s="28"/>
      <c r="D500" s="28"/>
    </row>
    <row r="501" spans="2:14" hidden="1" outlineLevel="1">
      <c r="B501" s="37"/>
      <c r="C501" s="28"/>
      <c r="D501" s="28"/>
    </row>
    <row r="502" spans="2:14" hidden="1" outlineLevel="1">
      <c r="B502" s="37"/>
      <c r="C502" s="28"/>
      <c r="D502" s="28"/>
    </row>
    <row r="503" spans="2:14" hidden="1" outlineLevel="1">
      <c r="B503" s="37"/>
      <c r="C503" s="28"/>
      <c r="D503" s="28"/>
    </row>
    <row r="504" spans="2:14" hidden="1" outlineLevel="1">
      <c r="B504" s="37"/>
      <c r="C504" s="28"/>
      <c r="D504" s="28"/>
    </row>
    <row r="505" spans="2:14" hidden="1" outlineLevel="1">
      <c r="B505" s="37"/>
      <c r="C505" s="28"/>
      <c r="D505" s="28"/>
    </row>
    <row r="506" spans="2:14" hidden="1" outlineLevel="1">
      <c r="B506" s="37"/>
      <c r="C506" s="28"/>
      <c r="D506" s="28"/>
    </row>
    <row r="507" spans="2:14" hidden="1" outlineLevel="1">
      <c r="B507" s="37"/>
      <c r="C507" s="28"/>
      <c r="D507" s="28"/>
    </row>
    <row r="508" spans="2:14" hidden="1" outlineLevel="1">
      <c r="B508" s="37"/>
      <c r="C508" s="28"/>
      <c r="D508" s="28"/>
    </row>
    <row r="509" spans="2:14" hidden="1" outlineLevel="1">
      <c r="B509" s="37"/>
      <c r="C509" s="28"/>
      <c r="D509" s="28"/>
    </row>
    <row r="510" spans="2:14" hidden="1" outlineLevel="1">
      <c r="B510" s="37"/>
      <c r="C510" s="28"/>
      <c r="D510" s="28"/>
    </row>
    <row r="511" spans="2:14" collapsed="1">
      <c r="B511" s="37"/>
      <c r="C511" s="28"/>
      <c r="D511" s="28"/>
      <c r="L511" s="47">
        <f>AVERAGE(C15:C515)</f>
        <v>22.469965039079003</v>
      </c>
      <c r="N511" s="47">
        <f>AVERAGE(D15:D515)</f>
        <v>27.378259961723085</v>
      </c>
    </row>
    <row r="512" spans="2:14">
      <c r="B512" s="37"/>
      <c r="C512" s="28"/>
      <c r="D512" s="28"/>
      <c r="L512" s="47">
        <f>STDEV(C15:C515)</f>
        <v>5.8012107061460503</v>
      </c>
      <c r="N512" s="47">
        <f>STDEV(D15:D515)</f>
        <v>0.41716486460472263</v>
      </c>
    </row>
    <row r="513" spans="1:14">
      <c r="B513" s="37"/>
      <c r="C513" s="28"/>
      <c r="D513" s="28"/>
      <c r="L513" s="47">
        <f>CORREL(B15:B515,C15:C515)</f>
        <v>1</v>
      </c>
      <c r="N513" s="47">
        <f>CORREL(B15:B515,D15:D515)</f>
        <v>-0.99999999999999989</v>
      </c>
    </row>
    <row r="514" spans="1:14">
      <c r="B514" s="37"/>
      <c r="C514" s="28"/>
      <c r="D514" s="28"/>
    </row>
    <row r="515" spans="1:14">
      <c r="B515" s="37"/>
      <c r="C515" s="28"/>
      <c r="D515" s="28"/>
    </row>
    <row r="517" spans="1:14">
      <c r="A517" s="1" t="s">
        <v>17</v>
      </c>
    </row>
    <row r="518" spans="1:14">
      <c r="A518" s="1" t="s">
        <v>223</v>
      </c>
    </row>
    <row r="519" spans="1:14">
      <c r="A519" t="s">
        <v>386</v>
      </c>
    </row>
    <row r="520" spans="1:14">
      <c r="A520" t="s">
        <v>230</v>
      </c>
    </row>
    <row r="521" spans="1:14">
      <c r="A521" t="s">
        <v>232</v>
      </c>
    </row>
    <row r="522" spans="1:14">
      <c r="A522" t="s">
        <v>234</v>
      </c>
    </row>
    <row r="523" spans="1:14">
      <c r="A523" t="s">
        <v>238</v>
      </c>
    </row>
    <row r="524" spans="1:14">
      <c r="A524" t="s">
        <v>239</v>
      </c>
    </row>
    <row r="525" spans="1:14">
      <c r="A525" t="s">
        <v>243</v>
      </c>
    </row>
    <row r="526" spans="1:14">
      <c r="A526" t="s">
        <v>248</v>
      </c>
    </row>
    <row r="527" spans="1:14">
      <c r="A527" t="s">
        <v>250</v>
      </c>
    </row>
    <row r="528" spans="1:14">
      <c r="A528" t="s">
        <v>253</v>
      </c>
    </row>
    <row r="529" spans="1:1">
      <c r="A529" t="s">
        <v>254</v>
      </c>
    </row>
  </sheetData>
  <phoneticPr fontId="0" type="noConversion"/>
  <printOptions headings="1" gridLines="1"/>
  <pageMargins left="1" right="1" top="0.75" bottom="0.75" header="0.5" footer="0.5"/>
  <pageSetup orientation="portrait" horizontalDpi="4294967293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534"/>
  <sheetViews>
    <sheetView workbookViewId="0">
      <selection activeCell="C14" sqref="C14"/>
    </sheetView>
  </sheetViews>
  <sheetFormatPr baseColWidth="10" defaultColWidth="6.6640625" defaultRowHeight="14" outlineLevelRow="1"/>
  <cols>
    <col min="1" max="1" width="8.6640625" customWidth="1"/>
    <col min="2" max="3" width="6.6640625" customWidth="1"/>
    <col min="4" max="4" width="3.6640625" customWidth="1"/>
    <col min="5" max="7" width="6.6640625" customWidth="1"/>
    <col min="8" max="8" width="1.6640625" customWidth="1"/>
    <col min="9" max="14" width="6.6640625" customWidth="1"/>
    <col min="15" max="15" width="5.6640625" customWidth="1"/>
    <col min="16" max="16" width="12.6640625" customWidth="1"/>
  </cols>
  <sheetData>
    <row r="1" spans="1:18">
      <c r="A1" s="1" t="s">
        <v>221</v>
      </c>
      <c r="D1" s="2"/>
      <c r="G1" s="1"/>
      <c r="H1" s="1"/>
      <c r="P1" s="1" t="s">
        <v>260</v>
      </c>
    </row>
    <row r="2" spans="1:18">
      <c r="A2" s="1" t="s">
        <v>261</v>
      </c>
      <c r="G2" s="1"/>
      <c r="P2" t="s">
        <v>262</v>
      </c>
      <c r="Q2" s="1">
        <f>A10</f>
        <v>1.06</v>
      </c>
    </row>
    <row r="3" spans="1:18">
      <c r="A3" s="8"/>
      <c r="B3" s="9" t="s">
        <v>224</v>
      </c>
      <c r="C3" s="9" t="s">
        <v>225</v>
      </c>
      <c r="D3" s="9"/>
      <c r="H3" s="1"/>
      <c r="K3" s="6" t="s">
        <v>263</v>
      </c>
      <c r="P3" t="s">
        <v>264</v>
      </c>
      <c r="Q3" s="1">
        <f>AVERAGE(B15:B515)</f>
        <v>1.3382620287150531</v>
      </c>
    </row>
    <row r="4" spans="1:18">
      <c r="A4" s="10" t="s">
        <v>229</v>
      </c>
      <c r="B4" s="8">
        <v>0.09</v>
      </c>
      <c r="C4" s="8">
        <v>20</v>
      </c>
      <c r="D4" s="8" t="s">
        <v>165</v>
      </c>
      <c r="H4" s="8"/>
      <c r="K4" s="6" t="s">
        <v>265</v>
      </c>
      <c r="P4" s="1" t="s">
        <v>266</v>
      </c>
      <c r="Q4" s="1">
        <f>COVAR(B15:B515,B15:B515)</f>
        <v>4.3142737295270477E-3</v>
      </c>
    </row>
    <row r="5" spans="1:18">
      <c r="A5" s="10" t="s">
        <v>231</v>
      </c>
      <c r="B5" s="8">
        <v>0.25</v>
      </c>
      <c r="C5" s="8">
        <v>25</v>
      </c>
      <c r="D5" s="8" t="s">
        <v>167</v>
      </c>
      <c r="H5" s="1"/>
      <c r="K5" s="6" t="s">
        <v>267</v>
      </c>
      <c r="P5" t="s">
        <v>268</v>
      </c>
      <c r="Q5" s="1">
        <f>(Q3-Q2)/Q4</f>
        <v>64.498000395899197</v>
      </c>
      <c r="R5" s="1" t="s">
        <v>269</v>
      </c>
    </row>
    <row r="6" spans="1:18">
      <c r="A6" s="8"/>
      <c r="B6" s="8"/>
      <c r="C6" s="8">
        <v>32</v>
      </c>
      <c r="D6" s="8" t="s">
        <v>169</v>
      </c>
      <c r="H6" s="1"/>
      <c r="P6" s="11" t="s">
        <v>270</v>
      </c>
      <c r="Q6" s="1">
        <f>(Q3-$Q$5*Q4)/$Q$2</f>
        <v>1</v>
      </c>
    </row>
    <row r="7" spans="1:18">
      <c r="A7" s="9"/>
      <c r="B7" s="8" t="s">
        <v>235</v>
      </c>
      <c r="C7" s="8"/>
      <c r="D7" s="8"/>
      <c r="H7" s="1"/>
      <c r="K7" s="6" t="s">
        <v>271</v>
      </c>
      <c r="P7" t="s">
        <v>272</v>
      </c>
      <c r="Q7" s="1">
        <f>AVERAGE(C15:C515)</f>
        <v>28.109561777391761</v>
      </c>
    </row>
    <row r="8" spans="1:18">
      <c r="A8" s="8"/>
      <c r="B8" s="8">
        <v>0.8</v>
      </c>
      <c r="D8" s="8"/>
      <c r="I8" s="12">
        <f>SUMPRODUCT(C15:C515,G15:G515)/A10</f>
        <v>26.232165029277514</v>
      </c>
      <c r="P8" s="1" t="s">
        <v>273</v>
      </c>
      <c r="Q8" s="1">
        <f>COVAR(C15:C515,B15:B515)</f>
        <v>0.33544766981393581</v>
      </c>
      <c r="R8" s="1">
        <f>CORREL(B15:B515,C15:C515)*STDEV(B15:B515)*STDEV(C15:C515)</f>
        <v>0.67089533962787173</v>
      </c>
    </row>
    <row r="9" spans="1:18">
      <c r="A9" s="4" t="s">
        <v>240</v>
      </c>
      <c r="B9" s="8"/>
      <c r="C9" s="1" t="s">
        <v>7</v>
      </c>
      <c r="D9" s="8"/>
      <c r="E9" t="s">
        <v>241</v>
      </c>
      <c r="I9" t="s">
        <v>274</v>
      </c>
      <c r="P9" s="1"/>
    </row>
    <row r="10" spans="1:18">
      <c r="A10">
        <v>1.06</v>
      </c>
      <c r="B10" s="8"/>
      <c r="C10">
        <v>10000</v>
      </c>
      <c r="D10" s="8"/>
      <c r="E10" t="s">
        <v>244</v>
      </c>
      <c r="I10" t="s">
        <v>245</v>
      </c>
      <c r="P10" s="1"/>
    </row>
    <row r="11" spans="1:18">
      <c r="E11" s="46">
        <v>9057.2926482549792</v>
      </c>
      <c r="I11" s="12">
        <v>0</v>
      </c>
      <c r="P11" s="1" t="s">
        <v>275</v>
      </c>
      <c r="Q11" s="1">
        <f>(Q7-$Q$5*Q8)/$Q$2</f>
        <v>6.1074130537066669</v>
      </c>
    </row>
    <row r="12" spans="1:18">
      <c r="A12" s="6" t="s">
        <v>251</v>
      </c>
      <c r="B12">
        <f t="array" aca="1" ref="B12:C12" ca="1">[1]!corand(B8)</f>
        <v>0.84080827236175537</v>
      </c>
      <c r="C12">
        <f ca="1"/>
        <v>0.75529205799102783</v>
      </c>
      <c r="E12" t="s">
        <v>9</v>
      </c>
      <c r="F12" t="s">
        <v>276</v>
      </c>
      <c r="I12" s="1" t="s">
        <v>277</v>
      </c>
    </row>
    <row r="13" spans="1:18">
      <c r="B13" s="2" t="s">
        <v>224</v>
      </c>
      <c r="C13" s="2" t="s">
        <v>225</v>
      </c>
      <c r="D13" s="2"/>
      <c r="E13" s="45">
        <f>[1]!CE(E15:E515,C10)</f>
        <v>2502.6150801557928</v>
      </c>
      <c r="F13" s="14">
        <f>[1]!UINV(AVERAGE(F15:F515),C10)</f>
        <v>2502.6150801557924</v>
      </c>
      <c r="I13" s="28">
        <f>[1]!CE(I15:I515,C10)-E13</f>
        <v>0</v>
      </c>
      <c r="P13" t="s">
        <v>278</v>
      </c>
    </row>
    <row r="14" spans="1:18">
      <c r="A14" s="7" t="s">
        <v>50</v>
      </c>
      <c r="B14" s="44">
        <f ca="1">EXP(_xlfn.NORM.INV(B12,B4,B5))</f>
        <v>1.4041699392858127</v>
      </c>
      <c r="C14" s="42">
        <f ca="1">[1]!genlinv(C12,C4,C5,C6)</f>
        <v>32.205552066895621</v>
      </c>
      <c r="D14" s="8"/>
      <c r="E14" t="s">
        <v>255</v>
      </c>
      <c r="F14" t="s">
        <v>279</v>
      </c>
      <c r="G14" s="1" t="s">
        <v>280</v>
      </c>
      <c r="H14" s="1"/>
      <c r="I14" t="s">
        <v>255</v>
      </c>
      <c r="P14" t="s">
        <v>281</v>
      </c>
    </row>
    <row r="15" spans="1:18">
      <c r="A15" s="48">
        <v>0</v>
      </c>
      <c r="B15" s="49">
        <v>1.2725788974747791</v>
      </c>
      <c r="C15" s="45">
        <v>23.002502118697315</v>
      </c>
      <c r="D15" s="48"/>
      <c r="E15" s="48">
        <f>$E$11*(B15-$A$10)</f>
        <v>1925.3892852724657</v>
      </c>
      <c r="F15" s="14">
        <f>[1]!UTIL(E15,$C$10)</f>
        <v>-0.82486220690768841</v>
      </c>
      <c r="G15" s="50">
        <f>F15/SUM($F$15:$F$515)</f>
        <v>0.52971052490457626</v>
      </c>
      <c r="H15" s="51"/>
      <c r="I15" s="48">
        <f>E15+$I$11*(C15/$I$8-$A$10)</f>
        <v>1925.3892852724657</v>
      </c>
      <c r="P15" t="s">
        <v>282</v>
      </c>
    </row>
    <row r="16" spans="1:18">
      <c r="A16" s="48">
        <v>2E-3</v>
      </c>
      <c r="B16" s="49">
        <v>1.403945159955327</v>
      </c>
      <c r="C16" s="45">
        <v>33.216621436086207</v>
      </c>
      <c r="D16" s="48"/>
      <c r="E16" s="48">
        <f>$E$11*(B16-$A$10)</f>
        <v>3115.2119686662654</v>
      </c>
      <c r="F16" s="14">
        <f>[1]!UTIL(E16,$C$10)</f>
        <v>-0.73233208719526854</v>
      </c>
      <c r="G16" s="50">
        <f>F16/SUM($F$15:$F$515)</f>
        <v>0.47028947509542374</v>
      </c>
      <c r="H16" s="51"/>
      <c r="I16" s="48">
        <f>E16+$I$11*(C16/$I$8-$A$10)</f>
        <v>3115.2119686662654</v>
      </c>
      <c r="P16" t="s">
        <v>283</v>
      </c>
    </row>
    <row r="17" spans="1:16">
      <c r="A17" s="48"/>
      <c r="B17" s="49"/>
      <c r="C17" s="45"/>
      <c r="D17" s="48"/>
      <c r="E17" s="48"/>
      <c r="F17" s="14"/>
      <c r="G17" s="50"/>
      <c r="H17" s="51"/>
      <c r="I17" s="48"/>
      <c r="J17" s="43" t="s">
        <v>284</v>
      </c>
      <c r="P17" t="s">
        <v>285</v>
      </c>
    </row>
    <row r="18" spans="1:16">
      <c r="A18" s="48"/>
      <c r="B18" s="49"/>
      <c r="C18" s="45"/>
      <c r="D18" s="48"/>
      <c r="E18" s="48"/>
      <c r="F18" s="14"/>
      <c r="G18" s="50"/>
      <c r="H18" s="51"/>
      <c r="I18" s="48"/>
      <c r="P18" t="s">
        <v>286</v>
      </c>
    </row>
    <row r="19" spans="1:16">
      <c r="A19" s="48"/>
      <c r="B19" s="49"/>
      <c r="C19" s="45"/>
      <c r="D19" s="48"/>
      <c r="E19" s="48"/>
      <c r="F19" s="14"/>
      <c r="G19" s="50"/>
      <c r="H19" s="51"/>
      <c r="I19" s="48"/>
      <c r="P19" t="s">
        <v>287</v>
      </c>
    </row>
    <row r="20" spans="1:16" hidden="1" outlineLevel="1">
      <c r="A20" s="48"/>
      <c r="B20" s="49"/>
      <c r="C20" s="45"/>
      <c r="D20" s="48"/>
      <c r="E20" s="48"/>
      <c r="F20" s="14"/>
      <c r="G20" s="50"/>
      <c r="H20" s="51"/>
      <c r="I20" s="48"/>
      <c r="J20" t="s">
        <v>17</v>
      </c>
      <c r="P20" t="s">
        <v>288</v>
      </c>
    </row>
    <row r="21" spans="1:16" hidden="1" outlineLevel="1">
      <c r="A21" s="48"/>
      <c r="B21" s="49"/>
      <c r="C21" s="45"/>
      <c r="D21" s="48"/>
      <c r="E21" s="48"/>
      <c r="F21" s="14"/>
      <c r="G21" s="50"/>
      <c r="H21" s="51"/>
      <c r="I21" s="48"/>
      <c r="J21" t="s">
        <v>223</v>
      </c>
      <c r="P21" t="s">
        <v>289</v>
      </c>
    </row>
    <row r="22" spans="1:16" hidden="1" outlineLevel="1">
      <c r="A22" s="48"/>
      <c r="B22" s="49"/>
      <c r="C22" s="45"/>
      <c r="D22" s="48"/>
      <c r="E22" s="48"/>
      <c r="F22" s="14"/>
      <c r="G22" s="50"/>
      <c r="H22" s="51"/>
      <c r="I22" s="48"/>
      <c r="J22" t="s">
        <v>228</v>
      </c>
    </row>
    <row r="23" spans="1:16" hidden="1" outlineLevel="1">
      <c r="A23" s="48"/>
      <c r="B23" s="49"/>
      <c r="C23" s="45"/>
      <c r="D23" s="48"/>
      <c r="E23" s="48"/>
      <c r="F23" s="14"/>
      <c r="G23" s="50"/>
      <c r="H23" s="51"/>
      <c r="I23" s="48"/>
      <c r="J23" t="s">
        <v>230</v>
      </c>
    </row>
    <row r="24" spans="1:16" hidden="1" outlineLevel="1">
      <c r="A24" s="48"/>
      <c r="B24" s="49"/>
      <c r="C24" s="45"/>
      <c r="D24" s="48"/>
      <c r="E24" s="48"/>
      <c r="F24" s="14"/>
      <c r="G24" s="50"/>
      <c r="H24" s="51"/>
      <c r="I24" s="48"/>
      <c r="J24" t="s">
        <v>290</v>
      </c>
    </row>
    <row r="25" spans="1:16" hidden="1" outlineLevel="1">
      <c r="A25" s="48"/>
      <c r="B25" s="49"/>
      <c r="C25" s="45"/>
      <c r="D25" s="48"/>
      <c r="E25" s="48"/>
      <c r="F25" s="14"/>
      <c r="G25" s="50"/>
      <c r="H25" s="51"/>
      <c r="I25" s="48"/>
      <c r="J25" t="s">
        <v>291</v>
      </c>
    </row>
    <row r="26" spans="1:16" hidden="1" outlineLevel="1">
      <c r="A26" s="48"/>
      <c r="B26" s="49"/>
      <c r="C26" s="45"/>
      <c r="D26" s="48"/>
      <c r="E26" s="48"/>
      <c r="F26" s="14"/>
      <c r="G26" s="50"/>
      <c r="H26" s="51"/>
      <c r="I26" s="48"/>
      <c r="J26" t="s">
        <v>292</v>
      </c>
    </row>
    <row r="27" spans="1:16" hidden="1" outlineLevel="1">
      <c r="A27" s="48"/>
      <c r="B27" s="49"/>
      <c r="C27" s="45"/>
      <c r="D27" s="48"/>
      <c r="E27" s="48"/>
      <c r="F27" s="14"/>
      <c r="G27" s="50"/>
      <c r="H27" s="51"/>
      <c r="I27" s="48"/>
      <c r="J27" t="s">
        <v>293</v>
      </c>
    </row>
    <row r="28" spans="1:16" hidden="1" outlineLevel="1">
      <c r="A28" s="48"/>
      <c r="B28" s="49"/>
      <c r="C28" s="45"/>
      <c r="D28" s="48"/>
      <c r="E28" s="48"/>
      <c r="F28" s="14"/>
      <c r="G28" s="50"/>
      <c r="H28" s="51"/>
      <c r="I28" s="48"/>
      <c r="J28" t="s">
        <v>294</v>
      </c>
    </row>
    <row r="29" spans="1:16" hidden="1" outlineLevel="1">
      <c r="A29" s="48"/>
      <c r="B29" s="49"/>
      <c r="C29" s="45"/>
      <c r="D29" s="48"/>
      <c r="E29" s="48"/>
      <c r="F29" s="14"/>
      <c r="G29" s="50"/>
      <c r="H29" s="51"/>
      <c r="I29" s="48"/>
      <c r="J29" t="s">
        <v>295</v>
      </c>
    </row>
    <row r="30" spans="1:16" hidden="1" outlineLevel="1">
      <c r="A30" s="48"/>
      <c r="B30" s="49"/>
      <c r="C30" s="45"/>
      <c r="D30" s="48"/>
      <c r="E30" s="48"/>
      <c r="F30" s="14"/>
      <c r="G30" s="50"/>
      <c r="H30" s="51"/>
      <c r="I30" s="48"/>
      <c r="J30" t="s">
        <v>296</v>
      </c>
    </row>
    <row r="31" spans="1:16" hidden="1" outlineLevel="1">
      <c r="A31" s="48"/>
      <c r="B31" s="49"/>
      <c r="C31" s="45"/>
      <c r="D31" s="48"/>
      <c r="E31" s="48"/>
      <c r="F31" s="14"/>
      <c r="G31" s="50"/>
      <c r="H31" s="51"/>
      <c r="I31" s="48"/>
      <c r="J31" t="s">
        <v>297</v>
      </c>
    </row>
    <row r="32" spans="1:16" hidden="1" outlineLevel="1">
      <c r="A32" s="48"/>
      <c r="B32" s="49"/>
      <c r="C32" s="45"/>
      <c r="D32" s="48"/>
      <c r="E32" s="48"/>
      <c r="F32" s="14"/>
      <c r="G32" s="50"/>
      <c r="H32" s="51"/>
      <c r="I32" s="48"/>
      <c r="J32" t="s">
        <v>298</v>
      </c>
    </row>
    <row r="33" spans="1:10" hidden="1" outlineLevel="1">
      <c r="A33" s="48"/>
      <c r="B33" s="49"/>
      <c r="C33" s="45"/>
      <c r="D33" s="48"/>
      <c r="E33" s="48"/>
      <c r="F33" s="14"/>
      <c r="G33" s="50"/>
      <c r="H33" s="51"/>
      <c r="I33" s="48"/>
      <c r="J33" t="s">
        <v>299</v>
      </c>
    </row>
    <row r="34" spans="1:10" hidden="1" outlineLevel="1">
      <c r="A34" s="48"/>
      <c r="B34" s="49"/>
      <c r="C34" s="45"/>
      <c r="D34" s="48"/>
      <c r="E34" s="48"/>
      <c r="F34" s="14"/>
      <c r="G34" s="50"/>
      <c r="H34" s="51"/>
      <c r="I34" s="48"/>
      <c r="J34" t="s">
        <v>300</v>
      </c>
    </row>
    <row r="35" spans="1:10" hidden="1" outlineLevel="1">
      <c r="A35" s="48"/>
      <c r="B35" s="49"/>
      <c r="C35" s="45"/>
      <c r="D35" s="48"/>
      <c r="E35" s="48"/>
      <c r="F35" s="14"/>
      <c r="G35" s="50"/>
      <c r="H35" s="51"/>
      <c r="I35" s="48"/>
      <c r="J35" t="s">
        <v>301</v>
      </c>
    </row>
    <row r="36" spans="1:10" hidden="1" outlineLevel="1">
      <c r="A36" s="48"/>
      <c r="B36" s="49"/>
      <c r="C36" s="45"/>
      <c r="D36" s="48"/>
      <c r="E36" s="48"/>
      <c r="F36" s="14"/>
      <c r="G36" s="50"/>
      <c r="H36" s="51"/>
      <c r="I36" s="48"/>
    </row>
    <row r="37" spans="1:10" hidden="1" outlineLevel="1">
      <c r="A37" s="48"/>
      <c r="B37" s="49"/>
      <c r="C37" s="45"/>
      <c r="D37" s="48"/>
      <c r="E37" s="48"/>
      <c r="F37" s="14"/>
      <c r="G37" s="50"/>
      <c r="H37" s="51"/>
      <c r="I37" s="48"/>
    </row>
    <row r="38" spans="1:10" hidden="1" outlineLevel="1">
      <c r="A38" s="48"/>
      <c r="B38" s="49"/>
      <c r="C38" s="45"/>
      <c r="D38" s="48"/>
      <c r="E38" s="48"/>
      <c r="F38" s="14"/>
      <c r="G38" s="50"/>
      <c r="H38" s="51"/>
      <c r="I38" s="48"/>
    </row>
    <row r="39" spans="1:10" hidden="1" outlineLevel="1">
      <c r="A39" s="48"/>
      <c r="B39" s="49"/>
      <c r="C39" s="45"/>
      <c r="D39" s="48"/>
      <c r="E39" s="48"/>
      <c r="F39" s="14"/>
      <c r="G39" s="50"/>
      <c r="H39" s="51"/>
      <c r="I39" s="48"/>
    </row>
    <row r="40" spans="1:10" hidden="1" outlineLevel="1">
      <c r="A40" s="48"/>
      <c r="B40" s="49"/>
      <c r="C40" s="45"/>
      <c r="D40" s="48"/>
      <c r="E40" s="48"/>
      <c r="F40" s="14"/>
      <c r="G40" s="50"/>
      <c r="H40" s="51"/>
      <c r="I40" s="48"/>
    </row>
    <row r="41" spans="1:10" hidden="1" outlineLevel="1">
      <c r="A41" s="48"/>
      <c r="B41" s="49"/>
      <c r="C41" s="45"/>
      <c r="D41" s="48"/>
      <c r="E41" s="48"/>
      <c r="F41" s="14"/>
      <c r="G41" s="50"/>
      <c r="H41" s="51"/>
      <c r="I41" s="48"/>
    </row>
    <row r="42" spans="1:10" hidden="1" outlineLevel="1">
      <c r="A42" s="48"/>
      <c r="B42" s="49"/>
      <c r="C42" s="45"/>
      <c r="D42" s="48"/>
      <c r="E42" s="48"/>
      <c r="F42" s="14"/>
      <c r="G42" s="50"/>
      <c r="H42" s="51"/>
      <c r="I42" s="48"/>
    </row>
    <row r="43" spans="1:10" hidden="1" outlineLevel="1">
      <c r="A43" s="48"/>
      <c r="B43" s="49"/>
      <c r="C43" s="45"/>
      <c r="D43" s="48"/>
      <c r="E43" s="48"/>
      <c r="F43" s="14"/>
      <c r="G43" s="50"/>
      <c r="H43" s="51"/>
      <c r="I43" s="48"/>
    </row>
    <row r="44" spans="1:10" hidden="1" outlineLevel="1">
      <c r="A44" s="48"/>
      <c r="B44" s="49"/>
      <c r="C44" s="45"/>
      <c r="D44" s="48"/>
      <c r="E44" s="48"/>
      <c r="F44" s="14"/>
      <c r="G44" s="50"/>
      <c r="H44" s="51"/>
      <c r="I44" s="48"/>
    </row>
    <row r="45" spans="1:10" hidden="1" outlineLevel="1">
      <c r="A45" s="48"/>
      <c r="B45" s="49"/>
      <c r="C45" s="45"/>
      <c r="D45" s="48"/>
      <c r="E45" s="48"/>
      <c r="F45" s="14"/>
      <c r="G45" s="50"/>
      <c r="H45" s="51"/>
      <c r="I45" s="48"/>
    </row>
    <row r="46" spans="1:10" hidden="1" outlineLevel="1">
      <c r="A46" s="48"/>
      <c r="B46" s="49"/>
      <c r="C46" s="45"/>
      <c r="D46" s="48"/>
      <c r="E46" s="48"/>
      <c r="F46" s="14"/>
      <c r="G46" s="50"/>
      <c r="H46" s="51"/>
      <c r="I46" s="48"/>
    </row>
    <row r="47" spans="1:10" hidden="1" outlineLevel="1">
      <c r="A47" s="48"/>
      <c r="B47" s="49"/>
      <c r="C47" s="45"/>
      <c r="D47" s="48"/>
      <c r="E47" s="48"/>
      <c r="F47" s="14"/>
      <c r="G47" s="50"/>
      <c r="H47" s="51"/>
      <c r="I47" s="48"/>
    </row>
    <row r="48" spans="1:10" hidden="1" outlineLevel="1">
      <c r="A48" s="48"/>
      <c r="B48" s="49"/>
      <c r="C48" s="45"/>
      <c r="D48" s="48"/>
      <c r="E48" s="48"/>
      <c r="F48" s="14"/>
      <c r="G48" s="50"/>
      <c r="H48" s="51"/>
      <c r="I48" s="48"/>
    </row>
    <row r="49" spans="1:9" hidden="1" outlineLevel="1">
      <c r="A49" s="48"/>
      <c r="B49" s="49"/>
      <c r="C49" s="45"/>
      <c r="D49" s="48"/>
      <c r="E49" s="48"/>
      <c r="F49" s="14"/>
      <c r="G49" s="50"/>
      <c r="H49" s="51"/>
      <c r="I49" s="48"/>
    </row>
    <row r="50" spans="1:9" hidden="1" outlineLevel="1">
      <c r="A50" s="48"/>
      <c r="B50" s="49"/>
      <c r="C50" s="45"/>
      <c r="D50" s="48"/>
      <c r="E50" s="48"/>
      <c r="F50" s="14"/>
      <c r="G50" s="50"/>
      <c r="H50" s="51"/>
      <c r="I50" s="48"/>
    </row>
    <row r="51" spans="1:9" hidden="1" outlineLevel="1">
      <c r="A51" s="48"/>
      <c r="B51" s="49"/>
      <c r="C51" s="45"/>
      <c r="D51" s="48"/>
      <c r="E51" s="48"/>
      <c r="F51" s="14"/>
      <c r="G51" s="50"/>
      <c r="H51" s="51"/>
      <c r="I51" s="48"/>
    </row>
    <row r="52" spans="1:9" hidden="1" outlineLevel="1">
      <c r="A52" s="48"/>
      <c r="B52" s="49"/>
      <c r="C52" s="45"/>
      <c r="D52" s="48"/>
      <c r="E52" s="48"/>
      <c r="F52" s="14"/>
      <c r="G52" s="50"/>
      <c r="H52" s="51"/>
      <c r="I52" s="48"/>
    </row>
    <row r="53" spans="1:9" hidden="1" outlineLevel="1">
      <c r="A53" s="48"/>
      <c r="B53" s="49"/>
      <c r="C53" s="45"/>
      <c r="D53" s="48"/>
      <c r="E53" s="48"/>
      <c r="F53" s="14"/>
      <c r="G53" s="50"/>
      <c r="H53" s="51"/>
      <c r="I53" s="48"/>
    </row>
    <row r="54" spans="1:9" hidden="1" outlineLevel="1">
      <c r="A54" s="48"/>
      <c r="B54" s="49"/>
      <c r="C54" s="45"/>
      <c r="D54" s="48"/>
      <c r="E54" s="48"/>
      <c r="F54" s="14"/>
      <c r="G54" s="50"/>
      <c r="H54" s="51"/>
      <c r="I54" s="48"/>
    </row>
    <row r="55" spans="1:9" hidden="1" outlineLevel="1">
      <c r="A55" s="48"/>
      <c r="B55" s="49"/>
      <c r="C55" s="45"/>
      <c r="D55" s="48"/>
      <c r="E55" s="48"/>
      <c r="F55" s="14"/>
      <c r="G55" s="50"/>
      <c r="H55" s="51"/>
      <c r="I55" s="48"/>
    </row>
    <row r="56" spans="1:9" hidden="1" outlineLevel="1">
      <c r="A56" s="48"/>
      <c r="B56" s="49"/>
      <c r="C56" s="45"/>
      <c r="D56" s="48"/>
      <c r="E56" s="48"/>
      <c r="F56" s="14"/>
      <c r="G56" s="50"/>
      <c r="H56" s="51"/>
      <c r="I56" s="48"/>
    </row>
    <row r="57" spans="1:9" hidden="1" outlineLevel="1">
      <c r="A57" s="48"/>
      <c r="B57" s="49"/>
      <c r="C57" s="45"/>
      <c r="D57" s="48"/>
      <c r="E57" s="48"/>
      <c r="F57" s="14"/>
      <c r="G57" s="50"/>
      <c r="H57" s="51"/>
      <c r="I57" s="48"/>
    </row>
    <row r="58" spans="1:9" hidden="1" outlineLevel="1">
      <c r="A58" s="48"/>
      <c r="B58" s="49"/>
      <c r="C58" s="45"/>
      <c r="D58" s="48"/>
      <c r="E58" s="48"/>
      <c r="F58" s="14"/>
      <c r="G58" s="50"/>
      <c r="H58" s="51"/>
      <c r="I58" s="48"/>
    </row>
    <row r="59" spans="1:9" hidden="1" outlineLevel="1">
      <c r="A59" s="48"/>
      <c r="B59" s="49"/>
      <c r="C59" s="45"/>
      <c r="D59" s="48"/>
      <c r="E59" s="48"/>
      <c r="F59" s="14"/>
      <c r="G59" s="50"/>
      <c r="H59" s="51"/>
      <c r="I59" s="48"/>
    </row>
    <row r="60" spans="1:9" hidden="1" outlineLevel="1">
      <c r="A60" s="48"/>
      <c r="B60" s="49"/>
      <c r="C60" s="45"/>
      <c r="D60" s="48"/>
      <c r="E60" s="48"/>
      <c r="F60" s="14"/>
      <c r="G60" s="50"/>
      <c r="H60" s="51"/>
      <c r="I60" s="48"/>
    </row>
    <row r="61" spans="1:9" hidden="1" outlineLevel="1">
      <c r="A61" s="48"/>
      <c r="B61" s="49"/>
      <c r="C61" s="45"/>
      <c r="D61" s="48"/>
      <c r="E61" s="48"/>
      <c r="F61" s="14"/>
      <c r="G61" s="50"/>
      <c r="H61" s="51"/>
      <c r="I61" s="48"/>
    </row>
    <row r="62" spans="1:9" hidden="1" outlineLevel="1">
      <c r="A62" s="48"/>
      <c r="B62" s="49"/>
      <c r="C62" s="45"/>
      <c r="D62" s="48"/>
      <c r="E62" s="48"/>
      <c r="F62" s="14"/>
      <c r="G62" s="50"/>
      <c r="H62" s="51"/>
      <c r="I62" s="48"/>
    </row>
    <row r="63" spans="1:9" hidden="1" outlineLevel="1">
      <c r="A63" s="48"/>
      <c r="B63" s="49"/>
      <c r="C63" s="45"/>
      <c r="D63" s="48"/>
      <c r="E63" s="48"/>
      <c r="F63" s="14"/>
      <c r="G63" s="50"/>
      <c r="H63" s="51"/>
      <c r="I63" s="48"/>
    </row>
    <row r="64" spans="1:9" hidden="1" outlineLevel="1">
      <c r="A64" s="48"/>
      <c r="B64" s="49"/>
      <c r="C64" s="45"/>
      <c r="D64" s="48"/>
      <c r="E64" s="48"/>
      <c r="F64" s="14"/>
      <c r="G64" s="50"/>
      <c r="H64" s="51"/>
      <c r="I64" s="48"/>
    </row>
    <row r="65" spans="1:9" hidden="1" outlineLevel="1">
      <c r="A65" s="48"/>
      <c r="B65" s="49"/>
      <c r="C65" s="45"/>
      <c r="D65" s="48"/>
      <c r="E65" s="48"/>
      <c r="F65" s="14"/>
      <c r="G65" s="50"/>
      <c r="H65" s="51"/>
      <c r="I65" s="48"/>
    </row>
    <row r="66" spans="1:9" hidden="1" outlineLevel="1">
      <c r="A66" s="48"/>
      <c r="B66" s="49"/>
      <c r="C66" s="45"/>
      <c r="D66" s="48"/>
      <c r="E66" s="48"/>
      <c r="F66" s="14"/>
      <c r="G66" s="50"/>
      <c r="H66" s="51"/>
      <c r="I66" s="48"/>
    </row>
    <row r="67" spans="1:9" hidden="1" outlineLevel="1">
      <c r="A67" s="48"/>
      <c r="B67" s="49"/>
      <c r="C67" s="45"/>
      <c r="D67" s="48"/>
      <c r="E67" s="48"/>
      <c r="F67" s="14"/>
      <c r="G67" s="50"/>
      <c r="H67" s="51"/>
      <c r="I67" s="48"/>
    </row>
    <row r="68" spans="1:9" hidden="1" outlineLevel="1">
      <c r="A68" s="48"/>
      <c r="B68" s="49"/>
      <c r="C68" s="45"/>
      <c r="D68" s="48"/>
      <c r="E68" s="48"/>
      <c r="F68" s="14"/>
      <c r="G68" s="50"/>
      <c r="H68" s="51"/>
      <c r="I68" s="48"/>
    </row>
    <row r="69" spans="1:9" hidden="1" outlineLevel="1">
      <c r="A69" s="48"/>
      <c r="B69" s="49"/>
      <c r="C69" s="45"/>
      <c r="D69" s="48"/>
      <c r="E69" s="48"/>
      <c r="F69" s="14"/>
      <c r="G69" s="50"/>
      <c r="H69" s="51"/>
      <c r="I69" s="48"/>
    </row>
    <row r="70" spans="1:9" hidden="1" outlineLevel="1">
      <c r="A70" s="48"/>
      <c r="B70" s="49"/>
      <c r="C70" s="45"/>
      <c r="D70" s="48"/>
      <c r="E70" s="48"/>
      <c r="F70" s="14"/>
      <c r="G70" s="50"/>
      <c r="H70" s="51"/>
      <c r="I70" s="48"/>
    </row>
    <row r="71" spans="1:9" hidden="1" outlineLevel="1">
      <c r="A71" s="48"/>
      <c r="B71" s="49"/>
      <c r="C71" s="45"/>
      <c r="D71" s="48"/>
      <c r="E71" s="48"/>
      <c r="F71" s="14"/>
      <c r="G71" s="50"/>
      <c r="H71" s="51"/>
      <c r="I71" s="48"/>
    </row>
    <row r="72" spans="1:9" hidden="1" outlineLevel="1">
      <c r="A72" s="48"/>
      <c r="B72" s="49"/>
      <c r="C72" s="45"/>
      <c r="D72" s="48"/>
      <c r="E72" s="48"/>
      <c r="F72" s="14"/>
      <c r="G72" s="50"/>
      <c r="H72" s="51"/>
      <c r="I72" s="48"/>
    </row>
    <row r="73" spans="1:9" hidden="1" outlineLevel="1">
      <c r="A73" s="48"/>
      <c r="B73" s="49"/>
      <c r="C73" s="45"/>
      <c r="D73" s="48"/>
      <c r="E73" s="48"/>
      <c r="F73" s="14"/>
      <c r="G73" s="50"/>
      <c r="H73" s="51"/>
      <c r="I73" s="48"/>
    </row>
    <row r="74" spans="1:9" hidden="1" outlineLevel="1">
      <c r="A74" s="48"/>
      <c r="B74" s="49"/>
      <c r="C74" s="45"/>
      <c r="D74" s="48"/>
      <c r="E74" s="48"/>
      <c r="F74" s="14"/>
      <c r="G74" s="50"/>
      <c r="H74" s="51"/>
      <c r="I74" s="48"/>
    </row>
    <row r="75" spans="1:9" hidden="1" outlineLevel="1">
      <c r="A75" s="48"/>
      <c r="B75" s="49"/>
      <c r="C75" s="45"/>
      <c r="D75" s="48"/>
      <c r="E75" s="48"/>
      <c r="F75" s="14"/>
      <c r="G75" s="50"/>
      <c r="H75" s="51"/>
      <c r="I75" s="48"/>
    </row>
    <row r="76" spans="1:9" hidden="1" outlineLevel="1">
      <c r="A76" s="48"/>
      <c r="B76" s="49"/>
      <c r="C76" s="45"/>
      <c r="D76" s="48"/>
      <c r="E76" s="48"/>
      <c r="F76" s="14"/>
      <c r="G76" s="50"/>
      <c r="H76" s="51"/>
      <c r="I76" s="48"/>
    </row>
    <row r="77" spans="1:9" hidden="1" outlineLevel="1">
      <c r="A77" s="48"/>
      <c r="B77" s="49"/>
      <c r="C77" s="45"/>
      <c r="D77" s="48"/>
      <c r="E77" s="48"/>
      <c r="F77" s="14"/>
      <c r="G77" s="50"/>
      <c r="H77" s="51"/>
      <c r="I77" s="48"/>
    </row>
    <row r="78" spans="1:9" hidden="1" outlineLevel="1">
      <c r="A78" s="48"/>
      <c r="B78" s="49"/>
      <c r="C78" s="45"/>
      <c r="D78" s="48"/>
      <c r="E78" s="48"/>
      <c r="F78" s="14"/>
      <c r="G78" s="50"/>
      <c r="H78" s="51"/>
      <c r="I78" s="48"/>
    </row>
    <row r="79" spans="1:9" hidden="1" outlineLevel="1">
      <c r="A79" s="48"/>
      <c r="B79" s="49"/>
      <c r="C79" s="45"/>
      <c r="D79" s="48"/>
      <c r="E79" s="48"/>
      <c r="F79" s="14"/>
      <c r="G79" s="50"/>
      <c r="H79" s="51"/>
      <c r="I79" s="48"/>
    </row>
    <row r="80" spans="1:9" hidden="1" outlineLevel="1">
      <c r="A80" s="48"/>
      <c r="B80" s="49"/>
      <c r="C80" s="45"/>
      <c r="D80" s="48"/>
      <c r="E80" s="48"/>
      <c r="F80" s="14"/>
      <c r="G80" s="50"/>
      <c r="H80" s="51"/>
      <c r="I80" s="48"/>
    </row>
    <row r="81" spans="1:9" hidden="1" outlineLevel="1">
      <c r="A81" s="48"/>
      <c r="B81" s="49"/>
      <c r="C81" s="45"/>
      <c r="D81" s="48"/>
      <c r="E81" s="48"/>
      <c r="F81" s="14"/>
      <c r="G81" s="50"/>
      <c r="H81" s="51"/>
      <c r="I81" s="48"/>
    </row>
    <row r="82" spans="1:9" hidden="1" outlineLevel="1">
      <c r="A82" s="48"/>
      <c r="B82" s="49"/>
      <c r="C82" s="45"/>
      <c r="D82" s="48"/>
      <c r="E82" s="48"/>
      <c r="F82" s="14"/>
      <c r="G82" s="50"/>
      <c r="H82" s="51"/>
      <c r="I82" s="48"/>
    </row>
    <row r="83" spans="1:9" hidden="1" outlineLevel="1">
      <c r="A83" s="48"/>
      <c r="B83" s="49"/>
      <c r="C83" s="45"/>
      <c r="D83" s="48"/>
      <c r="E83" s="48"/>
      <c r="F83" s="14"/>
      <c r="G83" s="50"/>
      <c r="H83" s="51"/>
      <c r="I83" s="48"/>
    </row>
    <row r="84" spans="1:9" hidden="1" outlineLevel="1">
      <c r="A84" s="48"/>
      <c r="B84" s="49"/>
      <c r="C84" s="45"/>
      <c r="D84" s="48"/>
      <c r="E84" s="48"/>
      <c r="F84" s="14"/>
      <c r="G84" s="50"/>
      <c r="H84" s="51"/>
      <c r="I84" s="48"/>
    </row>
    <row r="85" spans="1:9" hidden="1" outlineLevel="1">
      <c r="A85" s="48"/>
      <c r="B85" s="49"/>
      <c r="C85" s="45"/>
      <c r="D85" s="48"/>
      <c r="E85" s="48"/>
      <c r="F85" s="14"/>
      <c r="G85" s="50"/>
      <c r="H85" s="51"/>
      <c r="I85" s="48"/>
    </row>
    <row r="86" spans="1:9" hidden="1" outlineLevel="1">
      <c r="A86" s="48"/>
      <c r="B86" s="49"/>
      <c r="C86" s="45"/>
      <c r="D86" s="48"/>
      <c r="E86" s="48"/>
      <c r="F86" s="14"/>
      <c r="G86" s="50"/>
      <c r="H86" s="51"/>
      <c r="I86" s="48"/>
    </row>
    <row r="87" spans="1:9" hidden="1" outlineLevel="1">
      <c r="A87" s="48"/>
      <c r="B87" s="49"/>
      <c r="C87" s="45"/>
      <c r="D87" s="48"/>
      <c r="E87" s="48"/>
      <c r="F87" s="14"/>
      <c r="G87" s="50"/>
      <c r="H87" s="51"/>
      <c r="I87" s="48"/>
    </row>
    <row r="88" spans="1:9" hidden="1" outlineLevel="1">
      <c r="A88" s="48"/>
      <c r="B88" s="49"/>
      <c r="C88" s="45"/>
      <c r="D88" s="48"/>
      <c r="E88" s="48"/>
      <c r="F88" s="14"/>
      <c r="G88" s="50"/>
      <c r="H88" s="51"/>
      <c r="I88" s="48"/>
    </row>
    <row r="89" spans="1:9" hidden="1" outlineLevel="1">
      <c r="A89" s="48"/>
      <c r="B89" s="49"/>
      <c r="C89" s="45"/>
      <c r="D89" s="48"/>
      <c r="E89" s="48"/>
      <c r="F89" s="14"/>
      <c r="G89" s="50"/>
      <c r="H89" s="51"/>
      <c r="I89" s="48"/>
    </row>
    <row r="90" spans="1:9" hidden="1" outlineLevel="1">
      <c r="A90" s="48"/>
      <c r="B90" s="49"/>
      <c r="C90" s="45"/>
      <c r="D90" s="48"/>
      <c r="E90" s="48"/>
      <c r="F90" s="14"/>
      <c r="G90" s="50"/>
      <c r="H90" s="51"/>
      <c r="I90" s="48"/>
    </row>
    <row r="91" spans="1:9" hidden="1" outlineLevel="1">
      <c r="A91" s="48"/>
      <c r="B91" s="49"/>
      <c r="C91" s="45"/>
      <c r="D91" s="48"/>
      <c r="E91" s="48"/>
      <c r="F91" s="14"/>
      <c r="G91" s="50"/>
      <c r="H91" s="51"/>
      <c r="I91" s="48"/>
    </row>
    <row r="92" spans="1:9" hidden="1" outlineLevel="1">
      <c r="A92" s="48"/>
      <c r="B92" s="49"/>
      <c r="C92" s="45"/>
      <c r="D92" s="48"/>
      <c r="E92" s="48"/>
      <c r="F92" s="14"/>
      <c r="G92" s="50"/>
      <c r="H92" s="51"/>
      <c r="I92" s="48"/>
    </row>
    <row r="93" spans="1:9" hidden="1" outlineLevel="1">
      <c r="A93" s="48"/>
      <c r="B93" s="49"/>
      <c r="C93" s="45"/>
      <c r="D93" s="48"/>
      <c r="E93" s="48"/>
      <c r="F93" s="14"/>
      <c r="G93" s="50"/>
      <c r="H93" s="51"/>
      <c r="I93" s="48"/>
    </row>
    <row r="94" spans="1:9" hidden="1" outlineLevel="1">
      <c r="A94" s="48"/>
      <c r="B94" s="49"/>
      <c r="C94" s="45"/>
      <c r="D94" s="48"/>
      <c r="E94" s="48"/>
      <c r="F94" s="14"/>
      <c r="G94" s="50"/>
      <c r="H94" s="51"/>
      <c r="I94" s="48"/>
    </row>
    <row r="95" spans="1:9" hidden="1" outlineLevel="1">
      <c r="A95" s="48"/>
      <c r="B95" s="49"/>
      <c r="C95" s="45"/>
      <c r="D95" s="48"/>
      <c r="E95" s="48"/>
      <c r="F95" s="14"/>
      <c r="G95" s="50"/>
      <c r="H95" s="51"/>
      <c r="I95" s="48"/>
    </row>
    <row r="96" spans="1:9" hidden="1" outlineLevel="1">
      <c r="A96" s="48"/>
      <c r="B96" s="49"/>
      <c r="C96" s="45"/>
      <c r="D96" s="48"/>
      <c r="E96" s="48"/>
      <c r="F96" s="14"/>
      <c r="G96" s="50"/>
      <c r="H96" s="51"/>
      <c r="I96" s="48"/>
    </row>
    <row r="97" spans="1:9" hidden="1" outlineLevel="1">
      <c r="A97" s="48"/>
      <c r="B97" s="49"/>
      <c r="C97" s="45"/>
      <c r="D97" s="48"/>
      <c r="E97" s="48"/>
      <c r="F97" s="14"/>
      <c r="G97" s="50"/>
      <c r="H97" s="51"/>
      <c r="I97" s="48"/>
    </row>
    <row r="98" spans="1:9" hidden="1" outlineLevel="1">
      <c r="A98" s="48"/>
      <c r="B98" s="49"/>
      <c r="C98" s="45"/>
      <c r="D98" s="48"/>
      <c r="E98" s="48"/>
      <c r="F98" s="14"/>
      <c r="G98" s="50"/>
      <c r="H98" s="51"/>
      <c r="I98" s="48"/>
    </row>
    <row r="99" spans="1:9" hidden="1" outlineLevel="1">
      <c r="A99" s="48"/>
      <c r="B99" s="49"/>
      <c r="C99" s="45"/>
      <c r="D99" s="48"/>
      <c r="E99" s="48"/>
      <c r="F99" s="14"/>
      <c r="G99" s="50"/>
      <c r="H99" s="51"/>
      <c r="I99" s="48"/>
    </row>
    <row r="100" spans="1:9" hidden="1" outlineLevel="1">
      <c r="A100" s="48"/>
      <c r="B100" s="49"/>
      <c r="C100" s="45"/>
      <c r="D100" s="48"/>
      <c r="E100" s="48"/>
      <c r="F100" s="14"/>
      <c r="G100" s="50"/>
      <c r="H100" s="51"/>
      <c r="I100" s="48"/>
    </row>
    <row r="101" spans="1:9" hidden="1" outlineLevel="1">
      <c r="A101" s="48"/>
      <c r="B101" s="49"/>
      <c r="C101" s="45"/>
      <c r="D101" s="48"/>
      <c r="E101" s="48"/>
      <c r="F101" s="14"/>
      <c r="G101" s="50"/>
      <c r="H101" s="51"/>
      <c r="I101" s="48"/>
    </row>
    <row r="102" spans="1:9" hidden="1" outlineLevel="1">
      <c r="A102" s="48"/>
      <c r="B102" s="49"/>
      <c r="C102" s="45"/>
      <c r="D102" s="48"/>
      <c r="E102" s="48"/>
      <c r="F102" s="14"/>
      <c r="G102" s="50"/>
      <c r="H102" s="51"/>
      <c r="I102" s="48"/>
    </row>
    <row r="103" spans="1:9" hidden="1" outlineLevel="1">
      <c r="A103" s="48"/>
      <c r="B103" s="49"/>
      <c r="C103" s="45"/>
      <c r="D103" s="48"/>
      <c r="E103" s="48"/>
      <c r="F103" s="14"/>
      <c r="G103" s="50"/>
      <c r="H103" s="51"/>
      <c r="I103" s="48"/>
    </row>
    <row r="104" spans="1:9" hidden="1" outlineLevel="1">
      <c r="A104" s="48"/>
      <c r="B104" s="49"/>
      <c r="C104" s="45"/>
      <c r="D104" s="48"/>
      <c r="E104" s="48"/>
      <c r="F104" s="14"/>
      <c r="G104" s="50"/>
      <c r="H104" s="51"/>
      <c r="I104" s="48"/>
    </row>
    <row r="105" spans="1:9" hidden="1" outlineLevel="1">
      <c r="A105" s="48"/>
      <c r="B105" s="49"/>
      <c r="C105" s="45"/>
      <c r="D105" s="48"/>
      <c r="E105" s="48"/>
      <c r="F105" s="14"/>
      <c r="G105" s="50"/>
      <c r="H105" s="51"/>
      <c r="I105" s="48"/>
    </row>
    <row r="106" spans="1:9" hidden="1" outlineLevel="1">
      <c r="A106" s="48"/>
      <c r="B106" s="49"/>
      <c r="C106" s="45"/>
      <c r="D106" s="48"/>
      <c r="E106" s="48"/>
      <c r="F106" s="14"/>
      <c r="G106" s="50"/>
      <c r="H106" s="51"/>
      <c r="I106" s="48"/>
    </row>
    <row r="107" spans="1:9" hidden="1" outlineLevel="1">
      <c r="A107" s="48"/>
      <c r="B107" s="49"/>
      <c r="C107" s="45"/>
      <c r="D107" s="48"/>
      <c r="E107" s="48"/>
      <c r="F107" s="14"/>
      <c r="G107" s="50"/>
      <c r="H107" s="51"/>
      <c r="I107" s="48"/>
    </row>
    <row r="108" spans="1:9" hidden="1" outlineLevel="1">
      <c r="A108" s="48"/>
      <c r="B108" s="49"/>
      <c r="C108" s="45"/>
      <c r="D108" s="48"/>
      <c r="E108" s="48"/>
      <c r="F108" s="14"/>
      <c r="G108" s="50"/>
      <c r="H108" s="51"/>
      <c r="I108" s="48"/>
    </row>
    <row r="109" spans="1:9" hidden="1" outlineLevel="1">
      <c r="A109" s="48"/>
      <c r="B109" s="49"/>
      <c r="C109" s="45"/>
      <c r="D109" s="48"/>
      <c r="E109" s="48"/>
      <c r="F109" s="14"/>
      <c r="G109" s="50"/>
      <c r="H109" s="51"/>
      <c r="I109" s="48"/>
    </row>
    <row r="110" spans="1:9" hidden="1" outlineLevel="1">
      <c r="A110" s="48"/>
      <c r="B110" s="49"/>
      <c r="C110" s="45"/>
      <c r="D110" s="48"/>
      <c r="E110" s="48"/>
      <c r="F110" s="14"/>
      <c r="G110" s="50"/>
      <c r="H110" s="51"/>
      <c r="I110" s="48"/>
    </row>
    <row r="111" spans="1:9" hidden="1" outlineLevel="1">
      <c r="A111" s="48"/>
      <c r="B111" s="49"/>
      <c r="C111" s="45"/>
      <c r="D111" s="48"/>
      <c r="E111" s="48"/>
      <c r="F111" s="14"/>
      <c r="G111" s="50"/>
      <c r="H111" s="51"/>
      <c r="I111" s="48"/>
    </row>
    <row r="112" spans="1:9" hidden="1" outlineLevel="1">
      <c r="A112" s="48"/>
      <c r="B112" s="49"/>
      <c r="C112" s="45"/>
      <c r="D112" s="48"/>
      <c r="E112" s="48"/>
      <c r="F112" s="14"/>
      <c r="G112" s="50"/>
      <c r="H112" s="51"/>
      <c r="I112" s="48"/>
    </row>
    <row r="113" spans="1:9" hidden="1" outlineLevel="1">
      <c r="A113" s="48"/>
      <c r="B113" s="49"/>
      <c r="C113" s="45"/>
      <c r="D113" s="48"/>
      <c r="E113" s="48"/>
      <c r="F113" s="14"/>
      <c r="G113" s="50"/>
      <c r="H113" s="51"/>
      <c r="I113" s="48"/>
    </row>
    <row r="114" spans="1:9" hidden="1" outlineLevel="1">
      <c r="A114" s="48"/>
      <c r="B114" s="49"/>
      <c r="C114" s="45"/>
      <c r="D114" s="48"/>
      <c r="E114" s="48"/>
      <c r="F114" s="14"/>
      <c r="G114" s="50"/>
      <c r="H114" s="51"/>
      <c r="I114" s="48"/>
    </row>
    <row r="115" spans="1:9" hidden="1" outlineLevel="1">
      <c r="A115" s="48"/>
      <c r="B115" s="49"/>
      <c r="C115" s="45"/>
      <c r="D115" s="48"/>
      <c r="E115" s="48"/>
      <c r="F115" s="14"/>
      <c r="G115" s="50"/>
      <c r="H115" s="51"/>
      <c r="I115" s="48"/>
    </row>
    <row r="116" spans="1:9" hidden="1" outlineLevel="1">
      <c r="A116" s="48"/>
      <c r="B116" s="49"/>
      <c r="C116" s="45"/>
      <c r="D116" s="48"/>
      <c r="E116" s="48"/>
      <c r="F116" s="14"/>
      <c r="G116" s="50"/>
      <c r="H116" s="51"/>
      <c r="I116" s="48"/>
    </row>
    <row r="117" spans="1:9" hidden="1" outlineLevel="1">
      <c r="A117" s="48"/>
      <c r="B117" s="49"/>
      <c r="C117" s="45"/>
      <c r="D117" s="48"/>
      <c r="E117" s="48"/>
      <c r="F117" s="14"/>
      <c r="G117" s="50"/>
      <c r="H117" s="51"/>
      <c r="I117" s="48"/>
    </row>
    <row r="118" spans="1:9" hidden="1" outlineLevel="1">
      <c r="A118" s="48"/>
      <c r="B118" s="49"/>
      <c r="C118" s="45"/>
      <c r="D118" s="48"/>
      <c r="E118" s="48"/>
      <c r="F118" s="14"/>
      <c r="G118" s="50"/>
      <c r="H118" s="51"/>
      <c r="I118" s="48"/>
    </row>
    <row r="119" spans="1:9" hidden="1" outlineLevel="1">
      <c r="A119" s="48"/>
      <c r="B119" s="49"/>
      <c r="C119" s="45"/>
      <c r="D119" s="48"/>
      <c r="E119" s="48"/>
      <c r="F119" s="14"/>
      <c r="G119" s="50"/>
      <c r="H119" s="51"/>
      <c r="I119" s="48"/>
    </row>
    <row r="120" spans="1:9" hidden="1" outlineLevel="1">
      <c r="A120" s="48"/>
      <c r="B120" s="49"/>
      <c r="C120" s="45"/>
      <c r="D120" s="48"/>
      <c r="E120" s="48"/>
      <c r="F120" s="14"/>
      <c r="G120" s="50"/>
      <c r="H120" s="51"/>
      <c r="I120" s="48"/>
    </row>
    <row r="121" spans="1:9" hidden="1" outlineLevel="1">
      <c r="A121" s="48"/>
      <c r="B121" s="49"/>
      <c r="C121" s="45"/>
      <c r="D121" s="48"/>
      <c r="E121" s="48"/>
      <c r="F121" s="14"/>
      <c r="G121" s="50"/>
      <c r="H121" s="51"/>
      <c r="I121" s="48"/>
    </row>
    <row r="122" spans="1:9" hidden="1" outlineLevel="1">
      <c r="A122" s="48"/>
      <c r="B122" s="49"/>
      <c r="C122" s="45"/>
      <c r="D122" s="48"/>
      <c r="E122" s="48"/>
      <c r="F122" s="14"/>
      <c r="G122" s="50"/>
      <c r="H122" s="51"/>
      <c r="I122" s="48"/>
    </row>
    <row r="123" spans="1:9" hidden="1" outlineLevel="1">
      <c r="A123" s="48"/>
      <c r="B123" s="49"/>
      <c r="C123" s="45"/>
      <c r="D123" s="48"/>
      <c r="E123" s="48"/>
      <c r="F123" s="14"/>
      <c r="G123" s="50"/>
      <c r="H123" s="51"/>
      <c r="I123" s="48"/>
    </row>
    <row r="124" spans="1:9" hidden="1" outlineLevel="1">
      <c r="A124" s="48"/>
      <c r="B124" s="49"/>
      <c r="C124" s="45"/>
      <c r="D124" s="48"/>
      <c r="E124" s="48"/>
      <c r="F124" s="14"/>
      <c r="G124" s="50"/>
      <c r="H124" s="51"/>
      <c r="I124" s="48"/>
    </row>
    <row r="125" spans="1:9" hidden="1" outlineLevel="1">
      <c r="A125" s="48"/>
      <c r="B125" s="49"/>
      <c r="C125" s="45"/>
      <c r="D125" s="48"/>
      <c r="E125" s="48"/>
      <c r="F125" s="14"/>
      <c r="G125" s="50"/>
      <c r="H125" s="51"/>
      <c r="I125" s="48"/>
    </row>
    <row r="126" spans="1:9" hidden="1" outlineLevel="1">
      <c r="A126" s="48"/>
      <c r="B126" s="49"/>
      <c r="C126" s="45"/>
      <c r="D126" s="48"/>
      <c r="E126" s="48"/>
      <c r="F126" s="14"/>
      <c r="G126" s="50"/>
      <c r="H126" s="51"/>
      <c r="I126" s="48"/>
    </row>
    <row r="127" spans="1:9" hidden="1" outlineLevel="1">
      <c r="A127" s="48"/>
      <c r="B127" s="49"/>
      <c r="C127" s="45"/>
      <c r="D127" s="48"/>
      <c r="E127" s="48"/>
      <c r="F127" s="14"/>
      <c r="G127" s="50"/>
      <c r="H127" s="51"/>
      <c r="I127" s="48"/>
    </row>
    <row r="128" spans="1:9" hidden="1" outlineLevel="1">
      <c r="A128" s="48"/>
      <c r="B128" s="49"/>
      <c r="C128" s="45"/>
      <c r="D128" s="48"/>
      <c r="E128" s="48"/>
      <c r="F128" s="14"/>
      <c r="G128" s="50"/>
      <c r="H128" s="51"/>
      <c r="I128" s="48"/>
    </row>
    <row r="129" spans="1:9" hidden="1" outlineLevel="1">
      <c r="A129" s="48"/>
      <c r="B129" s="49"/>
      <c r="C129" s="45"/>
      <c r="D129" s="48"/>
      <c r="E129" s="48"/>
      <c r="F129" s="14"/>
      <c r="G129" s="50"/>
      <c r="H129" s="51"/>
      <c r="I129" s="48"/>
    </row>
    <row r="130" spans="1:9" hidden="1" outlineLevel="1">
      <c r="A130" s="48"/>
      <c r="B130" s="49"/>
      <c r="C130" s="45"/>
      <c r="D130" s="48"/>
      <c r="E130" s="48"/>
      <c r="F130" s="14"/>
      <c r="G130" s="50"/>
      <c r="H130" s="51"/>
      <c r="I130" s="48"/>
    </row>
    <row r="131" spans="1:9" hidden="1" outlineLevel="1">
      <c r="A131" s="48"/>
      <c r="B131" s="49"/>
      <c r="C131" s="45"/>
      <c r="D131" s="48"/>
      <c r="E131" s="48"/>
      <c r="F131" s="14"/>
      <c r="G131" s="50"/>
      <c r="H131" s="51"/>
      <c r="I131" s="48"/>
    </row>
    <row r="132" spans="1:9" hidden="1" outlineLevel="1">
      <c r="A132" s="48"/>
      <c r="B132" s="49"/>
      <c r="C132" s="45"/>
      <c r="D132" s="48"/>
      <c r="E132" s="48"/>
      <c r="F132" s="14"/>
      <c r="G132" s="50"/>
      <c r="H132" s="51"/>
      <c r="I132" s="48"/>
    </row>
    <row r="133" spans="1:9" hidden="1" outlineLevel="1">
      <c r="A133" s="48"/>
      <c r="B133" s="49"/>
      <c r="C133" s="45"/>
      <c r="D133" s="48"/>
      <c r="E133" s="48"/>
      <c r="F133" s="14"/>
      <c r="G133" s="50"/>
      <c r="H133" s="51"/>
      <c r="I133" s="48"/>
    </row>
    <row r="134" spans="1:9" hidden="1" outlineLevel="1">
      <c r="A134" s="48"/>
      <c r="B134" s="49"/>
      <c r="C134" s="45"/>
      <c r="D134" s="48"/>
      <c r="E134" s="48"/>
      <c r="F134" s="14"/>
      <c r="G134" s="50"/>
      <c r="H134" s="51"/>
      <c r="I134" s="48"/>
    </row>
    <row r="135" spans="1:9" hidden="1" outlineLevel="1">
      <c r="A135" s="48"/>
      <c r="B135" s="49"/>
      <c r="C135" s="45"/>
      <c r="D135" s="48"/>
      <c r="E135" s="48"/>
      <c r="F135" s="14"/>
      <c r="G135" s="50"/>
      <c r="H135" s="51"/>
      <c r="I135" s="48"/>
    </row>
    <row r="136" spans="1:9" hidden="1" outlineLevel="1">
      <c r="A136" s="48"/>
      <c r="B136" s="49"/>
      <c r="C136" s="45"/>
      <c r="D136" s="48"/>
      <c r="E136" s="48"/>
      <c r="F136" s="14"/>
      <c r="G136" s="50"/>
      <c r="H136" s="51"/>
      <c r="I136" s="48"/>
    </row>
    <row r="137" spans="1:9" hidden="1" outlineLevel="1">
      <c r="A137" s="48"/>
      <c r="B137" s="49"/>
      <c r="C137" s="45"/>
      <c r="D137" s="48"/>
      <c r="E137" s="48"/>
      <c r="F137" s="14"/>
      <c r="G137" s="50"/>
      <c r="H137" s="51"/>
      <c r="I137" s="48"/>
    </row>
    <row r="138" spans="1:9" hidden="1" outlineLevel="1">
      <c r="A138" s="48"/>
      <c r="B138" s="49"/>
      <c r="C138" s="45"/>
      <c r="D138" s="48"/>
      <c r="E138" s="48"/>
      <c r="F138" s="14"/>
      <c r="G138" s="50"/>
      <c r="H138" s="51"/>
      <c r="I138" s="48"/>
    </row>
    <row r="139" spans="1:9" hidden="1" outlineLevel="1">
      <c r="A139" s="48"/>
      <c r="B139" s="49"/>
      <c r="C139" s="45"/>
      <c r="D139" s="48"/>
      <c r="E139" s="48"/>
      <c r="F139" s="14"/>
      <c r="G139" s="50"/>
      <c r="H139" s="51"/>
      <c r="I139" s="48"/>
    </row>
    <row r="140" spans="1:9" hidden="1" outlineLevel="1">
      <c r="A140" s="48"/>
      <c r="B140" s="49"/>
      <c r="C140" s="45"/>
      <c r="D140" s="48"/>
      <c r="E140" s="48"/>
      <c r="F140" s="14"/>
      <c r="G140" s="50"/>
      <c r="H140" s="51"/>
      <c r="I140" s="48"/>
    </row>
    <row r="141" spans="1:9" hidden="1" outlineLevel="1">
      <c r="A141" s="48"/>
      <c r="B141" s="49"/>
      <c r="C141" s="45"/>
      <c r="D141" s="48"/>
      <c r="E141" s="48"/>
      <c r="F141" s="14"/>
      <c r="G141" s="50"/>
      <c r="H141" s="51"/>
      <c r="I141" s="48"/>
    </row>
    <row r="142" spans="1:9" hidden="1" outlineLevel="1">
      <c r="A142" s="48"/>
      <c r="B142" s="49"/>
      <c r="C142" s="45"/>
      <c r="D142" s="48"/>
      <c r="E142" s="48"/>
      <c r="F142" s="14"/>
      <c r="G142" s="50"/>
      <c r="H142" s="51"/>
      <c r="I142" s="48"/>
    </row>
    <row r="143" spans="1:9" hidden="1" outlineLevel="1">
      <c r="A143" s="48"/>
      <c r="B143" s="49"/>
      <c r="C143" s="45"/>
      <c r="D143" s="48"/>
      <c r="E143" s="48"/>
      <c r="F143" s="14"/>
      <c r="G143" s="50"/>
      <c r="H143" s="51"/>
      <c r="I143" s="48"/>
    </row>
    <row r="144" spans="1:9" hidden="1" outlineLevel="1">
      <c r="A144" s="48"/>
      <c r="B144" s="49"/>
      <c r="C144" s="45"/>
      <c r="D144" s="48"/>
      <c r="E144" s="48"/>
      <c r="F144" s="14"/>
      <c r="G144" s="50"/>
      <c r="H144" s="51"/>
      <c r="I144" s="48"/>
    </row>
    <row r="145" spans="1:9" hidden="1" outlineLevel="1">
      <c r="A145" s="48"/>
      <c r="B145" s="49"/>
      <c r="C145" s="45"/>
      <c r="D145" s="48"/>
      <c r="E145" s="48"/>
      <c r="F145" s="14"/>
      <c r="G145" s="50"/>
      <c r="H145" s="51"/>
      <c r="I145" s="48"/>
    </row>
    <row r="146" spans="1:9" hidden="1" outlineLevel="1">
      <c r="A146" s="48"/>
      <c r="B146" s="49"/>
      <c r="C146" s="45"/>
      <c r="D146" s="48"/>
      <c r="E146" s="48"/>
      <c r="F146" s="14"/>
      <c r="G146" s="50"/>
      <c r="H146" s="51"/>
      <c r="I146" s="48"/>
    </row>
    <row r="147" spans="1:9" hidden="1" outlineLevel="1">
      <c r="A147" s="48"/>
      <c r="B147" s="49"/>
      <c r="C147" s="45"/>
      <c r="D147" s="48"/>
      <c r="E147" s="48"/>
      <c r="F147" s="14"/>
      <c r="G147" s="50"/>
      <c r="H147" s="51"/>
      <c r="I147" s="48"/>
    </row>
    <row r="148" spans="1:9" hidden="1" outlineLevel="1">
      <c r="A148" s="48"/>
      <c r="B148" s="49"/>
      <c r="C148" s="45"/>
      <c r="D148" s="48"/>
      <c r="E148" s="48"/>
      <c r="F148" s="14"/>
      <c r="G148" s="50"/>
      <c r="H148" s="51"/>
      <c r="I148" s="48"/>
    </row>
    <row r="149" spans="1:9" hidden="1" outlineLevel="1">
      <c r="A149" s="48"/>
      <c r="B149" s="49"/>
      <c r="C149" s="45"/>
      <c r="D149" s="48"/>
      <c r="E149" s="48"/>
      <c r="F149" s="14"/>
      <c r="G149" s="50"/>
      <c r="H149" s="51"/>
      <c r="I149" s="48"/>
    </row>
    <row r="150" spans="1:9" hidden="1" outlineLevel="1">
      <c r="A150" s="48"/>
      <c r="B150" s="49"/>
      <c r="C150" s="45"/>
      <c r="D150" s="48"/>
      <c r="E150" s="48"/>
      <c r="F150" s="14"/>
      <c r="G150" s="50"/>
      <c r="H150" s="51"/>
      <c r="I150" s="48"/>
    </row>
    <row r="151" spans="1:9" hidden="1" outlineLevel="1">
      <c r="A151" s="48"/>
      <c r="B151" s="49"/>
      <c r="C151" s="45"/>
      <c r="D151" s="48"/>
      <c r="E151" s="48"/>
      <c r="F151" s="14"/>
      <c r="G151" s="50"/>
      <c r="H151" s="51"/>
      <c r="I151" s="48"/>
    </row>
    <row r="152" spans="1:9" hidden="1" outlineLevel="1">
      <c r="A152" s="48"/>
      <c r="B152" s="49"/>
      <c r="C152" s="45"/>
      <c r="D152" s="48"/>
      <c r="E152" s="48"/>
      <c r="F152" s="14"/>
      <c r="G152" s="50"/>
      <c r="H152" s="51"/>
      <c r="I152" s="48"/>
    </row>
    <row r="153" spans="1:9" hidden="1" outlineLevel="1">
      <c r="A153" s="48"/>
      <c r="B153" s="49"/>
      <c r="C153" s="45"/>
      <c r="D153" s="48"/>
      <c r="E153" s="48"/>
      <c r="F153" s="14"/>
      <c r="G153" s="50"/>
      <c r="H153" s="51"/>
      <c r="I153" s="48"/>
    </row>
    <row r="154" spans="1:9" hidden="1" outlineLevel="1">
      <c r="A154" s="48"/>
      <c r="B154" s="49"/>
      <c r="C154" s="45"/>
      <c r="D154" s="48"/>
      <c r="E154" s="48"/>
      <c r="F154" s="14"/>
      <c r="G154" s="50"/>
      <c r="H154" s="51"/>
      <c r="I154" s="48"/>
    </row>
    <row r="155" spans="1:9" hidden="1" outlineLevel="1">
      <c r="A155" s="48"/>
      <c r="B155" s="49"/>
      <c r="C155" s="45"/>
      <c r="D155" s="48"/>
      <c r="E155" s="48"/>
      <c r="F155" s="14"/>
      <c r="G155" s="50"/>
      <c r="H155" s="51"/>
      <c r="I155" s="48"/>
    </row>
    <row r="156" spans="1:9" hidden="1" outlineLevel="1">
      <c r="A156" s="48"/>
      <c r="B156" s="49"/>
      <c r="C156" s="45"/>
      <c r="D156" s="48"/>
      <c r="E156" s="48"/>
      <c r="F156" s="14"/>
      <c r="G156" s="50"/>
      <c r="H156" s="51"/>
      <c r="I156" s="48"/>
    </row>
    <row r="157" spans="1:9" hidden="1" outlineLevel="1">
      <c r="A157" s="48"/>
      <c r="B157" s="49"/>
      <c r="C157" s="45"/>
      <c r="D157" s="48"/>
      <c r="E157" s="48"/>
      <c r="F157" s="14"/>
      <c r="G157" s="50"/>
      <c r="H157" s="51"/>
      <c r="I157" s="48"/>
    </row>
    <row r="158" spans="1:9" hidden="1" outlineLevel="1">
      <c r="A158" s="48"/>
      <c r="B158" s="49"/>
      <c r="C158" s="45"/>
      <c r="D158" s="48"/>
      <c r="E158" s="48"/>
      <c r="F158" s="14"/>
      <c r="G158" s="50"/>
      <c r="H158" s="51"/>
      <c r="I158" s="48"/>
    </row>
    <row r="159" spans="1:9" hidden="1" outlineLevel="1">
      <c r="A159" s="48"/>
      <c r="B159" s="49"/>
      <c r="C159" s="45"/>
      <c r="D159" s="48"/>
      <c r="E159" s="48"/>
      <c r="F159" s="14"/>
      <c r="G159" s="50"/>
      <c r="H159" s="51"/>
      <c r="I159" s="48"/>
    </row>
    <row r="160" spans="1:9" hidden="1" outlineLevel="1">
      <c r="A160" s="48"/>
      <c r="B160" s="49"/>
      <c r="C160" s="45"/>
      <c r="D160" s="48"/>
      <c r="E160" s="48"/>
      <c r="F160" s="14"/>
      <c r="G160" s="50"/>
      <c r="H160" s="51"/>
      <c r="I160" s="48"/>
    </row>
    <row r="161" spans="1:9" hidden="1" outlineLevel="1">
      <c r="A161" s="48"/>
      <c r="B161" s="49"/>
      <c r="C161" s="45"/>
      <c r="D161" s="48"/>
      <c r="E161" s="48"/>
      <c r="F161" s="14"/>
      <c r="G161" s="50"/>
      <c r="H161" s="51"/>
      <c r="I161" s="48"/>
    </row>
    <row r="162" spans="1:9" hidden="1" outlineLevel="1">
      <c r="A162" s="48"/>
      <c r="B162" s="49"/>
      <c r="C162" s="45"/>
      <c r="D162" s="48"/>
      <c r="E162" s="48"/>
      <c r="F162" s="14"/>
      <c r="G162" s="50"/>
      <c r="H162" s="51"/>
      <c r="I162" s="48"/>
    </row>
    <row r="163" spans="1:9" hidden="1" outlineLevel="1">
      <c r="A163" s="48"/>
      <c r="B163" s="49"/>
      <c r="C163" s="45"/>
      <c r="D163" s="48"/>
      <c r="E163" s="48"/>
      <c r="F163" s="14"/>
      <c r="G163" s="50"/>
      <c r="H163" s="51"/>
      <c r="I163" s="48"/>
    </row>
    <row r="164" spans="1:9" hidden="1" outlineLevel="1">
      <c r="A164" s="48"/>
      <c r="B164" s="49"/>
      <c r="C164" s="45"/>
      <c r="D164" s="48"/>
      <c r="E164" s="48"/>
      <c r="F164" s="14"/>
      <c r="G164" s="50"/>
      <c r="H164" s="51"/>
      <c r="I164" s="48"/>
    </row>
    <row r="165" spans="1:9" hidden="1" outlineLevel="1">
      <c r="A165" s="48"/>
      <c r="B165" s="49"/>
      <c r="C165" s="45"/>
      <c r="D165" s="48"/>
      <c r="E165" s="48"/>
      <c r="F165" s="14"/>
      <c r="G165" s="50"/>
      <c r="H165" s="51"/>
      <c r="I165" s="48"/>
    </row>
    <row r="166" spans="1:9" hidden="1" outlineLevel="1">
      <c r="A166" s="48"/>
      <c r="B166" s="49"/>
      <c r="C166" s="45"/>
      <c r="D166" s="48"/>
      <c r="E166" s="48"/>
      <c r="F166" s="14"/>
      <c r="G166" s="50"/>
      <c r="H166" s="51"/>
      <c r="I166" s="48"/>
    </row>
    <row r="167" spans="1:9" hidden="1" outlineLevel="1">
      <c r="A167" s="48"/>
      <c r="B167" s="49"/>
      <c r="C167" s="45"/>
      <c r="D167" s="48"/>
      <c r="E167" s="48"/>
      <c r="F167" s="14"/>
      <c r="G167" s="50"/>
      <c r="H167" s="51"/>
      <c r="I167" s="48"/>
    </row>
    <row r="168" spans="1:9" hidden="1" outlineLevel="1">
      <c r="A168" s="48"/>
      <c r="B168" s="49"/>
      <c r="C168" s="45"/>
      <c r="D168" s="48"/>
      <c r="E168" s="48"/>
      <c r="F168" s="14"/>
      <c r="G168" s="50"/>
      <c r="H168" s="51"/>
      <c r="I168" s="48"/>
    </row>
    <row r="169" spans="1:9" hidden="1" outlineLevel="1">
      <c r="A169" s="48"/>
      <c r="B169" s="49"/>
      <c r="C169" s="45"/>
      <c r="D169" s="48"/>
      <c r="E169" s="48"/>
      <c r="F169" s="14"/>
      <c r="G169" s="50"/>
      <c r="H169" s="51"/>
      <c r="I169" s="48"/>
    </row>
    <row r="170" spans="1:9" hidden="1" outlineLevel="1">
      <c r="A170" s="48"/>
      <c r="B170" s="49"/>
      <c r="C170" s="45"/>
      <c r="D170" s="48"/>
      <c r="E170" s="48"/>
      <c r="F170" s="14"/>
      <c r="G170" s="50"/>
      <c r="H170" s="51"/>
      <c r="I170" s="48"/>
    </row>
    <row r="171" spans="1:9" hidden="1" outlineLevel="1">
      <c r="A171" s="48"/>
      <c r="B171" s="49"/>
      <c r="C171" s="45"/>
      <c r="D171" s="48"/>
      <c r="E171" s="48"/>
      <c r="F171" s="14"/>
      <c r="G171" s="50"/>
      <c r="H171" s="51"/>
      <c r="I171" s="48"/>
    </row>
    <row r="172" spans="1:9" hidden="1" outlineLevel="1">
      <c r="A172" s="48"/>
      <c r="B172" s="49"/>
      <c r="C172" s="45"/>
      <c r="D172" s="48"/>
      <c r="E172" s="48"/>
      <c r="F172" s="14"/>
      <c r="G172" s="50"/>
      <c r="H172" s="51"/>
      <c r="I172" s="48"/>
    </row>
    <row r="173" spans="1:9" hidden="1" outlineLevel="1">
      <c r="A173" s="48"/>
      <c r="B173" s="49"/>
      <c r="C173" s="45"/>
      <c r="D173" s="48"/>
      <c r="E173" s="48"/>
      <c r="F173" s="14"/>
      <c r="G173" s="50"/>
      <c r="H173" s="51"/>
      <c r="I173" s="48"/>
    </row>
    <row r="174" spans="1:9" hidden="1" outlineLevel="1">
      <c r="A174" s="48"/>
      <c r="B174" s="49"/>
      <c r="C174" s="45"/>
      <c r="D174" s="48"/>
      <c r="E174" s="48"/>
      <c r="F174" s="14"/>
      <c r="G174" s="50"/>
      <c r="H174" s="51"/>
      <c r="I174" s="48"/>
    </row>
    <row r="175" spans="1:9" hidden="1" outlineLevel="1">
      <c r="A175" s="48"/>
      <c r="B175" s="49"/>
      <c r="C175" s="45"/>
      <c r="D175" s="48"/>
      <c r="E175" s="48"/>
      <c r="F175" s="14"/>
      <c r="G175" s="50"/>
      <c r="H175" s="51"/>
      <c r="I175" s="48"/>
    </row>
    <row r="176" spans="1:9" hidden="1" outlineLevel="1">
      <c r="A176" s="48"/>
      <c r="B176" s="49"/>
      <c r="C176" s="45"/>
      <c r="D176" s="48"/>
      <c r="E176" s="48"/>
      <c r="F176" s="14"/>
      <c r="G176" s="50"/>
      <c r="H176" s="51"/>
      <c r="I176" s="48"/>
    </row>
    <row r="177" spans="1:9" hidden="1" outlineLevel="1">
      <c r="A177" s="48"/>
      <c r="B177" s="49"/>
      <c r="C177" s="45"/>
      <c r="D177" s="48"/>
      <c r="E177" s="48"/>
      <c r="F177" s="14"/>
      <c r="G177" s="50"/>
      <c r="H177" s="51"/>
      <c r="I177" s="48"/>
    </row>
    <row r="178" spans="1:9" hidden="1" outlineLevel="1">
      <c r="A178" s="48"/>
      <c r="B178" s="49"/>
      <c r="C178" s="45"/>
      <c r="D178" s="48"/>
      <c r="E178" s="48"/>
      <c r="F178" s="14"/>
      <c r="G178" s="50"/>
      <c r="H178" s="51"/>
      <c r="I178" s="48"/>
    </row>
    <row r="179" spans="1:9" hidden="1" outlineLevel="1">
      <c r="A179" s="48"/>
      <c r="B179" s="49"/>
      <c r="C179" s="45"/>
      <c r="D179" s="48"/>
      <c r="E179" s="48"/>
      <c r="F179" s="14"/>
      <c r="G179" s="50"/>
      <c r="H179" s="51"/>
      <c r="I179" s="48"/>
    </row>
    <row r="180" spans="1:9" hidden="1" outlineLevel="1">
      <c r="A180" s="48"/>
      <c r="B180" s="49"/>
      <c r="C180" s="45"/>
      <c r="D180" s="48"/>
      <c r="E180" s="48"/>
      <c r="F180" s="14"/>
      <c r="G180" s="50"/>
      <c r="H180" s="51"/>
      <c r="I180" s="48"/>
    </row>
    <row r="181" spans="1:9" hidden="1" outlineLevel="1">
      <c r="A181" s="48"/>
      <c r="B181" s="49"/>
      <c r="C181" s="45"/>
      <c r="D181" s="48"/>
      <c r="E181" s="48"/>
      <c r="F181" s="14"/>
      <c r="G181" s="50"/>
      <c r="H181" s="51"/>
      <c r="I181" s="48"/>
    </row>
    <row r="182" spans="1:9" hidden="1" outlineLevel="1">
      <c r="A182" s="48"/>
      <c r="B182" s="49"/>
      <c r="C182" s="45"/>
      <c r="D182" s="48"/>
      <c r="E182" s="48"/>
      <c r="F182" s="14"/>
      <c r="G182" s="50"/>
      <c r="H182" s="51"/>
      <c r="I182" s="48"/>
    </row>
    <row r="183" spans="1:9" hidden="1" outlineLevel="1">
      <c r="A183" s="48"/>
      <c r="B183" s="49"/>
      <c r="C183" s="45"/>
      <c r="D183" s="48"/>
      <c r="E183" s="48"/>
      <c r="F183" s="14"/>
      <c r="G183" s="50"/>
      <c r="H183" s="51"/>
      <c r="I183" s="48"/>
    </row>
    <row r="184" spans="1:9" hidden="1" outlineLevel="1">
      <c r="A184" s="48"/>
      <c r="B184" s="49"/>
      <c r="C184" s="45"/>
      <c r="D184" s="48"/>
      <c r="E184" s="48"/>
      <c r="F184" s="14"/>
      <c r="G184" s="50"/>
      <c r="H184" s="51"/>
      <c r="I184" s="48"/>
    </row>
    <row r="185" spans="1:9" hidden="1" outlineLevel="1">
      <c r="A185" s="48"/>
      <c r="B185" s="49"/>
      <c r="C185" s="45"/>
      <c r="D185" s="48"/>
      <c r="E185" s="48"/>
      <c r="F185" s="14"/>
      <c r="G185" s="50"/>
      <c r="H185" s="51"/>
      <c r="I185" s="48"/>
    </row>
    <row r="186" spans="1:9" hidden="1" outlineLevel="1">
      <c r="A186" s="48"/>
      <c r="B186" s="49"/>
      <c r="C186" s="45"/>
      <c r="D186" s="48"/>
      <c r="E186" s="48"/>
      <c r="F186" s="14"/>
      <c r="G186" s="50"/>
      <c r="H186" s="51"/>
      <c r="I186" s="48"/>
    </row>
    <row r="187" spans="1:9" hidden="1" outlineLevel="1">
      <c r="A187" s="48"/>
      <c r="B187" s="49"/>
      <c r="C187" s="45"/>
      <c r="D187" s="48"/>
      <c r="E187" s="48"/>
      <c r="F187" s="14"/>
      <c r="G187" s="50"/>
      <c r="H187" s="51"/>
      <c r="I187" s="48"/>
    </row>
    <row r="188" spans="1:9" hidden="1" outlineLevel="1">
      <c r="A188" s="48"/>
      <c r="B188" s="49"/>
      <c r="C188" s="45"/>
      <c r="D188" s="48"/>
      <c r="E188" s="48"/>
      <c r="F188" s="14"/>
      <c r="G188" s="50"/>
      <c r="H188" s="51"/>
      <c r="I188" s="48"/>
    </row>
    <row r="189" spans="1:9" hidden="1" outlineLevel="1">
      <c r="A189" s="48"/>
      <c r="B189" s="49"/>
      <c r="C189" s="45"/>
      <c r="D189" s="48"/>
      <c r="E189" s="48"/>
      <c r="F189" s="14"/>
      <c r="G189" s="50"/>
      <c r="H189" s="51"/>
      <c r="I189" s="48"/>
    </row>
    <row r="190" spans="1:9" hidden="1" outlineLevel="1">
      <c r="A190" s="48"/>
      <c r="B190" s="49"/>
      <c r="C190" s="45"/>
      <c r="D190" s="48"/>
      <c r="E190" s="48"/>
      <c r="F190" s="14"/>
      <c r="G190" s="50"/>
      <c r="H190" s="51"/>
      <c r="I190" s="48"/>
    </row>
    <row r="191" spans="1:9" hidden="1" outlineLevel="1">
      <c r="A191" s="48"/>
      <c r="B191" s="49"/>
      <c r="C191" s="45"/>
      <c r="D191" s="48"/>
      <c r="E191" s="48"/>
      <c r="F191" s="14"/>
      <c r="G191" s="50"/>
      <c r="H191" s="51"/>
      <c r="I191" s="48"/>
    </row>
    <row r="192" spans="1:9" hidden="1" outlineLevel="1">
      <c r="A192" s="48"/>
      <c r="B192" s="49"/>
      <c r="C192" s="45"/>
      <c r="D192" s="48"/>
      <c r="E192" s="48"/>
      <c r="F192" s="14"/>
      <c r="G192" s="50"/>
      <c r="H192" s="51"/>
      <c r="I192" s="48"/>
    </row>
    <row r="193" spans="1:9" hidden="1" outlineLevel="1">
      <c r="A193" s="48"/>
      <c r="B193" s="49"/>
      <c r="C193" s="45"/>
      <c r="D193" s="48"/>
      <c r="E193" s="48"/>
      <c r="F193" s="14"/>
      <c r="G193" s="50"/>
      <c r="H193" s="51"/>
      <c r="I193" s="48"/>
    </row>
    <row r="194" spans="1:9" hidden="1" outlineLevel="1">
      <c r="A194" s="48"/>
      <c r="B194" s="49"/>
      <c r="C194" s="45"/>
      <c r="D194" s="48"/>
      <c r="E194" s="48"/>
      <c r="F194" s="14"/>
      <c r="G194" s="50"/>
      <c r="H194" s="51"/>
      <c r="I194" s="48"/>
    </row>
    <row r="195" spans="1:9" hidden="1" outlineLevel="1">
      <c r="A195" s="48"/>
      <c r="B195" s="49"/>
      <c r="C195" s="45"/>
      <c r="D195" s="48"/>
      <c r="E195" s="48"/>
      <c r="F195" s="14"/>
      <c r="G195" s="50"/>
      <c r="H195" s="51"/>
      <c r="I195" s="48"/>
    </row>
    <row r="196" spans="1:9" hidden="1" outlineLevel="1">
      <c r="A196" s="48"/>
      <c r="B196" s="49"/>
      <c r="C196" s="45"/>
      <c r="D196" s="48"/>
      <c r="E196" s="48"/>
      <c r="F196" s="14"/>
      <c r="G196" s="50"/>
      <c r="H196" s="51"/>
      <c r="I196" s="48"/>
    </row>
    <row r="197" spans="1:9" hidden="1" outlineLevel="1">
      <c r="A197" s="48"/>
      <c r="B197" s="49"/>
      <c r="C197" s="45"/>
      <c r="D197" s="48"/>
      <c r="E197" s="48"/>
      <c r="F197" s="14"/>
      <c r="G197" s="50"/>
      <c r="H197" s="51"/>
      <c r="I197" s="48"/>
    </row>
    <row r="198" spans="1:9" hidden="1" outlineLevel="1">
      <c r="A198" s="48"/>
      <c r="B198" s="49"/>
      <c r="C198" s="45"/>
      <c r="D198" s="48"/>
      <c r="E198" s="48"/>
      <c r="F198" s="14"/>
      <c r="G198" s="50"/>
      <c r="H198" s="51"/>
      <c r="I198" s="48"/>
    </row>
    <row r="199" spans="1:9" hidden="1" outlineLevel="1">
      <c r="A199" s="48"/>
      <c r="B199" s="49"/>
      <c r="C199" s="45"/>
      <c r="D199" s="48"/>
      <c r="E199" s="48"/>
      <c r="F199" s="14"/>
      <c r="G199" s="50"/>
      <c r="H199" s="51"/>
      <c r="I199" s="48"/>
    </row>
    <row r="200" spans="1:9" hidden="1" outlineLevel="1">
      <c r="A200" s="48"/>
      <c r="B200" s="49"/>
      <c r="C200" s="45"/>
      <c r="D200" s="48"/>
      <c r="E200" s="48"/>
      <c r="F200" s="14"/>
      <c r="G200" s="50"/>
      <c r="H200" s="51"/>
      <c r="I200" s="48"/>
    </row>
    <row r="201" spans="1:9" hidden="1" outlineLevel="1">
      <c r="A201" s="48"/>
      <c r="B201" s="49"/>
      <c r="C201" s="45"/>
      <c r="D201" s="48"/>
      <c r="E201" s="48"/>
      <c r="F201" s="14"/>
      <c r="G201" s="50"/>
      <c r="H201" s="51"/>
      <c r="I201" s="48"/>
    </row>
    <row r="202" spans="1:9" hidden="1" outlineLevel="1">
      <c r="A202" s="48"/>
      <c r="B202" s="49"/>
      <c r="C202" s="45"/>
      <c r="D202" s="48"/>
      <c r="E202" s="48"/>
      <c r="F202" s="14"/>
      <c r="G202" s="50"/>
      <c r="H202" s="51"/>
      <c r="I202" s="48"/>
    </row>
    <row r="203" spans="1:9" hidden="1" outlineLevel="1">
      <c r="A203" s="48"/>
      <c r="B203" s="49"/>
      <c r="C203" s="45"/>
      <c r="D203" s="48"/>
      <c r="E203" s="48"/>
      <c r="F203" s="14"/>
      <c r="G203" s="50"/>
      <c r="H203" s="51"/>
      <c r="I203" s="48"/>
    </row>
    <row r="204" spans="1:9" hidden="1" outlineLevel="1">
      <c r="A204" s="48"/>
      <c r="B204" s="49"/>
      <c r="C204" s="45"/>
      <c r="D204" s="48"/>
      <c r="E204" s="48"/>
      <c r="F204" s="14"/>
      <c r="G204" s="50"/>
      <c r="H204" s="51"/>
      <c r="I204" s="48"/>
    </row>
    <row r="205" spans="1:9" hidden="1" outlineLevel="1">
      <c r="A205" s="48"/>
      <c r="B205" s="49"/>
      <c r="C205" s="45"/>
      <c r="D205" s="48"/>
      <c r="E205" s="48"/>
      <c r="F205" s="14"/>
      <c r="G205" s="50"/>
      <c r="H205" s="51"/>
      <c r="I205" s="48"/>
    </row>
    <row r="206" spans="1:9" hidden="1" outlineLevel="1">
      <c r="A206" s="48"/>
      <c r="B206" s="49"/>
      <c r="C206" s="45"/>
      <c r="D206" s="48"/>
      <c r="E206" s="48"/>
      <c r="F206" s="14"/>
      <c r="G206" s="50"/>
      <c r="H206" s="51"/>
      <c r="I206" s="48"/>
    </row>
    <row r="207" spans="1:9" hidden="1" outlineLevel="1">
      <c r="A207" s="48"/>
      <c r="B207" s="49"/>
      <c r="C207" s="45"/>
      <c r="D207" s="48"/>
      <c r="E207" s="48"/>
      <c r="F207" s="14"/>
      <c r="G207" s="50"/>
      <c r="H207" s="51"/>
      <c r="I207" s="48"/>
    </row>
    <row r="208" spans="1:9" hidden="1" outlineLevel="1">
      <c r="A208" s="48"/>
      <c r="B208" s="49"/>
      <c r="C208" s="45"/>
      <c r="D208" s="48"/>
      <c r="E208" s="48"/>
      <c r="F208" s="14"/>
      <c r="G208" s="50"/>
      <c r="H208" s="51"/>
      <c r="I208" s="48"/>
    </row>
    <row r="209" spans="1:9" hidden="1" outlineLevel="1">
      <c r="A209" s="48"/>
      <c r="B209" s="49"/>
      <c r="C209" s="45"/>
      <c r="D209" s="48"/>
      <c r="E209" s="48"/>
      <c r="F209" s="14"/>
      <c r="G209" s="50"/>
      <c r="H209" s="51"/>
      <c r="I209" s="48"/>
    </row>
    <row r="210" spans="1:9" hidden="1" outlineLevel="1">
      <c r="A210" s="48"/>
      <c r="B210" s="49"/>
      <c r="C210" s="45"/>
      <c r="D210" s="48"/>
      <c r="E210" s="48"/>
      <c r="F210" s="14"/>
      <c r="G210" s="50"/>
      <c r="H210" s="51"/>
      <c r="I210" s="48"/>
    </row>
    <row r="211" spans="1:9" hidden="1" outlineLevel="1">
      <c r="A211" s="48"/>
      <c r="B211" s="49"/>
      <c r="C211" s="45"/>
      <c r="D211" s="48"/>
      <c r="E211" s="48"/>
      <c r="F211" s="14"/>
      <c r="G211" s="50"/>
      <c r="H211" s="51"/>
      <c r="I211" s="48"/>
    </row>
    <row r="212" spans="1:9" hidden="1" outlineLevel="1">
      <c r="A212" s="48"/>
      <c r="B212" s="49"/>
      <c r="C212" s="45"/>
      <c r="D212" s="48"/>
      <c r="E212" s="48"/>
      <c r="F212" s="14"/>
      <c r="G212" s="50"/>
      <c r="H212" s="51"/>
      <c r="I212" s="48"/>
    </row>
    <row r="213" spans="1:9" hidden="1" outlineLevel="1">
      <c r="A213" s="48"/>
      <c r="B213" s="49"/>
      <c r="C213" s="45"/>
      <c r="D213" s="48"/>
      <c r="E213" s="48"/>
      <c r="F213" s="14"/>
      <c r="G213" s="50"/>
      <c r="H213" s="51"/>
      <c r="I213" s="48"/>
    </row>
    <row r="214" spans="1:9" hidden="1" outlineLevel="1">
      <c r="A214" s="48"/>
      <c r="B214" s="49"/>
      <c r="C214" s="45"/>
      <c r="D214" s="48"/>
      <c r="E214" s="48"/>
      <c r="F214" s="14"/>
      <c r="G214" s="50"/>
      <c r="H214" s="51"/>
      <c r="I214" s="48"/>
    </row>
    <row r="215" spans="1:9" hidden="1" outlineLevel="1">
      <c r="A215" s="48"/>
      <c r="B215" s="49"/>
      <c r="C215" s="45"/>
      <c r="D215" s="48"/>
      <c r="E215" s="48"/>
      <c r="F215" s="14"/>
      <c r="G215" s="50"/>
      <c r="H215" s="51"/>
      <c r="I215" s="48"/>
    </row>
    <row r="216" spans="1:9" hidden="1" outlineLevel="1">
      <c r="A216" s="48"/>
      <c r="B216" s="49"/>
      <c r="C216" s="45"/>
      <c r="D216" s="48"/>
      <c r="E216" s="48"/>
      <c r="F216" s="14"/>
      <c r="G216" s="50"/>
      <c r="H216" s="51"/>
      <c r="I216" s="48"/>
    </row>
    <row r="217" spans="1:9" hidden="1" outlineLevel="1">
      <c r="A217" s="48"/>
      <c r="B217" s="49"/>
      <c r="C217" s="45"/>
      <c r="D217" s="48"/>
      <c r="E217" s="48"/>
      <c r="F217" s="14"/>
      <c r="G217" s="50"/>
      <c r="H217" s="51"/>
      <c r="I217" s="48"/>
    </row>
    <row r="218" spans="1:9" hidden="1" outlineLevel="1">
      <c r="A218" s="48"/>
      <c r="B218" s="49"/>
      <c r="C218" s="45"/>
      <c r="D218" s="48"/>
      <c r="E218" s="48"/>
      <c r="F218" s="14"/>
      <c r="G218" s="50"/>
      <c r="H218" s="51"/>
      <c r="I218" s="48"/>
    </row>
    <row r="219" spans="1:9" hidden="1" outlineLevel="1">
      <c r="A219" s="48"/>
      <c r="B219" s="49"/>
      <c r="C219" s="45"/>
      <c r="D219" s="48"/>
      <c r="E219" s="48"/>
      <c r="F219" s="14"/>
      <c r="G219" s="50"/>
      <c r="H219" s="51"/>
      <c r="I219" s="48"/>
    </row>
    <row r="220" spans="1:9" hidden="1" outlineLevel="1">
      <c r="A220" s="48"/>
      <c r="B220" s="49"/>
      <c r="C220" s="45"/>
      <c r="D220" s="48"/>
      <c r="E220" s="48"/>
      <c r="F220" s="14"/>
      <c r="G220" s="50"/>
      <c r="H220" s="51"/>
      <c r="I220" s="48"/>
    </row>
    <row r="221" spans="1:9" hidden="1" outlineLevel="1">
      <c r="A221" s="48"/>
      <c r="B221" s="49"/>
      <c r="C221" s="45"/>
      <c r="D221" s="48"/>
      <c r="E221" s="48"/>
      <c r="F221" s="14"/>
      <c r="G221" s="50"/>
      <c r="H221" s="51"/>
      <c r="I221" s="48"/>
    </row>
    <row r="222" spans="1:9" hidden="1" outlineLevel="1">
      <c r="A222" s="48"/>
      <c r="B222" s="49"/>
      <c r="C222" s="45"/>
      <c r="D222" s="48"/>
      <c r="E222" s="48"/>
      <c r="F222" s="14"/>
      <c r="G222" s="50"/>
      <c r="H222" s="51"/>
      <c r="I222" s="48"/>
    </row>
    <row r="223" spans="1:9" hidden="1" outlineLevel="1">
      <c r="A223" s="48"/>
      <c r="B223" s="49"/>
      <c r="C223" s="45"/>
      <c r="D223" s="48"/>
      <c r="E223" s="48"/>
      <c r="F223" s="14"/>
      <c r="G223" s="50"/>
      <c r="H223" s="51"/>
      <c r="I223" s="48"/>
    </row>
    <row r="224" spans="1:9" hidden="1" outlineLevel="1">
      <c r="A224" s="48"/>
      <c r="B224" s="49"/>
      <c r="C224" s="45"/>
      <c r="D224" s="48"/>
      <c r="E224" s="48"/>
      <c r="F224" s="14"/>
      <c r="G224" s="50"/>
      <c r="H224" s="51"/>
      <c r="I224" s="48"/>
    </row>
    <row r="225" spans="1:9" hidden="1" outlineLevel="1">
      <c r="A225" s="48"/>
      <c r="B225" s="49"/>
      <c r="C225" s="45"/>
      <c r="D225" s="48"/>
      <c r="E225" s="48"/>
      <c r="F225" s="14"/>
      <c r="G225" s="50"/>
      <c r="H225" s="51"/>
      <c r="I225" s="48"/>
    </row>
    <row r="226" spans="1:9" hidden="1" outlineLevel="1">
      <c r="A226" s="48"/>
      <c r="B226" s="49"/>
      <c r="C226" s="45"/>
      <c r="D226" s="48"/>
      <c r="E226" s="48"/>
      <c r="F226" s="14"/>
      <c r="G226" s="50"/>
      <c r="H226" s="51"/>
      <c r="I226" s="48"/>
    </row>
    <row r="227" spans="1:9" hidden="1" outlineLevel="1">
      <c r="A227" s="48"/>
      <c r="B227" s="49"/>
      <c r="C227" s="45"/>
      <c r="D227" s="48"/>
      <c r="E227" s="48"/>
      <c r="F227" s="14"/>
      <c r="G227" s="50"/>
      <c r="H227" s="51"/>
      <c r="I227" s="48"/>
    </row>
    <row r="228" spans="1:9" hidden="1" outlineLevel="1">
      <c r="A228" s="48"/>
      <c r="B228" s="49"/>
      <c r="C228" s="45"/>
      <c r="D228" s="48"/>
      <c r="E228" s="48"/>
      <c r="F228" s="14"/>
      <c r="G228" s="50"/>
      <c r="H228" s="51"/>
      <c r="I228" s="48"/>
    </row>
    <row r="229" spans="1:9" hidden="1" outlineLevel="1">
      <c r="A229" s="48"/>
      <c r="B229" s="49"/>
      <c r="C229" s="45"/>
      <c r="D229" s="48"/>
      <c r="E229" s="48"/>
      <c r="F229" s="14"/>
      <c r="G229" s="50"/>
      <c r="H229" s="51"/>
      <c r="I229" s="48"/>
    </row>
    <row r="230" spans="1:9" hidden="1" outlineLevel="1">
      <c r="A230" s="48"/>
      <c r="B230" s="49"/>
      <c r="C230" s="45"/>
      <c r="D230" s="48"/>
      <c r="E230" s="48"/>
      <c r="F230" s="14"/>
      <c r="G230" s="50"/>
      <c r="H230" s="51"/>
      <c r="I230" s="48"/>
    </row>
    <row r="231" spans="1:9" hidden="1" outlineLevel="1">
      <c r="A231" s="48"/>
      <c r="B231" s="49"/>
      <c r="C231" s="45"/>
      <c r="D231" s="48"/>
      <c r="E231" s="48"/>
      <c r="F231" s="14"/>
      <c r="G231" s="50"/>
      <c r="H231" s="51"/>
      <c r="I231" s="48"/>
    </row>
    <row r="232" spans="1:9" hidden="1" outlineLevel="1">
      <c r="A232" s="48"/>
      <c r="B232" s="49"/>
      <c r="C232" s="45"/>
      <c r="D232" s="48"/>
      <c r="E232" s="48"/>
      <c r="F232" s="14"/>
      <c r="G232" s="50"/>
      <c r="H232" s="51"/>
      <c r="I232" s="48"/>
    </row>
    <row r="233" spans="1:9" hidden="1" outlineLevel="1">
      <c r="A233" s="48"/>
      <c r="B233" s="49"/>
      <c r="C233" s="45"/>
      <c r="D233" s="48"/>
      <c r="E233" s="48"/>
      <c r="F233" s="14"/>
      <c r="G233" s="50"/>
      <c r="H233" s="51"/>
      <c r="I233" s="48"/>
    </row>
    <row r="234" spans="1:9" hidden="1" outlineLevel="1">
      <c r="A234" s="48"/>
      <c r="B234" s="49"/>
      <c r="C234" s="45"/>
      <c r="D234" s="48"/>
      <c r="E234" s="48"/>
      <c r="F234" s="14"/>
      <c r="G234" s="50"/>
      <c r="H234" s="51"/>
      <c r="I234" s="48"/>
    </row>
    <row r="235" spans="1:9" hidden="1" outlineLevel="1">
      <c r="A235" s="48"/>
      <c r="B235" s="49"/>
      <c r="C235" s="45"/>
      <c r="D235" s="48"/>
      <c r="E235" s="48"/>
      <c r="F235" s="14"/>
      <c r="G235" s="50"/>
      <c r="H235" s="51"/>
      <c r="I235" s="48"/>
    </row>
    <row r="236" spans="1:9" hidden="1" outlineLevel="1">
      <c r="A236" s="48"/>
      <c r="B236" s="49"/>
      <c r="C236" s="45"/>
      <c r="D236" s="48"/>
      <c r="E236" s="48"/>
      <c r="F236" s="14"/>
      <c r="G236" s="50"/>
      <c r="H236" s="51"/>
      <c r="I236" s="48"/>
    </row>
    <row r="237" spans="1:9" hidden="1" outlineLevel="1">
      <c r="A237" s="48"/>
      <c r="B237" s="49"/>
      <c r="C237" s="45"/>
      <c r="D237" s="48"/>
      <c r="E237" s="48"/>
      <c r="F237" s="14"/>
      <c r="G237" s="50"/>
      <c r="H237" s="51"/>
      <c r="I237" s="48"/>
    </row>
    <row r="238" spans="1:9" hidden="1" outlineLevel="1">
      <c r="A238" s="48"/>
      <c r="B238" s="49"/>
      <c r="C238" s="45"/>
      <c r="D238" s="48"/>
      <c r="E238" s="48"/>
      <c r="F238" s="14"/>
      <c r="G238" s="50"/>
      <c r="H238" s="51"/>
      <c r="I238" s="48"/>
    </row>
    <row r="239" spans="1:9" hidden="1" outlineLevel="1">
      <c r="A239" s="48"/>
      <c r="B239" s="49"/>
      <c r="C239" s="45"/>
      <c r="D239" s="48"/>
      <c r="E239" s="48"/>
      <c r="F239" s="14"/>
      <c r="G239" s="50"/>
      <c r="H239" s="51"/>
      <c r="I239" s="48"/>
    </row>
    <row r="240" spans="1:9" hidden="1" outlineLevel="1">
      <c r="A240" s="48"/>
      <c r="B240" s="49"/>
      <c r="C240" s="45"/>
      <c r="D240" s="48"/>
      <c r="E240" s="48"/>
      <c r="F240" s="14"/>
      <c r="G240" s="50"/>
      <c r="H240" s="51"/>
      <c r="I240" s="48"/>
    </row>
    <row r="241" spans="1:9" hidden="1" outlineLevel="1">
      <c r="A241" s="48"/>
      <c r="B241" s="49"/>
      <c r="C241" s="45"/>
      <c r="D241" s="48"/>
      <c r="E241" s="48"/>
      <c r="F241" s="14"/>
      <c r="G241" s="50"/>
      <c r="H241" s="51"/>
      <c r="I241" s="48"/>
    </row>
    <row r="242" spans="1:9" hidden="1" outlineLevel="1">
      <c r="A242" s="48"/>
      <c r="B242" s="49"/>
      <c r="C242" s="45"/>
      <c r="D242" s="48"/>
      <c r="E242" s="48"/>
      <c r="F242" s="14"/>
      <c r="G242" s="50"/>
      <c r="H242" s="51"/>
      <c r="I242" s="48"/>
    </row>
    <row r="243" spans="1:9" hidden="1" outlineLevel="1">
      <c r="A243" s="48"/>
      <c r="B243" s="49"/>
      <c r="C243" s="45"/>
      <c r="D243" s="48"/>
      <c r="E243" s="48"/>
      <c r="F243" s="14"/>
      <c r="G243" s="50"/>
      <c r="H243" s="51"/>
      <c r="I243" s="48"/>
    </row>
    <row r="244" spans="1:9" hidden="1" outlineLevel="1">
      <c r="A244" s="48"/>
      <c r="B244" s="49"/>
      <c r="C244" s="45"/>
      <c r="D244" s="48"/>
      <c r="E244" s="48"/>
      <c r="F244" s="14"/>
      <c r="G244" s="50"/>
      <c r="H244" s="51"/>
      <c r="I244" s="48"/>
    </row>
    <row r="245" spans="1:9" hidden="1" outlineLevel="1">
      <c r="A245" s="48"/>
      <c r="B245" s="49"/>
      <c r="C245" s="45"/>
      <c r="D245" s="48"/>
      <c r="E245" s="48"/>
      <c r="F245" s="14"/>
      <c r="G245" s="50"/>
      <c r="H245" s="51"/>
      <c r="I245" s="48"/>
    </row>
    <row r="246" spans="1:9" hidden="1" outlineLevel="1">
      <c r="A246" s="48"/>
      <c r="B246" s="49"/>
      <c r="C246" s="45"/>
      <c r="D246" s="48"/>
      <c r="E246" s="48"/>
      <c r="F246" s="14"/>
      <c r="G246" s="50"/>
      <c r="H246" s="51"/>
      <c r="I246" s="48"/>
    </row>
    <row r="247" spans="1:9" hidden="1" outlineLevel="1">
      <c r="A247" s="48"/>
      <c r="B247" s="49"/>
      <c r="C247" s="45"/>
      <c r="D247" s="48"/>
      <c r="E247" s="48"/>
      <c r="F247" s="14"/>
      <c r="G247" s="50"/>
      <c r="H247" s="51"/>
      <c r="I247" s="48"/>
    </row>
    <row r="248" spans="1:9" hidden="1" outlineLevel="1">
      <c r="A248" s="48"/>
      <c r="B248" s="49"/>
      <c r="C248" s="45"/>
      <c r="D248" s="48"/>
      <c r="E248" s="48"/>
      <c r="F248" s="14"/>
      <c r="G248" s="50"/>
      <c r="H248" s="51"/>
      <c r="I248" s="48"/>
    </row>
    <row r="249" spans="1:9" hidden="1" outlineLevel="1">
      <c r="A249" s="48"/>
      <c r="B249" s="49"/>
      <c r="C249" s="45"/>
      <c r="D249" s="48"/>
      <c r="E249" s="48"/>
      <c r="F249" s="14"/>
      <c r="G249" s="50"/>
      <c r="H249" s="51"/>
      <c r="I249" s="48"/>
    </row>
    <row r="250" spans="1:9" hidden="1" outlineLevel="1">
      <c r="A250" s="48"/>
      <c r="B250" s="49"/>
      <c r="C250" s="45"/>
      <c r="D250" s="48"/>
      <c r="E250" s="48"/>
      <c r="F250" s="14"/>
      <c r="G250" s="50"/>
      <c r="H250" s="51"/>
      <c r="I250" s="48"/>
    </row>
    <row r="251" spans="1:9" hidden="1" outlineLevel="1">
      <c r="A251" s="48"/>
      <c r="B251" s="49"/>
      <c r="C251" s="45"/>
      <c r="D251" s="48"/>
      <c r="E251" s="48"/>
      <c r="F251" s="14"/>
      <c r="G251" s="50"/>
      <c r="H251" s="51"/>
      <c r="I251" s="48"/>
    </row>
    <row r="252" spans="1:9" hidden="1" outlineLevel="1">
      <c r="A252" s="48"/>
      <c r="B252" s="49"/>
      <c r="C252" s="45"/>
      <c r="D252" s="48"/>
      <c r="E252" s="48"/>
      <c r="F252" s="14"/>
      <c r="G252" s="50"/>
      <c r="H252" s="51"/>
      <c r="I252" s="48"/>
    </row>
    <row r="253" spans="1:9" hidden="1" outlineLevel="1">
      <c r="A253" s="48"/>
      <c r="B253" s="49"/>
      <c r="C253" s="45"/>
      <c r="D253" s="48"/>
      <c r="E253" s="48"/>
      <c r="F253" s="14"/>
      <c r="G253" s="50"/>
      <c r="H253" s="51"/>
      <c r="I253" s="48"/>
    </row>
    <row r="254" spans="1:9" hidden="1" outlineLevel="1">
      <c r="A254" s="48"/>
      <c r="B254" s="49"/>
      <c r="C254" s="45"/>
      <c r="D254" s="48"/>
      <c r="E254" s="48"/>
      <c r="F254" s="14"/>
      <c r="G254" s="50"/>
      <c r="H254" s="51"/>
      <c r="I254" s="48"/>
    </row>
    <row r="255" spans="1:9" hidden="1" outlineLevel="1">
      <c r="A255" s="48"/>
      <c r="B255" s="49"/>
      <c r="C255" s="45"/>
      <c r="D255" s="48"/>
      <c r="E255" s="48"/>
      <c r="F255" s="14"/>
      <c r="G255" s="50"/>
      <c r="H255" s="51"/>
      <c r="I255" s="48"/>
    </row>
    <row r="256" spans="1:9" hidden="1" outlineLevel="1">
      <c r="A256" s="48"/>
      <c r="B256" s="49"/>
      <c r="C256" s="45"/>
      <c r="D256" s="48"/>
      <c r="E256" s="48"/>
      <c r="F256" s="14"/>
      <c r="G256" s="50"/>
      <c r="H256" s="51"/>
      <c r="I256" s="48"/>
    </row>
    <row r="257" spans="1:9" hidden="1" outlineLevel="1">
      <c r="A257" s="48"/>
      <c r="B257" s="49"/>
      <c r="C257" s="45"/>
      <c r="D257" s="48"/>
      <c r="E257" s="48"/>
      <c r="F257" s="14"/>
      <c r="G257" s="50"/>
      <c r="H257" s="51"/>
      <c r="I257" s="48"/>
    </row>
    <row r="258" spans="1:9" hidden="1" outlineLevel="1">
      <c r="A258" s="48"/>
      <c r="B258" s="49"/>
      <c r="C258" s="45"/>
      <c r="D258" s="48"/>
      <c r="E258" s="48"/>
      <c r="F258" s="14"/>
      <c r="G258" s="50"/>
      <c r="H258" s="51"/>
      <c r="I258" s="48"/>
    </row>
    <row r="259" spans="1:9" hidden="1" outlineLevel="1">
      <c r="A259" s="48"/>
      <c r="B259" s="49"/>
      <c r="C259" s="45"/>
      <c r="D259" s="48"/>
      <c r="E259" s="48"/>
      <c r="F259" s="14"/>
      <c r="G259" s="50"/>
      <c r="H259" s="51"/>
      <c r="I259" s="48"/>
    </row>
    <row r="260" spans="1:9" hidden="1" outlineLevel="1">
      <c r="A260" s="48"/>
      <c r="B260" s="49"/>
      <c r="C260" s="45"/>
      <c r="D260" s="48"/>
      <c r="E260" s="48"/>
      <c r="F260" s="14"/>
      <c r="G260" s="50"/>
      <c r="H260" s="51"/>
      <c r="I260" s="48"/>
    </row>
    <row r="261" spans="1:9" hidden="1" outlineLevel="1">
      <c r="A261" s="48"/>
      <c r="B261" s="49"/>
      <c r="C261" s="45"/>
      <c r="D261" s="48"/>
      <c r="E261" s="48"/>
      <c r="F261" s="14"/>
      <c r="G261" s="50"/>
      <c r="H261" s="51"/>
      <c r="I261" s="48"/>
    </row>
    <row r="262" spans="1:9" hidden="1" outlineLevel="1">
      <c r="A262" s="48"/>
      <c r="B262" s="49"/>
      <c r="C262" s="45"/>
      <c r="D262" s="48"/>
      <c r="E262" s="48"/>
      <c r="F262" s="14"/>
      <c r="G262" s="50"/>
      <c r="H262" s="51"/>
      <c r="I262" s="48"/>
    </row>
    <row r="263" spans="1:9" hidden="1" outlineLevel="1">
      <c r="A263" s="48"/>
      <c r="B263" s="49"/>
      <c r="C263" s="45"/>
      <c r="D263" s="48"/>
      <c r="E263" s="48"/>
      <c r="F263" s="14"/>
      <c r="G263" s="50"/>
      <c r="H263" s="51"/>
      <c r="I263" s="48"/>
    </row>
    <row r="264" spans="1:9" hidden="1" outlineLevel="1">
      <c r="A264" s="48"/>
      <c r="B264" s="49"/>
      <c r="C264" s="45"/>
      <c r="D264" s="48"/>
      <c r="E264" s="48"/>
      <c r="F264" s="14"/>
      <c r="G264" s="50"/>
      <c r="H264" s="51"/>
      <c r="I264" s="48"/>
    </row>
    <row r="265" spans="1:9" hidden="1" outlineLevel="1">
      <c r="A265" s="48"/>
      <c r="B265" s="49"/>
      <c r="C265" s="45"/>
      <c r="D265" s="48"/>
      <c r="E265" s="48"/>
      <c r="F265" s="14"/>
      <c r="G265" s="50"/>
      <c r="H265" s="51"/>
      <c r="I265" s="48"/>
    </row>
    <row r="266" spans="1:9" hidden="1" outlineLevel="1">
      <c r="A266" s="48"/>
      <c r="B266" s="49"/>
      <c r="C266" s="45"/>
      <c r="D266" s="48"/>
      <c r="E266" s="48"/>
      <c r="F266" s="14"/>
      <c r="G266" s="50"/>
      <c r="H266" s="51"/>
      <c r="I266" s="48"/>
    </row>
    <row r="267" spans="1:9" hidden="1" outlineLevel="1">
      <c r="A267" s="48"/>
      <c r="B267" s="49"/>
      <c r="C267" s="45"/>
      <c r="D267" s="48"/>
      <c r="E267" s="48"/>
      <c r="F267" s="14"/>
      <c r="G267" s="50"/>
      <c r="H267" s="51"/>
      <c r="I267" s="48"/>
    </row>
    <row r="268" spans="1:9" hidden="1" outlineLevel="1">
      <c r="A268" s="48"/>
      <c r="B268" s="49"/>
      <c r="C268" s="45"/>
      <c r="D268" s="48"/>
      <c r="E268" s="48"/>
      <c r="F268" s="14"/>
      <c r="G268" s="50"/>
      <c r="H268" s="51"/>
      <c r="I268" s="48"/>
    </row>
    <row r="269" spans="1:9" hidden="1" outlineLevel="1">
      <c r="A269" s="48"/>
      <c r="B269" s="49"/>
      <c r="C269" s="45"/>
      <c r="D269" s="48"/>
      <c r="E269" s="48"/>
      <c r="F269" s="14"/>
      <c r="G269" s="50"/>
      <c r="H269" s="51"/>
      <c r="I269" s="48"/>
    </row>
    <row r="270" spans="1:9" hidden="1" outlineLevel="1">
      <c r="A270" s="48"/>
      <c r="B270" s="49"/>
      <c r="C270" s="45"/>
      <c r="D270" s="48"/>
      <c r="E270" s="48"/>
      <c r="F270" s="14"/>
      <c r="G270" s="50"/>
      <c r="H270" s="51"/>
      <c r="I270" s="48"/>
    </row>
    <row r="271" spans="1:9" hidden="1" outlineLevel="1">
      <c r="A271" s="48"/>
      <c r="B271" s="49"/>
      <c r="C271" s="45"/>
      <c r="D271" s="48"/>
      <c r="E271" s="48"/>
      <c r="F271" s="14"/>
      <c r="G271" s="50"/>
      <c r="H271" s="51"/>
      <c r="I271" s="48"/>
    </row>
    <row r="272" spans="1:9" hidden="1" outlineLevel="1">
      <c r="A272" s="48"/>
      <c r="B272" s="49"/>
      <c r="C272" s="45"/>
      <c r="D272" s="48"/>
      <c r="E272" s="48"/>
      <c r="F272" s="14"/>
      <c r="G272" s="50"/>
      <c r="H272" s="51"/>
      <c r="I272" s="48"/>
    </row>
    <row r="273" spans="1:9" hidden="1" outlineLevel="1">
      <c r="A273" s="48"/>
      <c r="B273" s="49"/>
      <c r="C273" s="45"/>
      <c r="D273" s="48"/>
      <c r="E273" s="48"/>
      <c r="F273" s="14"/>
      <c r="G273" s="50"/>
      <c r="H273" s="51"/>
      <c r="I273" s="48"/>
    </row>
    <row r="274" spans="1:9" hidden="1" outlineLevel="1">
      <c r="A274" s="48"/>
      <c r="B274" s="49"/>
      <c r="C274" s="45"/>
      <c r="D274" s="48"/>
      <c r="E274" s="48"/>
      <c r="F274" s="14"/>
      <c r="G274" s="50"/>
      <c r="H274" s="51"/>
      <c r="I274" s="48"/>
    </row>
    <row r="275" spans="1:9" hidden="1" outlineLevel="1">
      <c r="A275" s="48"/>
      <c r="B275" s="49"/>
      <c r="C275" s="45"/>
      <c r="D275" s="48"/>
      <c r="E275" s="48"/>
      <c r="F275" s="14"/>
      <c r="G275" s="50"/>
      <c r="H275" s="51"/>
      <c r="I275" s="48"/>
    </row>
    <row r="276" spans="1:9" hidden="1" outlineLevel="1">
      <c r="A276" s="48"/>
      <c r="B276" s="49"/>
      <c r="C276" s="45"/>
      <c r="D276" s="48"/>
      <c r="E276" s="48"/>
      <c r="F276" s="14"/>
      <c r="G276" s="50"/>
      <c r="H276" s="51"/>
      <c r="I276" s="48"/>
    </row>
    <row r="277" spans="1:9" hidden="1" outlineLevel="1">
      <c r="A277" s="48"/>
      <c r="B277" s="49"/>
      <c r="C277" s="45"/>
      <c r="D277" s="48"/>
      <c r="E277" s="48"/>
      <c r="F277" s="14"/>
      <c r="G277" s="50"/>
      <c r="H277" s="51"/>
      <c r="I277" s="48"/>
    </row>
    <row r="278" spans="1:9" hidden="1" outlineLevel="1">
      <c r="A278" s="48"/>
      <c r="B278" s="49"/>
      <c r="C278" s="45"/>
      <c r="D278" s="48"/>
      <c r="E278" s="48"/>
      <c r="F278" s="14"/>
      <c r="G278" s="50"/>
      <c r="H278" s="51"/>
      <c r="I278" s="48"/>
    </row>
    <row r="279" spans="1:9" hidden="1" outlineLevel="1">
      <c r="A279" s="48"/>
      <c r="B279" s="49"/>
      <c r="C279" s="45"/>
      <c r="D279" s="48"/>
      <c r="E279" s="48"/>
      <c r="F279" s="14"/>
      <c r="G279" s="50"/>
      <c r="H279" s="51"/>
      <c r="I279" s="48"/>
    </row>
    <row r="280" spans="1:9" hidden="1" outlineLevel="1">
      <c r="A280" s="48"/>
      <c r="B280" s="49"/>
      <c r="C280" s="45"/>
      <c r="D280" s="48"/>
      <c r="E280" s="48"/>
      <c r="F280" s="14"/>
      <c r="G280" s="50"/>
      <c r="H280" s="51"/>
      <c r="I280" s="48"/>
    </row>
    <row r="281" spans="1:9" hidden="1" outlineLevel="1">
      <c r="A281" s="48"/>
      <c r="B281" s="49"/>
      <c r="C281" s="45"/>
      <c r="D281" s="48"/>
      <c r="E281" s="48"/>
      <c r="F281" s="14"/>
      <c r="G281" s="50"/>
      <c r="H281" s="51"/>
      <c r="I281" s="48"/>
    </row>
    <row r="282" spans="1:9" hidden="1" outlineLevel="1">
      <c r="A282" s="48"/>
      <c r="B282" s="49"/>
      <c r="C282" s="45"/>
      <c r="D282" s="48"/>
      <c r="E282" s="48"/>
      <c r="F282" s="14"/>
      <c r="G282" s="50"/>
      <c r="H282" s="51"/>
      <c r="I282" s="48"/>
    </row>
    <row r="283" spans="1:9" hidden="1" outlineLevel="1">
      <c r="A283" s="48"/>
      <c r="B283" s="49"/>
      <c r="C283" s="45"/>
      <c r="D283" s="48"/>
      <c r="E283" s="48"/>
      <c r="F283" s="14"/>
      <c r="G283" s="50"/>
      <c r="H283" s="51"/>
      <c r="I283" s="48"/>
    </row>
    <row r="284" spans="1:9" hidden="1" outlineLevel="1">
      <c r="A284" s="48"/>
      <c r="B284" s="49"/>
      <c r="C284" s="45"/>
      <c r="D284" s="48"/>
      <c r="E284" s="48"/>
      <c r="F284" s="14"/>
      <c r="G284" s="50"/>
      <c r="H284" s="51"/>
      <c r="I284" s="48"/>
    </row>
    <row r="285" spans="1:9" hidden="1" outlineLevel="1">
      <c r="A285" s="48"/>
      <c r="B285" s="49"/>
      <c r="C285" s="45"/>
      <c r="D285" s="48"/>
      <c r="E285" s="48"/>
      <c r="F285" s="14"/>
      <c r="G285" s="50"/>
      <c r="H285" s="51"/>
      <c r="I285" s="48"/>
    </row>
    <row r="286" spans="1:9" hidden="1" outlineLevel="1">
      <c r="A286" s="48"/>
      <c r="B286" s="49"/>
      <c r="C286" s="45"/>
      <c r="D286" s="48"/>
      <c r="E286" s="48"/>
      <c r="F286" s="14"/>
      <c r="G286" s="50"/>
      <c r="H286" s="51"/>
      <c r="I286" s="48"/>
    </row>
    <row r="287" spans="1:9" hidden="1" outlineLevel="1">
      <c r="A287" s="48"/>
      <c r="B287" s="49"/>
      <c r="C287" s="45"/>
      <c r="D287" s="48"/>
      <c r="E287" s="48"/>
      <c r="F287" s="14"/>
      <c r="G287" s="50"/>
      <c r="H287" s="51"/>
      <c r="I287" s="48"/>
    </row>
    <row r="288" spans="1:9" hidden="1" outlineLevel="1">
      <c r="A288" s="48"/>
      <c r="B288" s="49"/>
      <c r="C288" s="45"/>
      <c r="D288" s="48"/>
      <c r="E288" s="48"/>
      <c r="F288" s="14"/>
      <c r="G288" s="50"/>
      <c r="H288" s="51"/>
      <c r="I288" s="48"/>
    </row>
    <row r="289" spans="1:9" hidden="1" outlineLevel="1">
      <c r="A289" s="48"/>
      <c r="B289" s="49"/>
      <c r="C289" s="45"/>
      <c r="D289" s="48"/>
      <c r="E289" s="48"/>
      <c r="F289" s="14"/>
      <c r="G289" s="50"/>
      <c r="H289" s="51"/>
      <c r="I289" s="48"/>
    </row>
    <row r="290" spans="1:9" hidden="1" outlineLevel="1">
      <c r="A290" s="48"/>
      <c r="B290" s="49"/>
      <c r="C290" s="45"/>
      <c r="D290" s="48"/>
      <c r="E290" s="48"/>
      <c r="F290" s="14"/>
      <c r="G290" s="50"/>
      <c r="H290" s="51"/>
      <c r="I290" s="48"/>
    </row>
    <row r="291" spans="1:9" hidden="1" outlineLevel="1">
      <c r="A291" s="48"/>
      <c r="B291" s="49"/>
      <c r="C291" s="45"/>
      <c r="D291" s="48"/>
      <c r="E291" s="48"/>
      <c r="F291" s="14"/>
      <c r="G291" s="50"/>
      <c r="H291" s="51"/>
      <c r="I291" s="48"/>
    </row>
    <row r="292" spans="1:9" hidden="1" outlineLevel="1">
      <c r="A292" s="48"/>
      <c r="B292" s="49"/>
      <c r="C292" s="45"/>
      <c r="D292" s="48"/>
      <c r="E292" s="48"/>
      <c r="F292" s="14"/>
      <c r="G292" s="50"/>
      <c r="H292" s="51"/>
      <c r="I292" s="48"/>
    </row>
    <row r="293" spans="1:9" hidden="1" outlineLevel="1">
      <c r="A293" s="48"/>
      <c r="B293" s="49"/>
      <c r="C293" s="45"/>
      <c r="D293" s="48"/>
      <c r="E293" s="48"/>
      <c r="F293" s="14"/>
      <c r="G293" s="50"/>
      <c r="H293" s="51"/>
      <c r="I293" s="48"/>
    </row>
    <row r="294" spans="1:9" hidden="1" outlineLevel="1">
      <c r="A294" s="48"/>
      <c r="B294" s="49"/>
      <c r="C294" s="45"/>
      <c r="D294" s="48"/>
      <c r="E294" s="48"/>
      <c r="F294" s="14"/>
      <c r="G294" s="50"/>
      <c r="H294" s="51"/>
      <c r="I294" s="48"/>
    </row>
    <row r="295" spans="1:9" hidden="1" outlineLevel="1">
      <c r="A295" s="48"/>
      <c r="B295" s="49"/>
      <c r="C295" s="45"/>
      <c r="D295" s="48"/>
      <c r="E295" s="48"/>
      <c r="F295" s="14"/>
      <c r="G295" s="50"/>
      <c r="H295" s="51"/>
      <c r="I295" s="48"/>
    </row>
    <row r="296" spans="1:9" hidden="1" outlineLevel="1">
      <c r="A296" s="48"/>
      <c r="B296" s="49"/>
      <c r="C296" s="45"/>
      <c r="D296" s="48"/>
      <c r="E296" s="48"/>
      <c r="F296" s="14"/>
      <c r="G296" s="50"/>
      <c r="H296" s="51"/>
      <c r="I296" s="48"/>
    </row>
    <row r="297" spans="1:9" hidden="1" outlineLevel="1">
      <c r="A297" s="48"/>
      <c r="B297" s="49"/>
      <c r="C297" s="45"/>
      <c r="D297" s="48"/>
      <c r="E297" s="48"/>
      <c r="F297" s="14"/>
      <c r="G297" s="50"/>
      <c r="H297" s="51"/>
      <c r="I297" s="48"/>
    </row>
    <row r="298" spans="1:9" hidden="1" outlineLevel="1">
      <c r="A298" s="48"/>
      <c r="B298" s="49"/>
      <c r="C298" s="45"/>
      <c r="D298" s="48"/>
      <c r="E298" s="48"/>
      <c r="F298" s="14"/>
      <c r="G298" s="50"/>
      <c r="H298" s="51"/>
      <c r="I298" s="48"/>
    </row>
    <row r="299" spans="1:9" hidden="1" outlineLevel="1">
      <c r="A299" s="48"/>
      <c r="B299" s="49"/>
      <c r="C299" s="45"/>
      <c r="D299" s="48"/>
      <c r="E299" s="48"/>
      <c r="F299" s="14"/>
      <c r="G299" s="50"/>
      <c r="H299" s="51"/>
      <c r="I299" s="48"/>
    </row>
    <row r="300" spans="1:9" hidden="1" outlineLevel="1">
      <c r="A300" s="48"/>
      <c r="B300" s="49"/>
      <c r="C300" s="45"/>
      <c r="D300" s="48"/>
      <c r="E300" s="48"/>
      <c r="F300" s="14"/>
      <c r="G300" s="50"/>
      <c r="H300" s="51"/>
      <c r="I300" s="48"/>
    </row>
    <row r="301" spans="1:9" hidden="1" outlineLevel="1">
      <c r="A301" s="48"/>
      <c r="B301" s="49"/>
      <c r="C301" s="45"/>
      <c r="D301" s="48"/>
      <c r="E301" s="48"/>
      <c r="F301" s="14"/>
      <c r="G301" s="50"/>
      <c r="H301" s="51"/>
      <c r="I301" s="48"/>
    </row>
    <row r="302" spans="1:9" hidden="1" outlineLevel="1">
      <c r="A302" s="48"/>
      <c r="B302" s="49"/>
      <c r="C302" s="45"/>
      <c r="D302" s="48"/>
      <c r="E302" s="48"/>
      <c r="F302" s="14"/>
      <c r="G302" s="50"/>
      <c r="H302" s="51"/>
      <c r="I302" s="48"/>
    </row>
    <row r="303" spans="1:9" hidden="1" outlineLevel="1">
      <c r="A303" s="48"/>
      <c r="B303" s="49"/>
      <c r="C303" s="45"/>
      <c r="D303" s="48"/>
      <c r="E303" s="48"/>
      <c r="F303" s="14"/>
      <c r="G303" s="50"/>
      <c r="H303" s="51"/>
      <c r="I303" s="48"/>
    </row>
    <row r="304" spans="1:9" hidden="1" outlineLevel="1">
      <c r="A304" s="48"/>
      <c r="B304" s="49"/>
      <c r="C304" s="45"/>
      <c r="D304" s="48"/>
      <c r="E304" s="48"/>
      <c r="F304" s="14"/>
      <c r="G304" s="50"/>
      <c r="H304" s="51"/>
      <c r="I304" s="48"/>
    </row>
    <row r="305" spans="1:9" hidden="1" outlineLevel="1">
      <c r="A305" s="48"/>
      <c r="B305" s="49"/>
      <c r="C305" s="45"/>
      <c r="D305" s="48"/>
      <c r="E305" s="48"/>
      <c r="F305" s="14"/>
      <c r="G305" s="50"/>
      <c r="H305" s="51"/>
      <c r="I305" s="48"/>
    </row>
    <row r="306" spans="1:9" hidden="1" outlineLevel="1">
      <c r="A306" s="48"/>
      <c r="B306" s="49"/>
      <c r="C306" s="45"/>
      <c r="D306" s="48"/>
      <c r="E306" s="48"/>
      <c r="F306" s="14"/>
      <c r="G306" s="50"/>
      <c r="H306" s="51"/>
      <c r="I306" s="48"/>
    </row>
    <row r="307" spans="1:9" hidden="1" outlineLevel="1">
      <c r="A307" s="48"/>
      <c r="B307" s="49"/>
      <c r="C307" s="45"/>
      <c r="D307" s="48"/>
      <c r="E307" s="48"/>
      <c r="F307" s="14"/>
      <c r="G307" s="50"/>
      <c r="H307" s="51"/>
      <c r="I307" s="48"/>
    </row>
    <row r="308" spans="1:9" hidden="1" outlineLevel="1">
      <c r="A308" s="48"/>
      <c r="B308" s="49"/>
      <c r="C308" s="45"/>
      <c r="D308" s="48"/>
      <c r="E308" s="48"/>
      <c r="F308" s="14"/>
      <c r="G308" s="50"/>
      <c r="H308" s="51"/>
      <c r="I308" s="48"/>
    </row>
    <row r="309" spans="1:9" hidden="1" outlineLevel="1">
      <c r="A309" s="48"/>
      <c r="B309" s="49"/>
      <c r="C309" s="45"/>
      <c r="D309" s="48"/>
      <c r="E309" s="48"/>
      <c r="F309" s="14"/>
      <c r="G309" s="50"/>
      <c r="H309" s="51"/>
      <c r="I309" s="48"/>
    </row>
    <row r="310" spans="1:9" hidden="1" outlineLevel="1">
      <c r="A310" s="48"/>
      <c r="B310" s="49"/>
      <c r="C310" s="45"/>
      <c r="D310" s="48"/>
      <c r="E310" s="48"/>
      <c r="F310" s="14"/>
      <c r="G310" s="50"/>
      <c r="H310" s="51"/>
      <c r="I310" s="48"/>
    </row>
    <row r="311" spans="1:9" hidden="1" outlineLevel="1">
      <c r="A311" s="48"/>
      <c r="B311" s="49"/>
      <c r="C311" s="45"/>
      <c r="D311" s="48"/>
      <c r="E311" s="48"/>
      <c r="F311" s="14"/>
      <c r="G311" s="50"/>
      <c r="H311" s="51"/>
      <c r="I311" s="48"/>
    </row>
    <row r="312" spans="1:9" hidden="1" outlineLevel="1">
      <c r="A312" s="48"/>
      <c r="B312" s="49"/>
      <c r="C312" s="45"/>
      <c r="D312" s="48"/>
      <c r="E312" s="48"/>
      <c r="F312" s="14"/>
      <c r="G312" s="50"/>
      <c r="H312" s="51"/>
      <c r="I312" s="48"/>
    </row>
    <row r="313" spans="1:9" hidden="1" outlineLevel="1">
      <c r="A313" s="48"/>
      <c r="B313" s="49"/>
      <c r="C313" s="45"/>
      <c r="D313" s="48"/>
      <c r="E313" s="48"/>
      <c r="F313" s="14"/>
      <c r="G313" s="50"/>
      <c r="H313" s="51"/>
      <c r="I313" s="48"/>
    </row>
    <row r="314" spans="1:9" hidden="1" outlineLevel="1">
      <c r="A314" s="48"/>
      <c r="B314" s="49"/>
      <c r="C314" s="45"/>
      <c r="D314" s="48"/>
      <c r="E314" s="48"/>
      <c r="F314" s="14"/>
      <c r="G314" s="50"/>
      <c r="H314" s="51"/>
      <c r="I314" s="48"/>
    </row>
    <row r="315" spans="1:9" hidden="1" outlineLevel="1">
      <c r="A315" s="48"/>
      <c r="B315" s="49"/>
      <c r="C315" s="45"/>
      <c r="D315" s="48"/>
      <c r="E315" s="48"/>
      <c r="F315" s="14"/>
      <c r="G315" s="50"/>
      <c r="H315" s="51"/>
      <c r="I315" s="48"/>
    </row>
    <row r="316" spans="1:9" hidden="1" outlineLevel="1">
      <c r="A316" s="48"/>
      <c r="B316" s="49"/>
      <c r="C316" s="45"/>
      <c r="D316" s="48"/>
      <c r="E316" s="48"/>
      <c r="F316" s="14"/>
      <c r="G316" s="50"/>
      <c r="H316" s="51"/>
      <c r="I316" s="48"/>
    </row>
    <row r="317" spans="1:9" hidden="1" outlineLevel="1">
      <c r="A317" s="48"/>
      <c r="B317" s="49"/>
      <c r="C317" s="45"/>
      <c r="D317" s="48"/>
      <c r="E317" s="48"/>
      <c r="F317" s="14"/>
      <c r="G317" s="50"/>
      <c r="H317" s="51"/>
      <c r="I317" s="48"/>
    </row>
    <row r="318" spans="1:9" hidden="1" outlineLevel="1">
      <c r="A318" s="48"/>
      <c r="B318" s="49"/>
      <c r="C318" s="45"/>
      <c r="D318" s="48"/>
      <c r="E318" s="48"/>
      <c r="F318" s="14"/>
      <c r="G318" s="50"/>
      <c r="H318" s="51"/>
      <c r="I318" s="48"/>
    </row>
    <row r="319" spans="1:9" hidden="1" outlineLevel="1">
      <c r="A319" s="48"/>
      <c r="B319" s="49"/>
      <c r="C319" s="45"/>
      <c r="D319" s="48"/>
      <c r="E319" s="48"/>
      <c r="F319" s="14"/>
      <c r="G319" s="50"/>
      <c r="H319" s="51"/>
      <c r="I319" s="48"/>
    </row>
    <row r="320" spans="1:9" hidden="1" outlineLevel="1">
      <c r="A320" s="48"/>
      <c r="B320" s="49"/>
      <c r="C320" s="45"/>
      <c r="D320" s="48"/>
      <c r="E320" s="48"/>
      <c r="F320" s="14"/>
      <c r="G320" s="50"/>
      <c r="H320" s="51"/>
      <c r="I320" s="48"/>
    </row>
    <row r="321" spans="1:9" hidden="1" outlineLevel="1">
      <c r="A321" s="48"/>
      <c r="B321" s="49"/>
      <c r="C321" s="45"/>
      <c r="D321" s="48"/>
      <c r="E321" s="48"/>
      <c r="F321" s="14"/>
      <c r="G321" s="50"/>
      <c r="H321" s="51"/>
      <c r="I321" s="48"/>
    </row>
    <row r="322" spans="1:9" hidden="1" outlineLevel="1">
      <c r="A322" s="48"/>
      <c r="B322" s="49"/>
      <c r="C322" s="45"/>
      <c r="D322" s="48"/>
      <c r="E322" s="48"/>
      <c r="F322" s="14"/>
      <c r="G322" s="50"/>
      <c r="H322" s="51"/>
      <c r="I322" s="48"/>
    </row>
    <row r="323" spans="1:9" hidden="1" outlineLevel="1">
      <c r="A323" s="48"/>
      <c r="B323" s="49"/>
      <c r="C323" s="45"/>
      <c r="D323" s="48"/>
      <c r="E323" s="48"/>
      <c r="F323" s="14"/>
      <c r="G323" s="50"/>
      <c r="H323" s="51"/>
      <c r="I323" s="48"/>
    </row>
    <row r="324" spans="1:9" hidden="1" outlineLevel="1">
      <c r="A324" s="48"/>
      <c r="B324" s="49"/>
      <c r="C324" s="45"/>
      <c r="D324" s="48"/>
      <c r="E324" s="48"/>
      <c r="F324" s="14"/>
      <c r="G324" s="50"/>
      <c r="H324" s="51"/>
      <c r="I324" s="48"/>
    </row>
    <row r="325" spans="1:9" hidden="1" outlineLevel="1">
      <c r="A325" s="48"/>
      <c r="B325" s="49"/>
      <c r="C325" s="45"/>
      <c r="D325" s="48"/>
      <c r="E325" s="48"/>
      <c r="F325" s="14"/>
      <c r="G325" s="50"/>
      <c r="H325" s="51"/>
      <c r="I325" s="48"/>
    </row>
    <row r="326" spans="1:9" hidden="1" outlineLevel="1">
      <c r="A326" s="48"/>
      <c r="B326" s="49"/>
      <c r="C326" s="45"/>
      <c r="D326" s="48"/>
      <c r="E326" s="48"/>
      <c r="F326" s="14"/>
      <c r="G326" s="50"/>
      <c r="H326" s="51"/>
      <c r="I326" s="48"/>
    </row>
    <row r="327" spans="1:9" hidden="1" outlineLevel="1">
      <c r="A327" s="48"/>
      <c r="B327" s="49"/>
      <c r="C327" s="45"/>
      <c r="D327" s="48"/>
      <c r="E327" s="48"/>
      <c r="F327" s="14"/>
      <c r="G327" s="50"/>
      <c r="H327" s="51"/>
      <c r="I327" s="48"/>
    </row>
    <row r="328" spans="1:9" hidden="1" outlineLevel="1">
      <c r="A328" s="48"/>
      <c r="B328" s="49"/>
      <c r="C328" s="45"/>
      <c r="D328" s="48"/>
      <c r="E328" s="48"/>
      <c r="F328" s="14"/>
      <c r="G328" s="50"/>
      <c r="H328" s="51"/>
      <c r="I328" s="48"/>
    </row>
    <row r="329" spans="1:9" hidden="1" outlineLevel="1">
      <c r="A329" s="48"/>
      <c r="B329" s="49"/>
      <c r="C329" s="45"/>
      <c r="D329" s="48"/>
      <c r="E329" s="48"/>
      <c r="F329" s="14"/>
      <c r="G329" s="50"/>
      <c r="H329" s="51"/>
      <c r="I329" s="48"/>
    </row>
    <row r="330" spans="1:9" hidden="1" outlineLevel="1">
      <c r="A330" s="48"/>
      <c r="B330" s="49"/>
      <c r="C330" s="45"/>
      <c r="D330" s="48"/>
      <c r="E330" s="48"/>
      <c r="F330" s="14"/>
      <c r="G330" s="50"/>
      <c r="H330" s="51"/>
      <c r="I330" s="48"/>
    </row>
    <row r="331" spans="1:9" hidden="1" outlineLevel="1">
      <c r="A331" s="48"/>
      <c r="B331" s="49"/>
      <c r="C331" s="45"/>
      <c r="D331" s="48"/>
      <c r="E331" s="48"/>
      <c r="F331" s="14"/>
      <c r="G331" s="50"/>
      <c r="H331" s="51"/>
      <c r="I331" s="48"/>
    </row>
    <row r="332" spans="1:9" hidden="1" outlineLevel="1">
      <c r="A332" s="48"/>
      <c r="B332" s="49"/>
      <c r="C332" s="45"/>
      <c r="D332" s="48"/>
      <c r="E332" s="48"/>
      <c r="F332" s="14"/>
      <c r="G332" s="50"/>
      <c r="H332" s="51"/>
      <c r="I332" s="48"/>
    </row>
    <row r="333" spans="1:9" hidden="1" outlineLevel="1">
      <c r="A333" s="48"/>
      <c r="B333" s="49"/>
      <c r="C333" s="45"/>
      <c r="D333" s="48"/>
      <c r="E333" s="48"/>
      <c r="F333" s="14"/>
      <c r="G333" s="50"/>
      <c r="H333" s="51"/>
      <c r="I333" s="48"/>
    </row>
    <row r="334" spans="1:9" hidden="1" outlineLevel="1">
      <c r="A334" s="48"/>
      <c r="B334" s="49"/>
      <c r="C334" s="45"/>
      <c r="D334" s="48"/>
      <c r="E334" s="48"/>
      <c r="F334" s="14"/>
      <c r="G334" s="50"/>
      <c r="H334" s="51"/>
      <c r="I334" s="48"/>
    </row>
    <row r="335" spans="1:9" hidden="1" outlineLevel="1">
      <c r="A335" s="48"/>
      <c r="B335" s="49"/>
      <c r="C335" s="45"/>
      <c r="D335" s="48"/>
      <c r="E335" s="48"/>
      <c r="F335" s="14"/>
      <c r="G335" s="50"/>
      <c r="H335" s="51"/>
      <c r="I335" s="48"/>
    </row>
    <row r="336" spans="1:9" hidden="1" outlineLevel="1">
      <c r="A336" s="48"/>
      <c r="B336" s="49"/>
      <c r="C336" s="45"/>
      <c r="D336" s="48"/>
      <c r="E336" s="48"/>
      <c r="F336" s="14"/>
      <c r="G336" s="50"/>
      <c r="H336" s="51"/>
      <c r="I336" s="48"/>
    </row>
    <row r="337" spans="1:9" hidden="1" outlineLevel="1">
      <c r="A337" s="48"/>
      <c r="B337" s="49"/>
      <c r="C337" s="45"/>
      <c r="D337" s="48"/>
      <c r="E337" s="48"/>
      <c r="F337" s="14"/>
      <c r="G337" s="50"/>
      <c r="H337" s="51"/>
      <c r="I337" s="48"/>
    </row>
    <row r="338" spans="1:9" hidden="1" outlineLevel="1">
      <c r="A338" s="48"/>
      <c r="B338" s="49"/>
      <c r="C338" s="45"/>
      <c r="D338" s="48"/>
      <c r="E338" s="48"/>
      <c r="F338" s="14"/>
      <c r="G338" s="50"/>
      <c r="H338" s="51"/>
      <c r="I338" s="48"/>
    </row>
    <row r="339" spans="1:9" hidden="1" outlineLevel="1">
      <c r="A339" s="48"/>
      <c r="B339" s="49"/>
      <c r="C339" s="45"/>
      <c r="D339" s="48"/>
      <c r="E339" s="48"/>
      <c r="F339" s="14"/>
      <c r="G339" s="50"/>
      <c r="H339" s="51"/>
      <c r="I339" s="48"/>
    </row>
    <row r="340" spans="1:9" hidden="1" outlineLevel="1">
      <c r="A340" s="48"/>
      <c r="B340" s="49"/>
      <c r="C340" s="45"/>
      <c r="D340" s="48"/>
      <c r="E340" s="48"/>
      <c r="F340" s="14"/>
      <c r="G340" s="50"/>
      <c r="H340" s="51"/>
      <c r="I340" s="48"/>
    </row>
    <row r="341" spans="1:9" hidden="1" outlineLevel="1">
      <c r="A341" s="48"/>
      <c r="B341" s="49"/>
      <c r="C341" s="45"/>
      <c r="D341" s="48"/>
      <c r="E341" s="48"/>
      <c r="F341" s="14"/>
      <c r="G341" s="50"/>
      <c r="H341" s="51"/>
      <c r="I341" s="48"/>
    </row>
    <row r="342" spans="1:9" hidden="1" outlineLevel="1">
      <c r="A342" s="48"/>
      <c r="B342" s="49"/>
      <c r="C342" s="45"/>
      <c r="D342" s="48"/>
      <c r="E342" s="48"/>
      <c r="F342" s="14"/>
      <c r="G342" s="50"/>
      <c r="H342" s="51"/>
      <c r="I342" s="48"/>
    </row>
    <row r="343" spans="1:9" hidden="1" outlineLevel="1">
      <c r="A343" s="48"/>
      <c r="B343" s="49"/>
      <c r="C343" s="45"/>
      <c r="D343" s="48"/>
      <c r="E343" s="48"/>
      <c r="F343" s="14"/>
      <c r="G343" s="50"/>
      <c r="H343" s="51"/>
      <c r="I343" s="48"/>
    </row>
    <row r="344" spans="1:9" hidden="1" outlineLevel="1">
      <c r="A344" s="48"/>
      <c r="B344" s="49"/>
      <c r="C344" s="45"/>
      <c r="D344" s="48"/>
      <c r="E344" s="48"/>
      <c r="F344" s="14"/>
      <c r="G344" s="50"/>
      <c r="H344" s="51"/>
      <c r="I344" s="48"/>
    </row>
    <row r="345" spans="1:9" hidden="1" outlineLevel="1">
      <c r="A345" s="48"/>
      <c r="B345" s="49"/>
      <c r="C345" s="45"/>
      <c r="D345" s="48"/>
      <c r="E345" s="48"/>
      <c r="F345" s="14"/>
      <c r="G345" s="50"/>
      <c r="H345" s="51"/>
      <c r="I345" s="48"/>
    </row>
    <row r="346" spans="1:9" hidden="1" outlineLevel="1">
      <c r="A346" s="48"/>
      <c r="B346" s="49"/>
      <c r="C346" s="45"/>
      <c r="D346" s="48"/>
      <c r="E346" s="48"/>
      <c r="F346" s="14"/>
      <c r="G346" s="50"/>
      <c r="H346" s="51"/>
      <c r="I346" s="48"/>
    </row>
    <row r="347" spans="1:9" hidden="1" outlineLevel="1">
      <c r="A347" s="48"/>
      <c r="B347" s="49"/>
      <c r="C347" s="45"/>
      <c r="D347" s="48"/>
      <c r="E347" s="48"/>
      <c r="F347" s="14"/>
      <c r="G347" s="50"/>
      <c r="H347" s="51"/>
      <c r="I347" s="48"/>
    </row>
    <row r="348" spans="1:9" hidden="1" outlineLevel="1">
      <c r="A348" s="48"/>
      <c r="B348" s="49"/>
      <c r="C348" s="45"/>
      <c r="D348" s="48"/>
      <c r="E348" s="48"/>
      <c r="F348" s="14"/>
      <c r="G348" s="50"/>
      <c r="H348" s="51"/>
      <c r="I348" s="48"/>
    </row>
    <row r="349" spans="1:9" hidden="1" outlineLevel="1">
      <c r="A349" s="48"/>
      <c r="B349" s="49"/>
      <c r="C349" s="45"/>
      <c r="D349" s="48"/>
      <c r="E349" s="48"/>
      <c r="F349" s="14"/>
      <c r="G349" s="50"/>
      <c r="H349" s="51"/>
      <c r="I349" s="48"/>
    </row>
    <row r="350" spans="1:9" hidden="1" outlineLevel="1">
      <c r="A350" s="48"/>
      <c r="B350" s="49"/>
      <c r="C350" s="45"/>
      <c r="D350" s="48"/>
      <c r="E350" s="48"/>
      <c r="F350" s="14"/>
      <c r="G350" s="50"/>
      <c r="H350" s="51"/>
      <c r="I350" s="48"/>
    </row>
    <row r="351" spans="1:9" hidden="1" outlineLevel="1">
      <c r="A351" s="48"/>
      <c r="B351" s="49"/>
      <c r="C351" s="45"/>
      <c r="D351" s="48"/>
      <c r="E351" s="48"/>
      <c r="F351" s="14"/>
      <c r="G351" s="50"/>
      <c r="H351" s="51"/>
      <c r="I351" s="48"/>
    </row>
    <row r="352" spans="1:9" hidden="1" outlineLevel="1">
      <c r="A352" s="48"/>
      <c r="B352" s="49"/>
      <c r="C352" s="45"/>
      <c r="D352" s="48"/>
      <c r="E352" s="48"/>
      <c r="F352" s="14"/>
      <c r="G352" s="50"/>
      <c r="H352" s="51"/>
      <c r="I352" s="48"/>
    </row>
    <row r="353" spans="1:9" hidden="1" outlineLevel="1">
      <c r="A353" s="48"/>
      <c r="B353" s="49"/>
      <c r="C353" s="45"/>
      <c r="D353" s="48"/>
      <c r="E353" s="48"/>
      <c r="F353" s="14"/>
      <c r="G353" s="50"/>
      <c r="H353" s="51"/>
      <c r="I353" s="48"/>
    </row>
    <row r="354" spans="1:9" hidden="1" outlineLevel="1">
      <c r="A354" s="48"/>
      <c r="B354" s="49"/>
      <c r="C354" s="45"/>
      <c r="D354" s="48"/>
      <c r="E354" s="48"/>
      <c r="F354" s="14"/>
      <c r="G354" s="50"/>
      <c r="H354" s="51"/>
      <c r="I354" s="48"/>
    </row>
    <row r="355" spans="1:9" hidden="1" outlineLevel="1">
      <c r="A355" s="48"/>
      <c r="B355" s="49"/>
      <c r="C355" s="45"/>
      <c r="D355" s="48"/>
      <c r="E355" s="48"/>
      <c r="F355" s="14"/>
      <c r="G355" s="50"/>
      <c r="H355" s="51"/>
      <c r="I355" s="48"/>
    </row>
    <row r="356" spans="1:9" hidden="1" outlineLevel="1">
      <c r="A356" s="48"/>
      <c r="B356" s="49"/>
      <c r="C356" s="45"/>
      <c r="D356" s="48"/>
      <c r="E356" s="48"/>
      <c r="F356" s="14"/>
      <c r="G356" s="50"/>
      <c r="H356" s="51"/>
      <c r="I356" s="48"/>
    </row>
    <row r="357" spans="1:9" hidden="1" outlineLevel="1">
      <c r="A357" s="48"/>
      <c r="B357" s="49"/>
      <c r="C357" s="45"/>
      <c r="D357" s="48"/>
      <c r="E357" s="48"/>
      <c r="F357" s="14"/>
      <c r="G357" s="50"/>
      <c r="H357" s="51"/>
      <c r="I357" s="48"/>
    </row>
    <row r="358" spans="1:9" hidden="1" outlineLevel="1">
      <c r="A358" s="48"/>
      <c r="B358" s="49"/>
      <c r="C358" s="45"/>
      <c r="D358" s="48"/>
      <c r="E358" s="48"/>
      <c r="F358" s="14"/>
      <c r="G358" s="50"/>
      <c r="H358" s="51"/>
      <c r="I358" s="48"/>
    </row>
    <row r="359" spans="1:9" hidden="1" outlineLevel="1">
      <c r="A359" s="48"/>
      <c r="B359" s="49"/>
      <c r="C359" s="45"/>
      <c r="D359" s="48"/>
      <c r="E359" s="48"/>
      <c r="F359" s="14"/>
      <c r="G359" s="50"/>
      <c r="H359" s="51"/>
      <c r="I359" s="48"/>
    </row>
    <row r="360" spans="1:9" hidden="1" outlineLevel="1">
      <c r="A360" s="48"/>
      <c r="B360" s="49"/>
      <c r="C360" s="45"/>
      <c r="D360" s="48"/>
      <c r="E360" s="48"/>
      <c r="F360" s="14"/>
      <c r="G360" s="50"/>
      <c r="H360" s="51"/>
      <c r="I360" s="48"/>
    </row>
    <row r="361" spans="1:9" hidden="1" outlineLevel="1">
      <c r="A361" s="48"/>
      <c r="B361" s="49"/>
      <c r="C361" s="45"/>
      <c r="D361" s="48"/>
      <c r="E361" s="48"/>
      <c r="F361" s="14"/>
      <c r="G361" s="50"/>
      <c r="H361" s="51"/>
      <c r="I361" s="48"/>
    </row>
    <row r="362" spans="1:9" hidden="1" outlineLevel="1">
      <c r="A362" s="48"/>
      <c r="B362" s="49"/>
      <c r="C362" s="45"/>
      <c r="D362" s="48"/>
      <c r="E362" s="48"/>
      <c r="F362" s="14"/>
      <c r="G362" s="50"/>
      <c r="H362" s="51"/>
      <c r="I362" s="48"/>
    </row>
    <row r="363" spans="1:9" hidden="1" outlineLevel="1">
      <c r="A363" s="48"/>
      <c r="B363" s="49"/>
      <c r="C363" s="45"/>
      <c r="D363" s="48"/>
      <c r="E363" s="48"/>
      <c r="F363" s="14"/>
      <c r="G363" s="50"/>
      <c r="H363" s="51"/>
      <c r="I363" s="48"/>
    </row>
    <row r="364" spans="1:9" hidden="1" outlineLevel="1">
      <c r="A364" s="48"/>
      <c r="B364" s="49"/>
      <c r="C364" s="45"/>
      <c r="D364" s="48"/>
      <c r="E364" s="48"/>
      <c r="F364" s="14"/>
      <c r="G364" s="50"/>
      <c r="H364" s="51"/>
      <c r="I364" s="48"/>
    </row>
    <row r="365" spans="1:9" hidden="1" outlineLevel="1">
      <c r="A365" s="48"/>
      <c r="B365" s="49"/>
      <c r="C365" s="45"/>
      <c r="D365" s="48"/>
      <c r="E365" s="48"/>
      <c r="F365" s="14"/>
      <c r="G365" s="50"/>
      <c r="H365" s="51"/>
      <c r="I365" s="48"/>
    </row>
    <row r="366" spans="1:9" hidden="1" outlineLevel="1">
      <c r="A366" s="48"/>
      <c r="B366" s="49"/>
      <c r="C366" s="45"/>
      <c r="D366" s="48"/>
      <c r="E366" s="48"/>
      <c r="F366" s="14"/>
      <c r="G366" s="50"/>
      <c r="H366" s="51"/>
      <c r="I366" s="48"/>
    </row>
    <row r="367" spans="1:9" hidden="1" outlineLevel="1">
      <c r="A367" s="48"/>
      <c r="B367" s="49"/>
      <c r="C367" s="45"/>
      <c r="D367" s="48"/>
      <c r="E367" s="48"/>
      <c r="F367" s="14"/>
      <c r="G367" s="50"/>
      <c r="H367" s="51"/>
      <c r="I367" s="48"/>
    </row>
    <row r="368" spans="1:9" hidden="1" outlineLevel="1">
      <c r="A368" s="48"/>
      <c r="B368" s="49"/>
      <c r="C368" s="45"/>
      <c r="D368" s="48"/>
      <c r="E368" s="48"/>
      <c r="F368" s="14"/>
      <c r="G368" s="50"/>
      <c r="H368" s="51"/>
      <c r="I368" s="48"/>
    </row>
    <row r="369" spans="1:9" hidden="1" outlineLevel="1">
      <c r="A369" s="48"/>
      <c r="B369" s="49"/>
      <c r="C369" s="45"/>
      <c r="D369" s="48"/>
      <c r="E369" s="48"/>
      <c r="F369" s="14"/>
      <c r="G369" s="50"/>
      <c r="H369" s="51"/>
      <c r="I369" s="48"/>
    </row>
    <row r="370" spans="1:9" hidden="1" outlineLevel="1">
      <c r="A370" s="48"/>
      <c r="B370" s="49"/>
      <c r="C370" s="45"/>
      <c r="D370" s="48"/>
      <c r="E370" s="48"/>
      <c r="F370" s="14"/>
      <c r="G370" s="50"/>
      <c r="H370" s="51"/>
      <c r="I370" s="48"/>
    </row>
    <row r="371" spans="1:9" hidden="1" outlineLevel="1">
      <c r="A371" s="48"/>
      <c r="B371" s="49"/>
      <c r="C371" s="45"/>
      <c r="D371" s="48"/>
      <c r="E371" s="48"/>
      <c r="F371" s="14"/>
      <c r="G371" s="50"/>
      <c r="H371" s="51"/>
      <c r="I371" s="48"/>
    </row>
    <row r="372" spans="1:9" hidden="1" outlineLevel="1">
      <c r="A372" s="48"/>
      <c r="B372" s="49"/>
      <c r="C372" s="45"/>
      <c r="D372" s="48"/>
      <c r="E372" s="48"/>
      <c r="F372" s="14"/>
      <c r="G372" s="50"/>
      <c r="H372" s="51"/>
      <c r="I372" s="48"/>
    </row>
    <row r="373" spans="1:9" hidden="1" outlineLevel="1">
      <c r="A373" s="48"/>
      <c r="B373" s="49"/>
      <c r="C373" s="45"/>
      <c r="D373" s="48"/>
      <c r="E373" s="48"/>
      <c r="F373" s="14"/>
      <c r="G373" s="50"/>
      <c r="H373" s="51"/>
      <c r="I373" s="48"/>
    </row>
    <row r="374" spans="1:9" hidden="1" outlineLevel="1">
      <c r="A374" s="48"/>
      <c r="B374" s="49"/>
      <c r="C374" s="45"/>
      <c r="D374" s="48"/>
      <c r="E374" s="48"/>
      <c r="F374" s="14"/>
      <c r="G374" s="50"/>
      <c r="H374" s="51"/>
      <c r="I374" s="48"/>
    </row>
    <row r="375" spans="1:9" hidden="1" outlineLevel="1">
      <c r="A375" s="48"/>
      <c r="B375" s="49"/>
      <c r="C375" s="45"/>
      <c r="D375" s="48"/>
      <c r="E375" s="48"/>
      <c r="F375" s="14"/>
      <c r="G375" s="50"/>
      <c r="H375" s="51"/>
      <c r="I375" s="48"/>
    </row>
    <row r="376" spans="1:9" hidden="1" outlineLevel="1">
      <c r="A376" s="48"/>
      <c r="B376" s="49"/>
      <c r="C376" s="45"/>
      <c r="D376" s="48"/>
      <c r="E376" s="48"/>
      <c r="F376" s="14"/>
      <c r="G376" s="50"/>
      <c r="H376" s="51"/>
      <c r="I376" s="48"/>
    </row>
    <row r="377" spans="1:9" hidden="1" outlineLevel="1">
      <c r="A377" s="48"/>
      <c r="B377" s="49"/>
      <c r="C377" s="45"/>
      <c r="D377" s="48"/>
      <c r="E377" s="48"/>
      <c r="F377" s="14"/>
      <c r="G377" s="50"/>
      <c r="H377" s="51"/>
      <c r="I377" s="48"/>
    </row>
    <row r="378" spans="1:9" hidden="1" outlineLevel="1">
      <c r="A378" s="48"/>
      <c r="B378" s="49"/>
      <c r="C378" s="45"/>
      <c r="D378" s="48"/>
      <c r="E378" s="48"/>
      <c r="F378" s="14"/>
      <c r="G378" s="50"/>
      <c r="H378" s="51"/>
      <c r="I378" s="48"/>
    </row>
    <row r="379" spans="1:9" hidden="1" outlineLevel="1">
      <c r="A379" s="48"/>
      <c r="B379" s="49"/>
      <c r="C379" s="45"/>
      <c r="D379" s="48"/>
      <c r="E379" s="48"/>
      <c r="F379" s="14"/>
      <c r="G379" s="50"/>
      <c r="H379" s="51"/>
      <c r="I379" s="48"/>
    </row>
    <row r="380" spans="1:9" hidden="1" outlineLevel="1">
      <c r="A380" s="48"/>
      <c r="B380" s="49"/>
      <c r="C380" s="45"/>
      <c r="D380" s="48"/>
      <c r="E380" s="48"/>
      <c r="F380" s="14"/>
      <c r="G380" s="50"/>
      <c r="H380" s="51"/>
      <c r="I380" s="48"/>
    </row>
    <row r="381" spans="1:9" hidden="1" outlineLevel="1">
      <c r="A381" s="48"/>
      <c r="B381" s="49"/>
      <c r="C381" s="45"/>
      <c r="D381" s="48"/>
      <c r="E381" s="48"/>
      <c r="F381" s="14"/>
      <c r="G381" s="50"/>
      <c r="H381" s="51"/>
      <c r="I381" s="48"/>
    </row>
    <row r="382" spans="1:9" hidden="1" outlineLevel="1">
      <c r="A382" s="48"/>
      <c r="B382" s="49"/>
      <c r="C382" s="45"/>
      <c r="D382" s="48"/>
      <c r="E382" s="48"/>
      <c r="F382" s="14"/>
      <c r="G382" s="50"/>
      <c r="H382" s="51"/>
      <c r="I382" s="48"/>
    </row>
    <row r="383" spans="1:9" hidden="1" outlineLevel="1">
      <c r="A383" s="48"/>
      <c r="B383" s="49"/>
      <c r="C383" s="45"/>
      <c r="D383" s="48"/>
      <c r="E383" s="48"/>
      <c r="F383" s="14"/>
      <c r="G383" s="50"/>
      <c r="H383" s="51"/>
      <c r="I383" s="48"/>
    </row>
    <row r="384" spans="1:9" hidden="1" outlineLevel="1">
      <c r="A384" s="48"/>
      <c r="B384" s="49"/>
      <c r="C384" s="45"/>
      <c r="D384" s="48"/>
      <c r="E384" s="48"/>
      <c r="F384" s="14"/>
      <c r="G384" s="50"/>
      <c r="H384" s="51"/>
      <c r="I384" s="48"/>
    </row>
    <row r="385" spans="1:9" hidden="1" outlineLevel="1">
      <c r="A385" s="48"/>
      <c r="B385" s="49"/>
      <c r="C385" s="45"/>
      <c r="D385" s="48"/>
      <c r="E385" s="48"/>
      <c r="F385" s="14"/>
      <c r="G385" s="50"/>
      <c r="H385" s="51"/>
      <c r="I385" s="48"/>
    </row>
    <row r="386" spans="1:9" hidden="1" outlineLevel="1">
      <c r="A386" s="48"/>
      <c r="B386" s="49"/>
      <c r="C386" s="45"/>
      <c r="D386" s="48"/>
      <c r="E386" s="48"/>
      <c r="F386" s="14"/>
      <c r="G386" s="50"/>
      <c r="H386" s="51"/>
      <c r="I386" s="48"/>
    </row>
    <row r="387" spans="1:9" hidden="1" outlineLevel="1">
      <c r="A387" s="48"/>
      <c r="B387" s="49"/>
      <c r="C387" s="45"/>
      <c r="D387" s="48"/>
      <c r="E387" s="48"/>
      <c r="F387" s="14"/>
      <c r="G387" s="50"/>
      <c r="H387" s="51"/>
      <c r="I387" s="48"/>
    </row>
    <row r="388" spans="1:9" hidden="1" outlineLevel="1">
      <c r="A388" s="48"/>
      <c r="B388" s="49"/>
      <c r="C388" s="45"/>
      <c r="D388" s="48"/>
      <c r="E388" s="48"/>
      <c r="F388" s="14"/>
      <c r="G388" s="50"/>
      <c r="H388" s="51"/>
      <c r="I388" s="48"/>
    </row>
    <row r="389" spans="1:9" hidden="1" outlineLevel="1">
      <c r="A389" s="48"/>
      <c r="B389" s="49"/>
      <c r="C389" s="45"/>
      <c r="D389" s="48"/>
      <c r="E389" s="48"/>
      <c r="F389" s="14"/>
      <c r="G389" s="50"/>
      <c r="H389" s="51"/>
      <c r="I389" s="48"/>
    </row>
    <row r="390" spans="1:9" hidden="1" outlineLevel="1">
      <c r="A390" s="48"/>
      <c r="B390" s="49"/>
      <c r="C390" s="45"/>
      <c r="D390" s="48"/>
      <c r="E390" s="48"/>
      <c r="F390" s="14"/>
      <c r="G390" s="50"/>
      <c r="H390" s="51"/>
      <c r="I390" s="48"/>
    </row>
    <row r="391" spans="1:9" hidden="1" outlineLevel="1">
      <c r="A391" s="48"/>
      <c r="B391" s="49"/>
      <c r="C391" s="45"/>
      <c r="D391" s="48"/>
      <c r="E391" s="48"/>
      <c r="F391" s="14"/>
      <c r="G391" s="50"/>
      <c r="H391" s="51"/>
      <c r="I391" s="48"/>
    </row>
    <row r="392" spans="1:9" hidden="1" outlineLevel="1">
      <c r="A392" s="48"/>
      <c r="B392" s="49"/>
      <c r="C392" s="45"/>
      <c r="D392" s="48"/>
      <c r="E392" s="48"/>
      <c r="F392" s="14"/>
      <c r="G392" s="50"/>
      <c r="H392" s="51"/>
      <c r="I392" s="48"/>
    </row>
    <row r="393" spans="1:9" hidden="1" outlineLevel="1">
      <c r="A393" s="48"/>
      <c r="B393" s="49"/>
      <c r="C393" s="45"/>
      <c r="D393" s="48"/>
      <c r="E393" s="48"/>
      <c r="F393" s="14"/>
      <c r="G393" s="50"/>
      <c r="H393" s="51"/>
      <c r="I393" s="48"/>
    </row>
    <row r="394" spans="1:9" hidden="1" outlineLevel="1">
      <c r="A394" s="48"/>
      <c r="B394" s="49"/>
      <c r="C394" s="45"/>
      <c r="D394" s="48"/>
      <c r="E394" s="48"/>
      <c r="F394" s="14"/>
      <c r="G394" s="50"/>
      <c r="H394" s="51"/>
      <c r="I394" s="48"/>
    </row>
    <row r="395" spans="1:9" hidden="1" outlineLevel="1">
      <c r="A395" s="48"/>
      <c r="B395" s="49"/>
      <c r="C395" s="45"/>
      <c r="D395" s="48"/>
      <c r="E395" s="48"/>
      <c r="F395" s="14"/>
      <c r="G395" s="50"/>
      <c r="H395" s="51"/>
      <c r="I395" s="48"/>
    </row>
    <row r="396" spans="1:9" hidden="1" outlineLevel="1">
      <c r="A396" s="48"/>
      <c r="B396" s="49"/>
      <c r="C396" s="45"/>
      <c r="D396" s="48"/>
      <c r="E396" s="48"/>
      <c r="F396" s="14"/>
      <c r="G396" s="50"/>
      <c r="H396" s="51"/>
      <c r="I396" s="48"/>
    </row>
    <row r="397" spans="1:9" hidden="1" outlineLevel="1">
      <c r="A397" s="48"/>
      <c r="B397" s="49"/>
      <c r="C397" s="45"/>
      <c r="D397" s="48"/>
      <c r="E397" s="48"/>
      <c r="F397" s="14"/>
      <c r="G397" s="50"/>
      <c r="H397" s="51"/>
      <c r="I397" s="48"/>
    </row>
    <row r="398" spans="1:9" hidden="1" outlineLevel="1">
      <c r="A398" s="48"/>
      <c r="B398" s="49"/>
      <c r="C398" s="45"/>
      <c r="D398" s="48"/>
      <c r="E398" s="48"/>
      <c r="F398" s="14"/>
      <c r="G398" s="50"/>
      <c r="H398" s="51"/>
      <c r="I398" s="48"/>
    </row>
    <row r="399" spans="1:9" hidden="1" outlineLevel="1">
      <c r="A399" s="48"/>
      <c r="B399" s="49"/>
      <c r="C399" s="45"/>
      <c r="D399" s="48"/>
      <c r="E399" s="48"/>
      <c r="F399" s="14"/>
      <c r="G399" s="50"/>
      <c r="H399" s="51"/>
      <c r="I399" s="48"/>
    </row>
    <row r="400" spans="1:9" hidden="1" outlineLevel="1">
      <c r="A400" s="48"/>
      <c r="B400" s="49"/>
      <c r="C400" s="45"/>
      <c r="D400" s="48"/>
      <c r="E400" s="48"/>
      <c r="F400" s="14"/>
      <c r="G400" s="50"/>
      <c r="H400" s="51"/>
      <c r="I400" s="48"/>
    </row>
    <row r="401" spans="1:9" hidden="1" outlineLevel="1">
      <c r="A401" s="48"/>
      <c r="B401" s="49"/>
      <c r="C401" s="45"/>
      <c r="D401" s="48"/>
      <c r="E401" s="48"/>
      <c r="F401" s="14"/>
      <c r="G401" s="50"/>
      <c r="H401" s="51"/>
      <c r="I401" s="48"/>
    </row>
    <row r="402" spans="1:9" hidden="1" outlineLevel="1">
      <c r="A402" s="48"/>
      <c r="B402" s="49"/>
      <c r="C402" s="45"/>
      <c r="D402" s="48"/>
      <c r="E402" s="48"/>
      <c r="F402" s="14"/>
      <c r="G402" s="50"/>
      <c r="H402" s="51"/>
      <c r="I402" s="48"/>
    </row>
    <row r="403" spans="1:9" hidden="1" outlineLevel="1">
      <c r="A403" s="48"/>
      <c r="B403" s="49"/>
      <c r="C403" s="45"/>
      <c r="D403" s="48"/>
      <c r="E403" s="48"/>
      <c r="F403" s="14"/>
      <c r="G403" s="50"/>
      <c r="H403" s="51"/>
      <c r="I403" s="48"/>
    </row>
    <row r="404" spans="1:9" hidden="1" outlineLevel="1">
      <c r="A404" s="48"/>
      <c r="B404" s="49"/>
      <c r="C404" s="45"/>
      <c r="D404" s="48"/>
      <c r="E404" s="48"/>
      <c r="F404" s="14"/>
      <c r="G404" s="50"/>
      <c r="H404" s="51"/>
      <c r="I404" s="48"/>
    </row>
    <row r="405" spans="1:9" hidden="1" outlineLevel="1">
      <c r="A405" s="48"/>
      <c r="B405" s="49"/>
      <c r="C405" s="45"/>
      <c r="D405" s="48"/>
      <c r="E405" s="48"/>
      <c r="F405" s="14"/>
      <c r="G405" s="50"/>
      <c r="H405" s="51"/>
      <c r="I405" s="48"/>
    </row>
    <row r="406" spans="1:9" hidden="1" outlineLevel="1">
      <c r="A406" s="48"/>
      <c r="B406" s="49"/>
      <c r="C406" s="45"/>
      <c r="D406" s="48"/>
      <c r="E406" s="48"/>
      <c r="F406" s="14"/>
      <c r="G406" s="50"/>
      <c r="H406" s="51"/>
      <c r="I406" s="48"/>
    </row>
    <row r="407" spans="1:9" hidden="1" outlineLevel="1">
      <c r="A407" s="48"/>
      <c r="B407" s="49"/>
      <c r="C407" s="45"/>
      <c r="D407" s="48"/>
      <c r="E407" s="48"/>
      <c r="F407" s="14"/>
      <c r="G407" s="50"/>
      <c r="H407" s="51"/>
      <c r="I407" s="48"/>
    </row>
    <row r="408" spans="1:9" hidden="1" outlineLevel="1">
      <c r="A408" s="48"/>
      <c r="B408" s="49"/>
      <c r="C408" s="45"/>
      <c r="D408" s="48"/>
      <c r="E408" s="48"/>
      <c r="F408" s="14"/>
      <c r="G408" s="50"/>
      <c r="H408" s="51"/>
      <c r="I408" s="48"/>
    </row>
    <row r="409" spans="1:9" hidden="1" outlineLevel="1">
      <c r="A409" s="48"/>
      <c r="B409" s="49"/>
      <c r="C409" s="45"/>
      <c r="D409" s="48"/>
      <c r="E409" s="48"/>
      <c r="F409" s="14"/>
      <c r="G409" s="50"/>
      <c r="H409" s="51"/>
      <c r="I409" s="48"/>
    </row>
    <row r="410" spans="1:9" hidden="1" outlineLevel="1">
      <c r="A410" s="48"/>
      <c r="B410" s="49"/>
      <c r="C410" s="45"/>
      <c r="D410" s="48"/>
      <c r="E410" s="48"/>
      <c r="F410" s="14"/>
      <c r="G410" s="50"/>
      <c r="H410" s="51"/>
      <c r="I410" s="48"/>
    </row>
    <row r="411" spans="1:9" hidden="1" outlineLevel="1">
      <c r="A411" s="48"/>
      <c r="B411" s="49"/>
      <c r="C411" s="45"/>
      <c r="D411" s="48"/>
      <c r="E411" s="48"/>
      <c r="F411" s="14"/>
      <c r="G411" s="50"/>
      <c r="H411" s="51"/>
      <c r="I411" s="48"/>
    </row>
    <row r="412" spans="1:9" hidden="1" outlineLevel="1">
      <c r="A412" s="48"/>
      <c r="B412" s="49"/>
      <c r="C412" s="45"/>
      <c r="D412" s="48"/>
      <c r="E412" s="48"/>
      <c r="F412" s="14"/>
      <c r="G412" s="50"/>
      <c r="H412" s="51"/>
      <c r="I412" s="48"/>
    </row>
    <row r="413" spans="1:9" hidden="1" outlineLevel="1">
      <c r="A413" s="48"/>
      <c r="B413" s="49"/>
      <c r="C413" s="45"/>
      <c r="D413" s="48"/>
      <c r="E413" s="48"/>
      <c r="F413" s="14"/>
      <c r="G413" s="50"/>
      <c r="H413" s="51"/>
      <c r="I413" s="48"/>
    </row>
    <row r="414" spans="1:9" hidden="1" outlineLevel="1">
      <c r="A414" s="48"/>
      <c r="B414" s="49"/>
      <c r="C414" s="45"/>
      <c r="D414" s="48"/>
      <c r="E414" s="48"/>
      <c r="F414" s="14"/>
      <c r="G414" s="50"/>
      <c r="H414" s="51"/>
      <c r="I414" s="48"/>
    </row>
    <row r="415" spans="1:9" hidden="1" outlineLevel="1">
      <c r="A415" s="48"/>
      <c r="B415" s="49"/>
      <c r="C415" s="45"/>
      <c r="D415" s="48"/>
      <c r="E415" s="48"/>
      <c r="F415" s="14"/>
      <c r="G415" s="50"/>
      <c r="H415" s="51"/>
      <c r="I415" s="48"/>
    </row>
    <row r="416" spans="1:9" hidden="1" outlineLevel="1">
      <c r="A416" s="48"/>
      <c r="B416" s="49"/>
      <c r="C416" s="45"/>
      <c r="D416" s="48"/>
      <c r="E416" s="48"/>
      <c r="F416" s="14"/>
      <c r="G416" s="50"/>
      <c r="H416" s="51"/>
      <c r="I416" s="48"/>
    </row>
    <row r="417" spans="1:9" hidden="1" outlineLevel="1">
      <c r="A417" s="48"/>
      <c r="B417" s="49"/>
      <c r="C417" s="45"/>
      <c r="D417" s="48"/>
      <c r="E417" s="48"/>
      <c r="F417" s="14"/>
      <c r="G417" s="50"/>
      <c r="H417" s="51"/>
      <c r="I417" s="48"/>
    </row>
    <row r="418" spans="1:9" hidden="1" outlineLevel="1">
      <c r="A418" s="48"/>
      <c r="B418" s="49"/>
      <c r="C418" s="45"/>
      <c r="D418" s="48"/>
      <c r="E418" s="48"/>
      <c r="F418" s="14"/>
      <c r="G418" s="50"/>
      <c r="H418" s="51"/>
      <c r="I418" s="48"/>
    </row>
    <row r="419" spans="1:9" hidden="1" outlineLevel="1">
      <c r="A419" s="48"/>
      <c r="B419" s="49"/>
      <c r="C419" s="45"/>
      <c r="D419" s="48"/>
      <c r="E419" s="48"/>
      <c r="F419" s="14"/>
      <c r="G419" s="50"/>
      <c r="H419" s="51"/>
      <c r="I419" s="48"/>
    </row>
    <row r="420" spans="1:9" hidden="1" outlineLevel="1">
      <c r="A420" s="48"/>
      <c r="B420" s="49"/>
      <c r="C420" s="45"/>
      <c r="D420" s="48"/>
      <c r="E420" s="48"/>
      <c r="F420" s="14"/>
      <c r="G420" s="50"/>
      <c r="H420" s="51"/>
      <c r="I420" s="48"/>
    </row>
    <row r="421" spans="1:9" hidden="1" outlineLevel="1">
      <c r="A421" s="48"/>
      <c r="B421" s="49"/>
      <c r="C421" s="45"/>
      <c r="D421" s="48"/>
      <c r="E421" s="48"/>
      <c r="F421" s="14"/>
      <c r="G421" s="50"/>
      <c r="H421" s="51"/>
      <c r="I421" s="48"/>
    </row>
    <row r="422" spans="1:9" hidden="1" outlineLevel="1">
      <c r="A422" s="48"/>
      <c r="B422" s="49"/>
      <c r="C422" s="45"/>
      <c r="D422" s="48"/>
      <c r="E422" s="48"/>
      <c r="F422" s="14"/>
      <c r="G422" s="50"/>
      <c r="H422" s="51"/>
      <c r="I422" s="48"/>
    </row>
    <row r="423" spans="1:9" hidden="1" outlineLevel="1">
      <c r="A423" s="48"/>
      <c r="B423" s="49"/>
      <c r="C423" s="45"/>
      <c r="D423" s="48"/>
      <c r="E423" s="48"/>
      <c r="F423" s="14"/>
      <c r="G423" s="50"/>
      <c r="H423" s="51"/>
      <c r="I423" s="48"/>
    </row>
    <row r="424" spans="1:9" hidden="1" outlineLevel="1">
      <c r="A424" s="48"/>
      <c r="B424" s="49"/>
      <c r="C424" s="45"/>
      <c r="D424" s="48"/>
      <c r="E424" s="48"/>
      <c r="F424" s="14"/>
      <c r="G424" s="50"/>
      <c r="H424" s="51"/>
      <c r="I424" s="48"/>
    </row>
    <row r="425" spans="1:9" hidden="1" outlineLevel="1">
      <c r="A425" s="48"/>
      <c r="B425" s="49"/>
      <c r="C425" s="45"/>
      <c r="D425" s="48"/>
      <c r="E425" s="48"/>
      <c r="F425" s="14"/>
      <c r="G425" s="50"/>
      <c r="H425" s="51"/>
      <c r="I425" s="48"/>
    </row>
    <row r="426" spans="1:9" hidden="1" outlineLevel="1">
      <c r="A426" s="48"/>
      <c r="B426" s="49"/>
      <c r="C426" s="45"/>
      <c r="D426" s="48"/>
      <c r="E426" s="48"/>
      <c r="F426" s="14"/>
      <c r="G426" s="50"/>
      <c r="H426" s="51"/>
      <c r="I426" s="48"/>
    </row>
    <row r="427" spans="1:9" hidden="1" outlineLevel="1">
      <c r="A427" s="48"/>
      <c r="B427" s="49"/>
      <c r="C427" s="45"/>
      <c r="D427" s="48"/>
      <c r="E427" s="48"/>
      <c r="F427" s="14"/>
      <c r="G427" s="50"/>
      <c r="H427" s="51"/>
      <c r="I427" s="48"/>
    </row>
    <row r="428" spans="1:9" hidden="1" outlineLevel="1">
      <c r="A428" s="48"/>
      <c r="B428" s="49"/>
      <c r="C428" s="45"/>
      <c r="D428" s="48"/>
      <c r="E428" s="48"/>
      <c r="F428" s="14"/>
      <c r="G428" s="50"/>
      <c r="H428" s="51"/>
      <c r="I428" s="48"/>
    </row>
    <row r="429" spans="1:9" hidden="1" outlineLevel="1">
      <c r="A429" s="48"/>
      <c r="B429" s="49"/>
      <c r="C429" s="45"/>
      <c r="D429" s="48"/>
      <c r="E429" s="48"/>
      <c r="F429" s="14"/>
      <c r="G429" s="50"/>
      <c r="H429" s="51"/>
      <c r="I429" s="48"/>
    </row>
    <row r="430" spans="1:9" hidden="1" outlineLevel="1">
      <c r="A430" s="48"/>
      <c r="B430" s="49"/>
      <c r="C430" s="45"/>
      <c r="D430" s="48"/>
      <c r="E430" s="48"/>
      <c r="F430" s="14"/>
      <c r="G430" s="50"/>
      <c r="H430" s="51"/>
      <c r="I430" s="48"/>
    </row>
    <row r="431" spans="1:9" hidden="1" outlineLevel="1">
      <c r="A431" s="48"/>
      <c r="B431" s="49"/>
      <c r="C431" s="45"/>
      <c r="D431" s="48"/>
      <c r="E431" s="48"/>
      <c r="F431" s="14"/>
      <c r="G431" s="50"/>
      <c r="H431" s="51"/>
      <c r="I431" s="48"/>
    </row>
    <row r="432" spans="1:9" hidden="1" outlineLevel="1">
      <c r="A432" s="48"/>
      <c r="B432" s="49"/>
      <c r="C432" s="45"/>
      <c r="D432" s="48"/>
      <c r="E432" s="48"/>
      <c r="F432" s="14"/>
      <c r="G432" s="50"/>
      <c r="H432" s="51"/>
      <c r="I432" s="48"/>
    </row>
    <row r="433" spans="1:9" hidden="1" outlineLevel="1">
      <c r="A433" s="48"/>
      <c r="B433" s="49"/>
      <c r="C433" s="45"/>
      <c r="D433" s="48"/>
      <c r="E433" s="48"/>
      <c r="F433" s="14"/>
      <c r="G433" s="50"/>
      <c r="H433" s="51"/>
      <c r="I433" s="48"/>
    </row>
    <row r="434" spans="1:9" hidden="1" outlineLevel="1">
      <c r="A434" s="48"/>
      <c r="B434" s="49"/>
      <c r="C434" s="45"/>
      <c r="D434" s="48"/>
      <c r="E434" s="48"/>
      <c r="F434" s="14"/>
      <c r="G434" s="50"/>
      <c r="H434" s="51"/>
      <c r="I434" s="48"/>
    </row>
    <row r="435" spans="1:9" hidden="1" outlineLevel="1">
      <c r="A435" s="48"/>
      <c r="B435" s="49"/>
      <c r="C435" s="45"/>
      <c r="D435" s="48"/>
      <c r="E435" s="48"/>
      <c r="F435" s="14"/>
      <c r="G435" s="50"/>
      <c r="H435" s="51"/>
      <c r="I435" s="48"/>
    </row>
    <row r="436" spans="1:9" hidden="1" outlineLevel="1">
      <c r="A436" s="48"/>
      <c r="B436" s="49"/>
      <c r="C436" s="45"/>
      <c r="D436" s="48"/>
      <c r="E436" s="48"/>
      <c r="F436" s="14"/>
      <c r="G436" s="50"/>
      <c r="H436" s="51"/>
      <c r="I436" s="48"/>
    </row>
    <row r="437" spans="1:9" hidden="1" outlineLevel="1">
      <c r="A437" s="48"/>
      <c r="B437" s="49"/>
      <c r="C437" s="45"/>
      <c r="D437" s="48"/>
      <c r="E437" s="48"/>
      <c r="F437" s="14"/>
      <c r="G437" s="50"/>
      <c r="H437" s="51"/>
      <c r="I437" s="48"/>
    </row>
    <row r="438" spans="1:9" hidden="1" outlineLevel="1">
      <c r="A438" s="48"/>
      <c r="B438" s="49"/>
      <c r="C438" s="45"/>
      <c r="D438" s="48"/>
      <c r="E438" s="48"/>
      <c r="F438" s="14"/>
      <c r="G438" s="50"/>
      <c r="H438" s="51"/>
      <c r="I438" s="48"/>
    </row>
    <row r="439" spans="1:9" hidden="1" outlineLevel="1">
      <c r="A439" s="48"/>
      <c r="B439" s="49"/>
      <c r="C439" s="45"/>
      <c r="D439" s="48"/>
      <c r="E439" s="48"/>
      <c r="F439" s="14"/>
      <c r="G439" s="50"/>
      <c r="H439" s="51"/>
      <c r="I439" s="48"/>
    </row>
    <row r="440" spans="1:9" hidden="1" outlineLevel="1">
      <c r="A440" s="48"/>
      <c r="B440" s="49"/>
      <c r="C440" s="45"/>
      <c r="D440" s="48"/>
      <c r="E440" s="48"/>
      <c r="F440" s="14"/>
      <c r="G440" s="50"/>
      <c r="H440" s="51"/>
      <c r="I440" s="48"/>
    </row>
    <row r="441" spans="1:9" hidden="1" outlineLevel="1">
      <c r="A441" s="48"/>
      <c r="B441" s="49"/>
      <c r="C441" s="45"/>
      <c r="D441" s="48"/>
      <c r="E441" s="48"/>
      <c r="F441" s="14"/>
      <c r="G441" s="50"/>
      <c r="H441" s="51"/>
      <c r="I441" s="48"/>
    </row>
    <row r="442" spans="1:9" hidden="1" outlineLevel="1">
      <c r="A442" s="48"/>
      <c r="B442" s="49"/>
      <c r="C442" s="45"/>
      <c r="D442" s="48"/>
      <c r="E442" s="48"/>
      <c r="F442" s="14"/>
      <c r="G442" s="50"/>
      <c r="H442" s="51"/>
      <c r="I442" s="48"/>
    </row>
    <row r="443" spans="1:9" hidden="1" outlineLevel="1">
      <c r="A443" s="48"/>
      <c r="B443" s="49"/>
      <c r="C443" s="45"/>
      <c r="D443" s="48"/>
      <c r="E443" s="48"/>
      <c r="F443" s="14"/>
      <c r="G443" s="50"/>
      <c r="H443" s="51"/>
      <c r="I443" s="48"/>
    </row>
    <row r="444" spans="1:9" hidden="1" outlineLevel="1">
      <c r="A444" s="48"/>
      <c r="B444" s="49"/>
      <c r="C444" s="45"/>
      <c r="D444" s="48"/>
      <c r="E444" s="48"/>
      <c r="F444" s="14"/>
      <c r="G444" s="50"/>
      <c r="H444" s="51"/>
      <c r="I444" s="48"/>
    </row>
    <row r="445" spans="1:9" hidden="1" outlineLevel="1">
      <c r="A445" s="48"/>
      <c r="B445" s="49"/>
      <c r="C445" s="45"/>
      <c r="D445" s="48"/>
      <c r="E445" s="48"/>
      <c r="F445" s="14"/>
      <c r="G445" s="50"/>
      <c r="H445" s="51"/>
      <c r="I445" s="48"/>
    </row>
    <row r="446" spans="1:9" hidden="1" outlineLevel="1">
      <c r="A446" s="48"/>
      <c r="B446" s="49"/>
      <c r="C446" s="45"/>
      <c r="D446" s="48"/>
      <c r="E446" s="48"/>
      <c r="F446" s="14"/>
      <c r="G446" s="50"/>
      <c r="H446" s="51"/>
      <c r="I446" s="48"/>
    </row>
    <row r="447" spans="1:9" hidden="1" outlineLevel="1">
      <c r="A447" s="48"/>
      <c r="B447" s="49"/>
      <c r="C447" s="45"/>
      <c r="D447" s="48"/>
      <c r="E447" s="48"/>
      <c r="F447" s="14"/>
      <c r="G447" s="50"/>
      <c r="H447" s="51"/>
      <c r="I447" s="48"/>
    </row>
    <row r="448" spans="1:9" hidden="1" outlineLevel="1">
      <c r="A448" s="48"/>
      <c r="B448" s="49"/>
      <c r="C448" s="45"/>
      <c r="D448" s="48"/>
      <c r="E448" s="48"/>
      <c r="F448" s="14"/>
      <c r="G448" s="50"/>
      <c r="H448" s="51"/>
      <c r="I448" s="48"/>
    </row>
    <row r="449" spans="1:9" hidden="1" outlineLevel="1">
      <c r="A449" s="48"/>
      <c r="B449" s="49"/>
      <c r="C449" s="45"/>
      <c r="D449" s="48"/>
      <c r="E449" s="48"/>
      <c r="F449" s="14"/>
      <c r="G449" s="50"/>
      <c r="H449" s="51"/>
      <c r="I449" s="48"/>
    </row>
    <row r="450" spans="1:9" hidden="1" outlineLevel="1">
      <c r="A450" s="48"/>
      <c r="B450" s="49"/>
      <c r="C450" s="45"/>
      <c r="D450" s="48"/>
      <c r="E450" s="48"/>
      <c r="F450" s="14"/>
      <c r="G450" s="50"/>
      <c r="H450" s="51"/>
      <c r="I450" s="48"/>
    </row>
    <row r="451" spans="1:9" hidden="1" outlineLevel="1">
      <c r="A451" s="48"/>
      <c r="B451" s="49"/>
      <c r="C451" s="45"/>
      <c r="D451" s="48"/>
      <c r="E451" s="48"/>
      <c r="F451" s="14"/>
      <c r="G451" s="50"/>
      <c r="H451" s="51"/>
      <c r="I451" s="48"/>
    </row>
    <row r="452" spans="1:9" hidden="1" outlineLevel="1">
      <c r="A452" s="48"/>
      <c r="B452" s="49"/>
      <c r="C452" s="45"/>
      <c r="D452" s="48"/>
      <c r="E452" s="48"/>
      <c r="F452" s="14"/>
      <c r="G452" s="50"/>
      <c r="H452" s="51"/>
      <c r="I452" s="48"/>
    </row>
    <row r="453" spans="1:9" hidden="1" outlineLevel="1">
      <c r="A453" s="48"/>
      <c r="B453" s="49"/>
      <c r="C453" s="45"/>
      <c r="D453" s="48"/>
      <c r="E453" s="48"/>
      <c r="F453" s="14"/>
      <c r="G453" s="50"/>
      <c r="H453" s="51"/>
      <c r="I453" s="48"/>
    </row>
    <row r="454" spans="1:9" hidden="1" outlineLevel="1">
      <c r="A454" s="48"/>
      <c r="B454" s="49"/>
      <c r="C454" s="45"/>
      <c r="D454" s="48"/>
      <c r="E454" s="48"/>
      <c r="F454" s="14"/>
      <c r="G454" s="50"/>
      <c r="H454" s="51"/>
      <c r="I454" s="48"/>
    </row>
    <row r="455" spans="1:9" hidden="1" outlineLevel="1">
      <c r="A455" s="48"/>
      <c r="B455" s="49"/>
      <c r="C455" s="45"/>
      <c r="D455" s="48"/>
      <c r="E455" s="48"/>
      <c r="F455" s="14"/>
      <c r="G455" s="50"/>
      <c r="H455" s="51"/>
      <c r="I455" s="48"/>
    </row>
    <row r="456" spans="1:9" hidden="1" outlineLevel="1">
      <c r="A456" s="48"/>
      <c r="B456" s="49"/>
      <c r="C456" s="45"/>
      <c r="D456" s="48"/>
      <c r="E456" s="48"/>
      <c r="F456" s="14"/>
      <c r="G456" s="50"/>
      <c r="H456" s="51"/>
      <c r="I456" s="48"/>
    </row>
    <row r="457" spans="1:9" hidden="1" outlineLevel="1">
      <c r="A457" s="48"/>
      <c r="B457" s="49"/>
      <c r="C457" s="45"/>
      <c r="D457" s="48"/>
      <c r="E457" s="48"/>
      <c r="F457" s="14"/>
      <c r="G457" s="50"/>
      <c r="H457" s="51"/>
      <c r="I457" s="48"/>
    </row>
    <row r="458" spans="1:9" hidden="1" outlineLevel="1">
      <c r="A458" s="48"/>
      <c r="B458" s="49"/>
      <c r="C458" s="45"/>
      <c r="D458" s="48"/>
      <c r="E458" s="48"/>
      <c r="F458" s="14"/>
      <c r="G458" s="50"/>
      <c r="H458" s="51"/>
      <c r="I458" s="48"/>
    </row>
    <row r="459" spans="1:9" hidden="1" outlineLevel="1">
      <c r="A459" s="48"/>
      <c r="B459" s="49"/>
      <c r="C459" s="45"/>
      <c r="D459" s="48"/>
      <c r="E459" s="48"/>
      <c r="F459" s="14"/>
      <c r="G459" s="50"/>
      <c r="H459" s="51"/>
      <c r="I459" s="48"/>
    </row>
    <row r="460" spans="1:9" hidden="1" outlineLevel="1">
      <c r="A460" s="48"/>
      <c r="B460" s="49"/>
      <c r="C460" s="45"/>
      <c r="D460" s="48"/>
      <c r="E460" s="48"/>
      <c r="F460" s="14"/>
      <c r="G460" s="50"/>
      <c r="H460" s="51"/>
      <c r="I460" s="48"/>
    </row>
    <row r="461" spans="1:9" hidden="1" outlineLevel="1">
      <c r="A461" s="48"/>
      <c r="B461" s="49"/>
      <c r="C461" s="45"/>
      <c r="D461" s="48"/>
      <c r="E461" s="48"/>
      <c r="F461" s="14"/>
      <c r="G461" s="50"/>
      <c r="H461" s="51"/>
      <c r="I461" s="48"/>
    </row>
    <row r="462" spans="1:9" hidden="1" outlineLevel="1">
      <c r="A462" s="48"/>
      <c r="B462" s="49"/>
      <c r="C462" s="45"/>
      <c r="D462" s="48"/>
      <c r="E462" s="48"/>
      <c r="F462" s="14"/>
      <c r="G462" s="50"/>
      <c r="H462" s="51"/>
      <c r="I462" s="48"/>
    </row>
    <row r="463" spans="1:9" hidden="1" outlineLevel="1">
      <c r="A463" s="48"/>
      <c r="B463" s="49"/>
      <c r="C463" s="45"/>
      <c r="D463" s="48"/>
      <c r="E463" s="48"/>
      <c r="F463" s="14"/>
      <c r="G463" s="50"/>
      <c r="H463" s="51"/>
      <c r="I463" s="48"/>
    </row>
    <row r="464" spans="1:9" hidden="1" outlineLevel="1">
      <c r="A464" s="48"/>
      <c r="B464" s="49"/>
      <c r="C464" s="45"/>
      <c r="D464" s="48"/>
      <c r="E464" s="48"/>
      <c r="F464" s="14"/>
      <c r="G464" s="50"/>
      <c r="H464" s="51"/>
      <c r="I464" s="48"/>
    </row>
    <row r="465" spans="1:9" hidden="1" outlineLevel="1">
      <c r="A465" s="48"/>
      <c r="B465" s="49"/>
      <c r="C465" s="45"/>
      <c r="D465" s="48"/>
      <c r="E465" s="48"/>
      <c r="F465" s="14"/>
      <c r="G465" s="50"/>
      <c r="H465" s="51"/>
      <c r="I465" s="48"/>
    </row>
    <row r="466" spans="1:9" hidden="1" outlineLevel="1">
      <c r="A466" s="48"/>
      <c r="B466" s="49"/>
      <c r="C466" s="45"/>
      <c r="D466" s="48"/>
      <c r="E466" s="48"/>
      <c r="F466" s="14"/>
      <c r="G466" s="50"/>
      <c r="H466" s="51"/>
      <c r="I466" s="48"/>
    </row>
    <row r="467" spans="1:9" hidden="1" outlineLevel="1">
      <c r="A467" s="48"/>
      <c r="B467" s="49"/>
      <c r="C467" s="45"/>
      <c r="D467" s="48"/>
      <c r="E467" s="48"/>
      <c r="F467" s="14"/>
      <c r="G467" s="50"/>
      <c r="H467" s="51"/>
      <c r="I467" s="48"/>
    </row>
    <row r="468" spans="1:9" hidden="1" outlineLevel="1">
      <c r="A468" s="48"/>
      <c r="B468" s="49"/>
      <c r="C468" s="45"/>
      <c r="D468" s="48"/>
      <c r="E468" s="48"/>
      <c r="F468" s="14"/>
      <c r="G468" s="50"/>
      <c r="H468" s="51"/>
      <c r="I468" s="48"/>
    </row>
    <row r="469" spans="1:9" hidden="1" outlineLevel="1">
      <c r="A469" s="48"/>
      <c r="B469" s="49"/>
      <c r="C469" s="45"/>
      <c r="D469" s="48"/>
      <c r="E469" s="48"/>
      <c r="F469" s="14"/>
      <c r="G469" s="50"/>
      <c r="H469" s="51"/>
      <c r="I469" s="48"/>
    </row>
    <row r="470" spans="1:9" hidden="1" outlineLevel="1">
      <c r="A470" s="48"/>
      <c r="B470" s="49"/>
      <c r="C470" s="45"/>
      <c r="D470" s="48"/>
      <c r="E470" s="48"/>
      <c r="F470" s="14"/>
      <c r="G470" s="50"/>
      <c r="H470" s="51"/>
      <c r="I470" s="48"/>
    </row>
    <row r="471" spans="1:9" hidden="1" outlineLevel="1">
      <c r="A471" s="48"/>
      <c r="B471" s="49"/>
      <c r="C471" s="45"/>
      <c r="D471" s="48"/>
      <c r="E471" s="48"/>
      <c r="F471" s="14"/>
      <c r="G471" s="50"/>
      <c r="H471" s="51"/>
      <c r="I471" s="48"/>
    </row>
    <row r="472" spans="1:9" hidden="1" outlineLevel="1">
      <c r="A472" s="48"/>
      <c r="B472" s="49"/>
      <c r="C472" s="45"/>
      <c r="D472" s="48"/>
      <c r="E472" s="48"/>
      <c r="F472" s="14"/>
      <c r="G472" s="50"/>
      <c r="H472" s="51"/>
      <c r="I472" s="48"/>
    </row>
    <row r="473" spans="1:9" hidden="1" outlineLevel="1">
      <c r="A473" s="48"/>
      <c r="B473" s="49"/>
      <c r="C473" s="45"/>
      <c r="D473" s="48"/>
      <c r="E473" s="48"/>
      <c r="F473" s="14"/>
      <c r="G473" s="50"/>
      <c r="H473" s="51"/>
      <c r="I473" s="48"/>
    </row>
    <row r="474" spans="1:9" hidden="1" outlineLevel="1">
      <c r="A474" s="48"/>
      <c r="B474" s="49"/>
      <c r="C474" s="45"/>
      <c r="D474" s="48"/>
      <c r="E474" s="48"/>
      <c r="F474" s="14"/>
      <c r="G474" s="50"/>
      <c r="H474" s="51"/>
      <c r="I474" s="48"/>
    </row>
    <row r="475" spans="1:9" hidden="1" outlineLevel="1">
      <c r="A475" s="48"/>
      <c r="B475" s="49"/>
      <c r="C475" s="45"/>
      <c r="D475" s="48"/>
      <c r="E475" s="48"/>
      <c r="F475" s="14"/>
      <c r="G475" s="50"/>
      <c r="H475" s="51"/>
      <c r="I475" s="48"/>
    </row>
    <row r="476" spans="1:9" hidden="1" outlineLevel="1">
      <c r="A476" s="48"/>
      <c r="B476" s="49"/>
      <c r="C476" s="45"/>
      <c r="D476" s="48"/>
      <c r="E476" s="48"/>
      <c r="F476" s="14"/>
      <c r="G476" s="50"/>
      <c r="H476" s="51"/>
      <c r="I476" s="48"/>
    </row>
    <row r="477" spans="1:9" hidden="1" outlineLevel="1">
      <c r="A477" s="48"/>
      <c r="B477" s="49"/>
      <c r="C477" s="45"/>
      <c r="D477" s="48"/>
      <c r="E477" s="48"/>
      <c r="F477" s="14"/>
      <c r="G477" s="50"/>
      <c r="H477" s="51"/>
      <c r="I477" s="48"/>
    </row>
    <row r="478" spans="1:9" hidden="1" outlineLevel="1">
      <c r="A478" s="48"/>
      <c r="B478" s="49"/>
      <c r="C478" s="45"/>
      <c r="D478" s="48"/>
      <c r="E478" s="48"/>
      <c r="F478" s="14"/>
      <c r="G478" s="50"/>
      <c r="H478" s="51"/>
      <c r="I478" s="48"/>
    </row>
    <row r="479" spans="1:9" hidden="1" outlineLevel="1">
      <c r="A479" s="48"/>
      <c r="B479" s="49"/>
      <c r="C479" s="45"/>
      <c r="D479" s="48"/>
      <c r="E479" s="48"/>
      <c r="F479" s="14"/>
      <c r="G479" s="50"/>
      <c r="H479" s="51"/>
      <c r="I479" s="48"/>
    </row>
    <row r="480" spans="1:9" hidden="1" outlineLevel="1">
      <c r="A480" s="48"/>
      <c r="B480" s="49"/>
      <c r="C480" s="45"/>
      <c r="D480" s="48"/>
      <c r="E480" s="48"/>
      <c r="F480" s="14"/>
      <c r="G480" s="50"/>
      <c r="H480" s="51"/>
      <c r="I480" s="48"/>
    </row>
    <row r="481" spans="1:9" hidden="1" outlineLevel="1">
      <c r="A481" s="48"/>
      <c r="B481" s="49"/>
      <c r="C481" s="45"/>
      <c r="D481" s="48"/>
      <c r="E481" s="48"/>
      <c r="F481" s="14"/>
      <c r="G481" s="50"/>
      <c r="H481" s="51"/>
      <c r="I481" s="48"/>
    </row>
    <row r="482" spans="1:9" hidden="1" outlineLevel="1">
      <c r="A482" s="48"/>
      <c r="B482" s="49"/>
      <c r="C482" s="45"/>
      <c r="D482" s="48"/>
      <c r="E482" s="48"/>
      <c r="F482" s="14"/>
      <c r="G482" s="50"/>
      <c r="H482" s="51"/>
      <c r="I482" s="48"/>
    </row>
    <row r="483" spans="1:9" hidden="1" outlineLevel="1">
      <c r="A483" s="48"/>
      <c r="B483" s="49"/>
      <c r="C483" s="45"/>
      <c r="D483" s="48"/>
      <c r="E483" s="48"/>
      <c r="F483" s="14"/>
      <c r="G483" s="50"/>
      <c r="H483" s="51"/>
      <c r="I483" s="48"/>
    </row>
    <row r="484" spans="1:9" hidden="1" outlineLevel="1">
      <c r="A484" s="48"/>
      <c r="B484" s="49"/>
      <c r="C484" s="45"/>
      <c r="D484" s="48"/>
      <c r="E484" s="48"/>
      <c r="F484" s="14"/>
      <c r="G484" s="50"/>
      <c r="H484" s="51"/>
      <c r="I484" s="48"/>
    </row>
    <row r="485" spans="1:9" hidden="1" outlineLevel="1">
      <c r="A485" s="48"/>
      <c r="B485" s="49"/>
      <c r="C485" s="45"/>
      <c r="D485" s="48"/>
      <c r="E485" s="48"/>
      <c r="F485" s="14"/>
      <c r="G485" s="50"/>
      <c r="H485" s="51"/>
      <c r="I485" s="48"/>
    </row>
    <row r="486" spans="1:9" hidden="1" outlineLevel="1">
      <c r="A486" s="48"/>
      <c r="B486" s="49"/>
      <c r="C486" s="45"/>
      <c r="D486" s="48"/>
      <c r="E486" s="48"/>
      <c r="F486" s="14"/>
      <c r="G486" s="50"/>
      <c r="H486" s="51"/>
      <c r="I486" s="48"/>
    </row>
    <row r="487" spans="1:9" hidden="1" outlineLevel="1">
      <c r="A487" s="48"/>
      <c r="B487" s="49"/>
      <c r="C487" s="45"/>
      <c r="D487" s="48"/>
      <c r="E487" s="48"/>
      <c r="F487" s="14"/>
      <c r="G487" s="50"/>
      <c r="H487" s="51"/>
      <c r="I487" s="48"/>
    </row>
    <row r="488" spans="1:9" hidden="1" outlineLevel="1">
      <c r="A488" s="48"/>
      <c r="B488" s="49"/>
      <c r="C488" s="45"/>
      <c r="D488" s="48"/>
      <c r="E488" s="48"/>
      <c r="F488" s="14"/>
      <c r="G488" s="50"/>
      <c r="H488" s="51"/>
      <c r="I488" s="48"/>
    </row>
    <row r="489" spans="1:9" hidden="1" outlineLevel="1">
      <c r="A489" s="48"/>
      <c r="B489" s="49"/>
      <c r="C489" s="45"/>
      <c r="D489" s="48"/>
      <c r="E489" s="48"/>
      <c r="F489" s="14"/>
      <c r="G489" s="50"/>
      <c r="H489" s="51"/>
      <c r="I489" s="48"/>
    </row>
    <row r="490" spans="1:9" hidden="1" outlineLevel="1">
      <c r="A490" s="48"/>
      <c r="B490" s="49"/>
      <c r="C490" s="45"/>
      <c r="D490" s="48"/>
      <c r="E490" s="48"/>
      <c r="F490" s="14"/>
      <c r="G490" s="50"/>
      <c r="H490" s="51"/>
      <c r="I490" s="48"/>
    </row>
    <row r="491" spans="1:9" hidden="1" outlineLevel="1">
      <c r="A491" s="48"/>
      <c r="B491" s="49"/>
      <c r="C491" s="45"/>
      <c r="D491" s="48"/>
      <c r="E491" s="48"/>
      <c r="F491" s="14"/>
      <c r="G491" s="50"/>
      <c r="H491" s="51"/>
      <c r="I491" s="48"/>
    </row>
    <row r="492" spans="1:9" hidden="1" outlineLevel="1">
      <c r="A492" s="48"/>
      <c r="B492" s="49"/>
      <c r="C492" s="45"/>
      <c r="D492" s="48"/>
      <c r="E492" s="48"/>
      <c r="F492" s="14"/>
      <c r="G492" s="50"/>
      <c r="H492" s="51"/>
      <c r="I492" s="48"/>
    </row>
    <row r="493" spans="1:9" hidden="1" outlineLevel="1">
      <c r="A493" s="48"/>
      <c r="B493" s="49"/>
      <c r="C493" s="45"/>
      <c r="D493" s="48"/>
      <c r="E493" s="48"/>
      <c r="F493" s="14"/>
      <c r="G493" s="50"/>
      <c r="H493" s="51"/>
      <c r="I493" s="48"/>
    </row>
    <row r="494" spans="1:9" hidden="1" outlineLevel="1">
      <c r="A494" s="48"/>
      <c r="B494" s="49"/>
      <c r="C494" s="45"/>
      <c r="D494" s="48"/>
      <c r="E494" s="48"/>
      <c r="F494" s="14"/>
      <c r="G494" s="50"/>
      <c r="H494" s="51"/>
      <c r="I494" s="48"/>
    </row>
    <row r="495" spans="1:9" hidden="1" outlineLevel="1">
      <c r="A495" s="48"/>
      <c r="B495" s="49"/>
      <c r="C495" s="45"/>
      <c r="D495" s="48"/>
      <c r="E495" s="48"/>
      <c r="F495" s="14"/>
      <c r="G495" s="50"/>
      <c r="H495" s="51"/>
      <c r="I495" s="48"/>
    </row>
    <row r="496" spans="1:9" hidden="1" outlineLevel="1">
      <c r="A496" s="48"/>
      <c r="B496" s="49"/>
      <c r="C496" s="45"/>
      <c r="D496" s="48"/>
      <c r="E496" s="48"/>
      <c r="F496" s="14"/>
      <c r="G496" s="50"/>
      <c r="H496" s="51"/>
      <c r="I496" s="48"/>
    </row>
    <row r="497" spans="1:9" hidden="1" outlineLevel="1">
      <c r="A497" s="48"/>
      <c r="B497" s="49"/>
      <c r="C497" s="45"/>
      <c r="D497" s="48"/>
      <c r="E497" s="48"/>
      <c r="F497" s="14"/>
      <c r="G497" s="50"/>
      <c r="H497" s="51"/>
      <c r="I497" s="48"/>
    </row>
    <row r="498" spans="1:9" hidden="1" outlineLevel="1">
      <c r="A498" s="48"/>
      <c r="B498" s="49"/>
      <c r="C498" s="45"/>
      <c r="D498" s="48"/>
      <c r="E498" s="48"/>
      <c r="F498" s="14"/>
      <c r="G498" s="50"/>
      <c r="H498" s="51"/>
      <c r="I498" s="48"/>
    </row>
    <row r="499" spans="1:9" hidden="1" outlineLevel="1">
      <c r="A499" s="48"/>
      <c r="B499" s="49"/>
      <c r="C499" s="45"/>
      <c r="D499" s="48"/>
      <c r="E499" s="48"/>
      <c r="F499" s="14"/>
      <c r="G499" s="50"/>
      <c r="H499" s="51"/>
      <c r="I499" s="48"/>
    </row>
    <row r="500" spans="1:9" hidden="1" outlineLevel="1">
      <c r="A500" s="48"/>
      <c r="B500" s="49"/>
      <c r="C500" s="45"/>
      <c r="D500" s="48"/>
      <c r="E500" s="48"/>
      <c r="F500" s="14"/>
      <c r="G500" s="50"/>
      <c r="H500" s="51"/>
      <c r="I500" s="48"/>
    </row>
    <row r="501" spans="1:9" hidden="1" outlineLevel="1">
      <c r="A501" s="48"/>
      <c r="B501" s="49"/>
      <c r="C501" s="45"/>
      <c r="D501" s="48"/>
      <c r="E501" s="48"/>
      <c r="F501" s="14"/>
      <c r="G501" s="50"/>
      <c r="H501" s="51"/>
      <c r="I501" s="48"/>
    </row>
    <row r="502" spans="1:9" hidden="1" outlineLevel="1">
      <c r="A502" s="48"/>
      <c r="B502" s="49"/>
      <c r="C502" s="45"/>
      <c r="D502" s="48"/>
      <c r="E502" s="48"/>
      <c r="F502" s="14"/>
      <c r="G502" s="50"/>
      <c r="H502" s="51"/>
      <c r="I502" s="48"/>
    </row>
    <row r="503" spans="1:9" hidden="1" outlineLevel="1">
      <c r="A503" s="48"/>
      <c r="B503" s="49"/>
      <c r="C503" s="45"/>
      <c r="D503" s="48"/>
      <c r="E503" s="48"/>
      <c r="F503" s="14"/>
      <c r="G503" s="50"/>
      <c r="H503" s="51"/>
      <c r="I503" s="48"/>
    </row>
    <row r="504" spans="1:9" hidden="1" outlineLevel="1">
      <c r="A504" s="48"/>
      <c r="B504" s="49"/>
      <c r="C504" s="45"/>
      <c r="D504" s="48"/>
      <c r="E504" s="48"/>
      <c r="F504" s="14"/>
      <c r="G504" s="50"/>
      <c r="H504" s="51"/>
      <c r="I504" s="48"/>
    </row>
    <row r="505" spans="1:9" hidden="1" outlineLevel="1">
      <c r="A505" s="48"/>
      <c r="B505" s="49"/>
      <c r="C505" s="45"/>
      <c r="D505" s="48"/>
      <c r="E505" s="48"/>
      <c r="F505" s="14"/>
      <c r="G505" s="50"/>
      <c r="H505" s="51"/>
      <c r="I505" s="48"/>
    </row>
    <row r="506" spans="1:9" hidden="1" outlineLevel="1">
      <c r="A506" s="48"/>
      <c r="B506" s="49"/>
      <c r="C506" s="45"/>
      <c r="D506" s="48"/>
      <c r="E506" s="48"/>
      <c r="F506" s="14"/>
      <c r="G506" s="50"/>
      <c r="H506" s="51"/>
      <c r="I506" s="48"/>
    </row>
    <row r="507" spans="1:9" hidden="1" outlineLevel="1">
      <c r="A507" s="48"/>
      <c r="B507" s="49"/>
      <c r="C507" s="45"/>
      <c r="D507" s="48"/>
      <c r="E507" s="48"/>
      <c r="F507" s="14"/>
      <c r="G507" s="50"/>
      <c r="H507" s="51"/>
      <c r="I507" s="48"/>
    </row>
    <row r="508" spans="1:9" hidden="1" outlineLevel="1">
      <c r="A508" s="48"/>
      <c r="B508" s="49"/>
      <c r="C508" s="45"/>
      <c r="D508" s="48"/>
      <c r="E508" s="48"/>
      <c r="F508" s="14"/>
      <c r="G508" s="50"/>
      <c r="H508" s="51"/>
      <c r="I508" s="48"/>
    </row>
    <row r="509" spans="1:9" hidden="1" outlineLevel="1">
      <c r="A509" s="48"/>
      <c r="B509" s="49"/>
      <c r="C509" s="45"/>
      <c r="D509" s="48"/>
      <c r="E509" s="48"/>
      <c r="F509" s="14"/>
      <c r="G509" s="50"/>
      <c r="H509" s="51"/>
      <c r="I509" s="48"/>
    </row>
    <row r="510" spans="1:9" hidden="1" outlineLevel="1">
      <c r="A510" s="48"/>
      <c r="B510" s="49"/>
      <c r="C510" s="45"/>
      <c r="D510" s="48"/>
      <c r="E510" s="48"/>
      <c r="F510" s="14"/>
      <c r="G510" s="50"/>
      <c r="H510" s="51"/>
      <c r="I510" s="48"/>
    </row>
    <row r="511" spans="1:9" collapsed="1">
      <c r="A511" s="48"/>
      <c r="B511" s="49"/>
      <c r="C511" s="45"/>
      <c r="D511" s="48"/>
      <c r="E511" s="48"/>
      <c r="F511" s="14"/>
      <c r="G511" s="50"/>
      <c r="H511" s="51"/>
      <c r="I511" s="48"/>
    </row>
    <row r="512" spans="1:9">
      <c r="A512" s="48"/>
      <c r="B512" s="49"/>
      <c r="C512" s="45"/>
      <c r="D512" s="48"/>
      <c r="E512" s="48"/>
      <c r="F512" s="14"/>
      <c r="G512" s="50"/>
      <c r="H512" s="51"/>
      <c r="I512" s="48"/>
    </row>
    <row r="513" spans="1:9">
      <c r="A513" s="48"/>
      <c r="B513" s="49"/>
      <c r="C513" s="45"/>
      <c r="D513" s="48"/>
      <c r="E513" s="48"/>
      <c r="F513" s="14"/>
      <c r="G513" s="50"/>
      <c r="H513" s="51"/>
      <c r="I513" s="48"/>
    </row>
    <row r="514" spans="1:9">
      <c r="A514" s="48"/>
      <c r="B514" s="49"/>
      <c r="C514" s="45"/>
      <c r="D514" s="48"/>
      <c r="E514" s="48"/>
      <c r="F514" s="14"/>
      <c r="G514" s="50"/>
      <c r="H514" s="51"/>
      <c r="I514" s="48"/>
    </row>
    <row r="515" spans="1:9">
      <c r="A515" s="48"/>
      <c r="B515" s="49"/>
      <c r="C515" s="45"/>
      <c r="D515" s="48"/>
      <c r="E515" s="48"/>
      <c r="F515" s="14"/>
      <c r="G515" s="50"/>
      <c r="H515" s="51"/>
      <c r="I515" s="48"/>
    </row>
    <row r="516" spans="1:9">
      <c r="A516" s="48"/>
      <c r="B516" s="48"/>
      <c r="C516" s="48"/>
      <c r="D516" s="48"/>
      <c r="E516" s="48"/>
      <c r="F516" s="48"/>
      <c r="G516" s="48"/>
      <c r="H516" s="48"/>
      <c r="I516" s="48"/>
    </row>
    <row r="517" spans="1:9">
      <c r="A517" t="s">
        <v>17</v>
      </c>
    </row>
    <row r="518" spans="1:9">
      <c r="A518" t="s">
        <v>223</v>
      </c>
      <c r="I518" s="2" t="s">
        <v>302</v>
      </c>
    </row>
    <row r="519" spans="1:9">
      <c r="A519" t="s">
        <v>386</v>
      </c>
      <c r="I519">
        <f>SUMPRODUCT(C15:C515,G15:G515)</f>
        <v>27.806094931034167</v>
      </c>
    </row>
    <row r="520" spans="1:9">
      <c r="A520" t="s">
        <v>230</v>
      </c>
    </row>
    <row r="521" spans="1:9">
      <c r="A521" t="s">
        <v>290</v>
      </c>
      <c r="I521" s="2" t="s">
        <v>272</v>
      </c>
    </row>
    <row r="522" spans="1:9">
      <c r="A522" t="s">
        <v>291</v>
      </c>
      <c r="I522" s="28">
        <f>AVERAGE(C15:C515)</f>
        <v>28.109561777391761</v>
      </c>
    </row>
    <row r="523" spans="1:9">
      <c r="A523" t="s">
        <v>292</v>
      </c>
    </row>
    <row r="524" spans="1:9">
      <c r="A524" t="s">
        <v>293</v>
      </c>
    </row>
    <row r="525" spans="1:9">
      <c r="A525" t="s">
        <v>294</v>
      </c>
    </row>
    <row r="526" spans="1:9">
      <c r="A526" t="s">
        <v>295</v>
      </c>
    </row>
    <row r="527" spans="1:9">
      <c r="A527" t="s">
        <v>296</v>
      </c>
    </row>
    <row r="528" spans="1:9">
      <c r="A528" t="s">
        <v>297</v>
      </c>
    </row>
    <row r="529" spans="1:1">
      <c r="A529" t="s">
        <v>298</v>
      </c>
    </row>
    <row r="530" spans="1:1">
      <c r="A530" t="s">
        <v>299</v>
      </c>
    </row>
    <row r="531" spans="1:1">
      <c r="A531" t="s">
        <v>300</v>
      </c>
    </row>
    <row r="532" spans="1:1">
      <c r="A532" t="s">
        <v>301</v>
      </c>
    </row>
    <row r="533" spans="1:1">
      <c r="A533" t="s">
        <v>303</v>
      </c>
    </row>
    <row r="534" spans="1:1">
      <c r="A534" t="s">
        <v>304</v>
      </c>
    </row>
  </sheetData>
  <phoneticPr fontId="0" type="noConversion"/>
  <printOptions headings="1" gridLines="1"/>
  <pageMargins left="1" right="1" top="0.75" bottom="0.75" header="0.5" footer="0.5"/>
  <pageSetup orientation="portrait" horizont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1"/>
  <sheetViews>
    <sheetView workbookViewId="0">
      <selection activeCell="J3" sqref="J3"/>
    </sheetView>
  </sheetViews>
  <sheetFormatPr baseColWidth="10" defaultColWidth="8.6640625" defaultRowHeight="14"/>
  <cols>
    <col min="1" max="1" width="11.6640625" customWidth="1"/>
    <col min="2" max="7" width="8.6640625" customWidth="1"/>
    <col min="8" max="8" width="3.6640625" customWidth="1"/>
  </cols>
  <sheetData>
    <row r="1" spans="1:7">
      <c r="A1">
        <v>1.1000000000000001</v>
      </c>
      <c r="B1" s="1" t="s">
        <v>305</v>
      </c>
    </row>
    <row r="3" spans="1:7">
      <c r="A3" s="29" t="s">
        <v>306</v>
      </c>
      <c r="B3" s="30"/>
      <c r="C3" s="30"/>
      <c r="D3" s="30"/>
      <c r="E3" s="30"/>
    </row>
    <row r="4" spans="1:7">
      <c r="A4" s="30"/>
      <c r="B4" s="30" t="s">
        <v>307</v>
      </c>
      <c r="C4" s="29" t="s">
        <v>308</v>
      </c>
      <c r="D4" s="29" t="s">
        <v>309</v>
      </c>
      <c r="E4" s="29" t="s">
        <v>310</v>
      </c>
      <c r="G4" s="1" t="s">
        <v>241</v>
      </c>
    </row>
    <row r="5" spans="1:7">
      <c r="A5" s="30" t="s">
        <v>311</v>
      </c>
      <c r="B5" s="31">
        <v>0.95</v>
      </c>
      <c r="C5" s="31">
        <v>0.9</v>
      </c>
      <c r="D5" s="31">
        <v>1.3</v>
      </c>
      <c r="E5" s="31">
        <v>1.2</v>
      </c>
      <c r="G5" s="18">
        <v>0</v>
      </c>
    </row>
    <row r="6" spans="1:7">
      <c r="A6" s="30" t="s">
        <v>312</v>
      </c>
      <c r="B6" s="31">
        <v>0.95</v>
      </c>
      <c r="C6" s="31">
        <v>1.35</v>
      </c>
      <c r="D6" s="31">
        <v>0.85</v>
      </c>
      <c r="E6" s="31">
        <v>1</v>
      </c>
      <c r="G6" s="16">
        <v>0</v>
      </c>
    </row>
    <row r="7" spans="1:7">
      <c r="A7" s="30" t="s">
        <v>313</v>
      </c>
      <c r="B7" s="31">
        <v>1.3</v>
      </c>
      <c r="C7" s="31">
        <v>1.1000000000000001</v>
      </c>
      <c r="D7" s="31">
        <v>1.1499999999999999</v>
      </c>
      <c r="E7" s="31">
        <v>1</v>
      </c>
      <c r="G7" s="17">
        <v>0</v>
      </c>
    </row>
    <row r="9" spans="1:7">
      <c r="A9" s="1" t="s">
        <v>314</v>
      </c>
      <c r="B9">
        <f>SUMPRODUCT(B5:B7,$G$5:$G$7)-SUM($G$5:$G$7)*$A$1</f>
        <v>0</v>
      </c>
      <c r="C9">
        <f>SUMPRODUCT(C5:C7,$G$5:$G$7)-SUM($G$5:$G$7)*$A$1</f>
        <v>0</v>
      </c>
      <c r="D9">
        <f>SUMPRODUCT(D5:D7,$G$5:$G$7)-SUM($G$5:$G$7)*$A$1</f>
        <v>0</v>
      </c>
      <c r="E9">
        <f>SUMPRODUCT(E5:E7,$G$5:$G$7)-SUM($G$5:$G$7)*$A$1</f>
        <v>0</v>
      </c>
      <c r="G9" t="s">
        <v>315</v>
      </c>
    </row>
    <row r="10" spans="1:7">
      <c r="G10" s="12">
        <v>0</v>
      </c>
    </row>
    <row r="11" spans="1:7">
      <c r="A11" t="s">
        <v>316</v>
      </c>
      <c r="B11">
        <f>$G$10-B9</f>
        <v>0</v>
      </c>
      <c r="C11">
        <f>$G$10-C9</f>
        <v>0</v>
      </c>
      <c r="D11">
        <f>$G$10-D9</f>
        <v>0</v>
      </c>
      <c r="E11">
        <f>$G$10-E9</f>
        <v>0</v>
      </c>
      <c r="F11" t="s">
        <v>317</v>
      </c>
    </row>
    <row r="13" spans="1:7">
      <c r="A13" s="1" t="s">
        <v>432</v>
      </c>
    </row>
    <row r="14" spans="1:7">
      <c r="A14" s="1" t="s">
        <v>318</v>
      </c>
    </row>
    <row r="15" spans="1:7">
      <c r="A15" s="1" t="s">
        <v>319</v>
      </c>
    </row>
    <row r="17" spans="1:5">
      <c r="B17" s="30" t="s">
        <v>307</v>
      </c>
      <c r="C17" s="29" t="s">
        <v>308</v>
      </c>
      <c r="D17" s="29" t="s">
        <v>309</v>
      </c>
      <c r="E17" s="29" t="s">
        <v>310</v>
      </c>
    </row>
    <row r="18" spans="1:5">
      <c r="A18" t="s">
        <v>320</v>
      </c>
      <c r="B18" s="32">
        <v>1.5037593984961692E-2</v>
      </c>
      <c r="C18" s="32">
        <v>0.43609022556391042</v>
      </c>
      <c r="D18" s="32">
        <v>0.3458646616541366</v>
      </c>
      <c r="E18" s="32">
        <v>0.20300751879699108</v>
      </c>
    </row>
    <row r="19" spans="1:5">
      <c r="B19" t="s">
        <v>321</v>
      </c>
    </row>
    <row r="20" spans="1:5">
      <c r="A20" s="30" t="s">
        <v>311</v>
      </c>
      <c r="B20">
        <f>SUMPRODUCT($B$18:$E$18,B5:E5)</f>
        <v>1.0999999999999999</v>
      </c>
    </row>
    <row r="21" spans="1:5">
      <c r="A21" s="30" t="s">
        <v>312</v>
      </c>
      <c r="B21">
        <f>SUMPRODUCT($B$18:$E$18,B6:E6)</f>
        <v>1.0999999999999999</v>
      </c>
    </row>
    <row r="22" spans="1:5">
      <c r="A22" s="30" t="s">
        <v>313</v>
      </c>
      <c r="B22">
        <f>SUMPRODUCT($B$18:$E$18,B7:E7)</f>
        <v>1.0999999999999999</v>
      </c>
    </row>
    <row r="24" spans="1:5">
      <c r="A24" t="s">
        <v>322</v>
      </c>
    </row>
    <row r="25" spans="1:5">
      <c r="A25" t="s">
        <v>323</v>
      </c>
    </row>
    <row r="26" spans="1:5">
      <c r="A26" t="s">
        <v>324</v>
      </c>
    </row>
    <row r="27" spans="1:5">
      <c r="A27" t="s">
        <v>325</v>
      </c>
    </row>
    <row r="28" spans="1:5">
      <c r="A28" t="s">
        <v>326</v>
      </c>
    </row>
    <row r="29" spans="1:5">
      <c r="A29" t="s">
        <v>327</v>
      </c>
    </row>
    <row r="30" spans="1:5">
      <c r="A30" t="s">
        <v>328</v>
      </c>
    </row>
    <row r="31" spans="1:5">
      <c r="A31" s="1" t="s">
        <v>329</v>
      </c>
    </row>
    <row r="32" spans="1:5">
      <c r="A32" s="1" t="s">
        <v>330</v>
      </c>
    </row>
    <row r="34" spans="1:1">
      <c r="A34" s="1" t="s">
        <v>331</v>
      </c>
    </row>
    <row r="35" spans="1:1">
      <c r="A35" s="1" t="s">
        <v>332</v>
      </c>
    </row>
    <row r="36" spans="1:1">
      <c r="A36" s="1" t="s">
        <v>333</v>
      </c>
    </row>
    <row r="37" spans="1:1">
      <c r="A37" s="1" t="s">
        <v>334</v>
      </c>
    </row>
    <row r="38" spans="1:1">
      <c r="A38" s="1" t="s">
        <v>335</v>
      </c>
    </row>
    <row r="40" spans="1:1">
      <c r="A40" s="1" t="s">
        <v>387</v>
      </c>
    </row>
    <row r="41" spans="1:1">
      <c r="A41" s="1" t="s">
        <v>336</v>
      </c>
    </row>
  </sheetData>
  <phoneticPr fontId="0" type="noConversion"/>
  <printOptions headings="1" gridLines="1" gridLinesSet="0"/>
  <pageMargins left="0.7" right="0.7" top="0.75" bottom="0.75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7</vt:i4>
      </vt:variant>
    </vt:vector>
  </HeadingPairs>
  <TitlesOfParts>
    <vt:vector size="19" baseType="lpstr">
      <vt:lpstr>Fig1</vt:lpstr>
      <vt:lpstr>Fig2</vt:lpstr>
      <vt:lpstr>Fig3</vt:lpstr>
      <vt:lpstr>Figs4and5</vt:lpstr>
      <vt:lpstr>Fig6</vt:lpstr>
      <vt:lpstr>Fig7</vt:lpstr>
      <vt:lpstr>Fig8</vt:lpstr>
      <vt:lpstr>Fig9</vt:lpstr>
      <vt:lpstr>Fig10</vt:lpstr>
      <vt:lpstr>Fig11</vt:lpstr>
      <vt:lpstr>Figs12and13</vt:lpstr>
      <vt:lpstr>Figs14</vt:lpstr>
      <vt:lpstr>'Fig9'!sim</vt:lpstr>
      <vt:lpstr>'Fig1'!SimTable</vt:lpstr>
      <vt:lpstr>'Fig2'!SimTable</vt:lpstr>
      <vt:lpstr>'Fig3'!SimTable</vt:lpstr>
      <vt:lpstr>'Fig6'!SimTable</vt:lpstr>
      <vt:lpstr>'Fig7'!SimTable</vt:lpstr>
      <vt:lpstr>'Fig8'!SimTable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Myerson</dc:creator>
  <cp:lastModifiedBy>Microsoft Office User</cp:lastModifiedBy>
  <cp:lastPrinted>2018-01-13T03:06:04Z</cp:lastPrinted>
  <dcterms:created xsi:type="dcterms:W3CDTF">2001-09-11T14:58:14Z</dcterms:created>
  <dcterms:modified xsi:type="dcterms:W3CDTF">2018-10-12T03:14:46Z</dcterms:modified>
</cp:coreProperties>
</file>