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1"/>
  <workbookPr/>
  <mc:AlternateContent xmlns:mc="http://schemas.openxmlformats.org/markup-compatibility/2006">
    <mc:Choice Requires="x15">
      <x15ac:absPath xmlns:x15ac="http://schemas.microsoft.com/office/spreadsheetml/2010/11/ac" url="/Users/ezambran/Desktop/"/>
    </mc:Choice>
  </mc:AlternateContent>
  <xr:revisionPtr revIDLastSave="0" documentId="13_ncr:1_{FD93E389-72C5-9047-A4AF-A022F45528F7}" xr6:coauthVersionLast="41" xr6:coauthVersionMax="41" xr10:uidLastSave="{00000000-0000-0000-0000-000000000000}"/>
  <bookViews>
    <workbookView xWindow="440" yWindow="460" windowWidth="23940" windowHeight="14400" tabRatio="750" firstSheet="3" activeTab="11" xr2:uid="{00000000-000D-0000-FFFF-FFFF00000000}"/>
  </bookViews>
  <sheets>
    <sheet name="Fig1" sheetId="1" r:id="rId1"/>
    <sheet name="Fig2" sheetId="2" r:id="rId2"/>
    <sheet name="Fig3" sheetId="3" r:id="rId3"/>
    <sheet name="Figs4and6and7" sheetId="4" r:id="rId4"/>
    <sheet name="Fig5" sheetId="5" r:id="rId5"/>
    <sheet name="Fig8" sheetId="6" r:id="rId6"/>
    <sheet name="Fig9" sheetId="7" r:id="rId7"/>
    <sheet name="Fig10" sheetId="11" r:id="rId8"/>
    <sheet name="Fig11" sheetId="12" r:id="rId9"/>
    <sheet name="Fig12" sheetId="13" r:id="rId10"/>
    <sheet name="Fig13" sheetId="14" r:id="rId11"/>
    <sheet name="Fig14" sheetId="15" r:id="rId12"/>
    <sheet name="Fig15" sheetId="8" r:id="rId13"/>
    <sheet name="Fig16" sheetId="9" r:id="rId14"/>
    <sheet name="Fig17" sheetId="10" r:id="rId15"/>
  </sheets>
  <externalReferences>
    <externalReference r:id="rId16"/>
  </externalReferences>
  <definedNames>
    <definedName name="_xlnm._FilterDatabase" localSheetId="8" hidden="1">'Fig11'!$BA$70:$BA$74</definedName>
    <definedName name="_xlnm._FilterDatabase" localSheetId="11" hidden="1">'Fig14'!$BA$70:$BA$74</definedName>
    <definedName name="SimTable" localSheetId="13">'Fig16'!$B$9:$F$110</definedName>
    <definedName name="SimTable" localSheetId="4">'Fig5'!$A$33:$G$534</definedName>
    <definedName name="SimTable" localSheetId="3">Figs4and6and7!$A$38:$C$239</definedName>
    <definedName name="solver_adj" localSheetId="5" hidden="1">'Fig8'!$B$20:$G$20</definedName>
    <definedName name="solver_adj" localSheetId="6" hidden="1">'Fig9'!$A$1</definedName>
    <definedName name="solver_cvg" localSheetId="4" hidden="1">0.0001</definedName>
    <definedName name="solver_cvg" localSheetId="5" hidden="1">0.0001</definedName>
    <definedName name="solver_drv" localSheetId="4" hidden="1">1</definedName>
    <definedName name="solver_drv" localSheetId="5" hidden="1">1</definedName>
    <definedName name="solver_eng" localSheetId="5" hidden="1">1</definedName>
    <definedName name="solver_est" localSheetId="4" hidden="1">1</definedName>
    <definedName name="solver_itr" localSheetId="4" hidden="1">100</definedName>
    <definedName name="solver_itr" localSheetId="5" hidden="1">2147483647</definedName>
    <definedName name="solver_lhs1" localSheetId="5" hidden="1">'Fig8'!$I$20</definedName>
    <definedName name="solver_lhs1" localSheetId="6" hidden="1">'Fig9'!$A$1</definedName>
    <definedName name="solver_lhs2" localSheetId="6" hidden="1">'Fig9'!$A$1</definedName>
    <definedName name="solver_lin" localSheetId="4" hidden="1">0</definedName>
    <definedName name="solver_lin" localSheetId="5" hidden="1">2</definedName>
    <definedName name="solver_lin" localSheetId="6" hidden="1">0</definedName>
    <definedName name="solver_mip" localSheetId="5" hidden="1">2147483647</definedName>
    <definedName name="solver_mni" localSheetId="5" hidden="1">30</definedName>
    <definedName name="solver_mrt" localSheetId="5" hidden="1">0.075</definedName>
    <definedName name="solver_msl" localSheetId="5" hidden="1">2</definedName>
    <definedName name="solver_neg" localSheetId="4" hidden="1">2</definedName>
    <definedName name="solver_neg" localSheetId="5" hidden="1">2</definedName>
    <definedName name="solver_nod" localSheetId="5" hidden="1">2147483647</definedName>
    <definedName name="solver_num" localSheetId="4" hidden="1">0</definedName>
    <definedName name="solver_num" localSheetId="5" hidden="1">1</definedName>
    <definedName name="solver_num" localSheetId="6" hidden="1">2</definedName>
    <definedName name="solver_nwt" localSheetId="4" hidden="1">1</definedName>
    <definedName name="solver_opt" localSheetId="5" hidden="1">'Fig8'!$I$24</definedName>
    <definedName name="solver_opt" localSheetId="6" hidden="1">'Fig9'!$B$1</definedName>
    <definedName name="solver_pre" localSheetId="4" hidden="1">0.000001</definedName>
    <definedName name="solver_pre" localSheetId="5" hidden="1">0.000001</definedName>
    <definedName name="solver_rbv" localSheetId="5" hidden="1">1</definedName>
    <definedName name="solver_rel1" localSheetId="5" hidden="1">2</definedName>
    <definedName name="solver_rel1" localSheetId="6" hidden="1">1</definedName>
    <definedName name="solver_rel2" localSheetId="6" hidden="1">3</definedName>
    <definedName name="solver_rhs1" localSheetId="5" hidden="1">10000</definedName>
    <definedName name="solver_rhs1" localSheetId="6" hidden="1">5</definedName>
    <definedName name="solver_rhs2" localSheetId="6" hidden="1">-10</definedName>
    <definedName name="solver_rlx" localSheetId="5" hidden="1">1</definedName>
    <definedName name="solver_rsd" localSheetId="5" hidden="1">0</definedName>
    <definedName name="solver_scl" localSheetId="4" hidden="1">0</definedName>
    <definedName name="solver_scl" localSheetId="5" hidden="1">2</definedName>
    <definedName name="solver_sho" localSheetId="4" hidden="1">0</definedName>
    <definedName name="solver_sho" localSheetId="5" hidden="1">2</definedName>
    <definedName name="solver_ssz" localSheetId="5" hidden="1">100</definedName>
    <definedName name="solver_tim" localSheetId="4" hidden="1">100</definedName>
    <definedName name="solver_tim" localSheetId="5" hidden="1">2147483647</definedName>
    <definedName name="solver_tmp" localSheetId="6" hidden="1">-10</definedName>
    <definedName name="solver_tol" localSheetId="4" hidden="1">0.05</definedName>
    <definedName name="solver_tol" localSheetId="5" hidden="1">0.01</definedName>
    <definedName name="solver_typ" localSheetId="4" hidden="1">1</definedName>
    <definedName name="solver_typ" localSheetId="5" hidden="1">1</definedName>
    <definedName name="solver_typ" localSheetId="6" hidden="1">1</definedName>
    <definedName name="solver_val" localSheetId="4" hidden="1">0</definedName>
    <definedName name="solver_val" localSheetId="5" hidden="1">0</definedName>
    <definedName name="solver_val" localSheetId="6" hidden="1">0</definedName>
    <definedName name="solver_ver" localSheetId="5" hidden="1">2</definedName>
    <definedName name="yo" localSheetId="11">'Fig14'!$AF$20</definedName>
    <definedName name="yo">'Fig11'!$AF$20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AZ79" i="15" l="1"/>
  <c r="AZ79" i="12"/>
  <c r="A49" i="9"/>
  <c r="A14" i="9"/>
  <c r="A104" i="9"/>
  <c r="A96" i="9"/>
  <c r="A15" i="9"/>
  <c r="A76" i="9"/>
  <c r="A88" i="9"/>
  <c r="A100" i="9"/>
  <c r="A86" i="9"/>
  <c r="A47" i="9"/>
  <c r="A63" i="9"/>
  <c r="A53" i="9"/>
  <c r="G20" i="2" a="1"/>
  <c r="A79" i="9"/>
  <c r="A44" i="9"/>
  <c r="A11" i="9"/>
  <c r="F17" i="2"/>
  <c r="A87" i="9"/>
  <c r="A89" i="9"/>
  <c r="A91" i="9"/>
  <c r="A99" i="9"/>
  <c r="A35" i="9"/>
  <c r="A64" i="9"/>
  <c r="A62" i="9"/>
  <c r="A28" i="9"/>
  <c r="A24" i="9"/>
  <c r="A57" i="9"/>
  <c r="B19" i="5" a="1"/>
  <c r="A40" i="9"/>
  <c r="A18" i="9"/>
  <c r="A95" i="9"/>
  <c r="A17" i="9"/>
  <c r="A13" i="9"/>
  <c r="A25" i="9"/>
  <c r="A27" i="9"/>
  <c r="A43" i="9"/>
  <c r="A56" i="9"/>
  <c r="A37" i="9"/>
  <c r="A11" i="8"/>
  <c r="A108" i="9"/>
  <c r="C9" i="9" a="1"/>
  <c r="A85" i="9"/>
  <c r="A60" i="9"/>
  <c r="A75" i="9"/>
  <c r="A32" i="9"/>
  <c r="A103" i="9"/>
  <c r="A59" i="9"/>
  <c r="A54" i="9"/>
  <c r="A17" i="2"/>
  <c r="A19" i="9"/>
  <c r="A68" i="9"/>
  <c r="A73" i="9"/>
  <c r="A72" i="9"/>
  <c r="A80" i="9"/>
  <c r="A105" i="9"/>
  <c r="A38" i="9"/>
  <c r="A83" i="9"/>
  <c r="A70" i="9"/>
  <c r="A69" i="9"/>
  <c r="A102" i="9"/>
  <c r="I25" i="6"/>
  <c r="A66" i="9"/>
  <c r="A107" i="9"/>
  <c r="B14" i="6" a="1"/>
  <c r="A55" i="9"/>
  <c r="A50" i="9"/>
  <c r="A41" i="9"/>
  <c r="A90" i="9"/>
  <c r="A52" i="9"/>
  <c r="A34" i="9"/>
  <c r="A45" i="9"/>
  <c r="A97" i="9"/>
  <c r="A84" i="9"/>
  <c r="A109" i="9"/>
  <c r="E17" i="2"/>
  <c r="B17" i="2"/>
  <c r="A65" i="9"/>
  <c r="A46" i="9"/>
  <c r="A31" i="9"/>
  <c r="A26" i="9"/>
  <c r="A51" i="9"/>
  <c r="A92" i="9"/>
  <c r="I10" i="9" a="1"/>
  <c r="A29" i="9"/>
  <c r="A33" i="9"/>
  <c r="A16" i="9"/>
  <c r="A61" i="9"/>
  <c r="A94" i="9"/>
  <c r="A77" i="9"/>
  <c r="A21" i="9"/>
  <c r="A48" i="9"/>
  <c r="H10" i="9" a="1"/>
  <c r="A42" i="9"/>
  <c r="A81" i="9"/>
  <c r="A82" i="9"/>
  <c r="A22" i="9"/>
  <c r="A98" i="9"/>
  <c r="A10" i="8"/>
  <c r="C16" i="8" s="1"/>
  <c r="A36" i="9"/>
  <c r="B19" i="8" a="1"/>
  <c r="A74" i="9"/>
  <c r="A20" i="9"/>
  <c r="A71" i="9"/>
  <c r="A93" i="9"/>
  <c r="A67" i="9"/>
  <c r="A101" i="9"/>
  <c r="A78" i="9"/>
  <c r="A39" i="9"/>
  <c r="A12" i="9"/>
  <c r="F37" i="10" a="1"/>
  <c r="A23" i="9"/>
  <c r="A30" i="9"/>
  <c r="A58" i="9"/>
  <c r="A106" i="9"/>
  <c r="H20" i="2" l="1"/>
  <c r="G21" i="2"/>
  <c r="H21" i="2"/>
  <c r="G20" i="2"/>
  <c r="B14" i="6"/>
  <c r="D14" i="6"/>
  <c r="E14" i="6"/>
  <c r="C14" i="6"/>
  <c r="F14" i="6"/>
  <c r="G14" i="6"/>
  <c r="E19" i="5"/>
  <c r="C20" i="5"/>
  <c r="G20" i="5"/>
  <c r="E21" i="5"/>
  <c r="C22" i="5"/>
  <c r="G22" i="5"/>
  <c r="E23" i="5"/>
  <c r="C24" i="5"/>
  <c r="G24" i="5"/>
  <c r="B19" i="5"/>
  <c r="F19" i="5"/>
  <c r="D20" i="5"/>
  <c r="B21" i="5"/>
  <c r="F21" i="5"/>
  <c r="D22" i="5"/>
  <c r="B23" i="5"/>
  <c r="F23" i="5"/>
  <c r="D24" i="5"/>
  <c r="C19" i="5"/>
  <c r="E20" i="5"/>
  <c r="G21" i="5"/>
  <c r="C23" i="5"/>
  <c r="E24" i="5"/>
  <c r="D19" i="5"/>
  <c r="F20" i="5"/>
  <c r="B22" i="5"/>
  <c r="D23" i="5"/>
  <c r="F24" i="5"/>
  <c r="G19" i="5"/>
  <c r="C21" i="5"/>
  <c r="E22" i="5"/>
  <c r="G23" i="5"/>
  <c r="B20" i="5"/>
  <c r="D21" i="5"/>
  <c r="F22" i="5"/>
  <c r="B24" i="5"/>
  <c r="I11" i="9"/>
  <c r="I15" i="9"/>
  <c r="I19" i="9"/>
  <c r="I23" i="9"/>
  <c r="I27" i="9"/>
  <c r="I31" i="9"/>
  <c r="I35" i="9"/>
  <c r="I39" i="9"/>
  <c r="I43" i="9"/>
  <c r="I47" i="9"/>
  <c r="I51" i="9"/>
  <c r="I55" i="9"/>
  <c r="I59" i="9"/>
  <c r="I63" i="9"/>
  <c r="I67" i="9"/>
  <c r="I71" i="9"/>
  <c r="I75" i="9"/>
  <c r="I79" i="9"/>
  <c r="I83" i="9"/>
  <c r="I87" i="9"/>
  <c r="I91" i="9"/>
  <c r="I95" i="9"/>
  <c r="I99" i="9"/>
  <c r="I103" i="9"/>
  <c r="I107" i="9"/>
  <c r="I14" i="9"/>
  <c r="I20" i="9"/>
  <c r="I25" i="9"/>
  <c r="I30" i="9"/>
  <c r="I36" i="9"/>
  <c r="I41" i="9"/>
  <c r="I46" i="9"/>
  <c r="I52" i="9"/>
  <c r="I57" i="9"/>
  <c r="I62" i="9"/>
  <c r="I68" i="9"/>
  <c r="I73" i="9"/>
  <c r="I78" i="9"/>
  <c r="I84" i="9"/>
  <c r="I89" i="9"/>
  <c r="I94" i="9"/>
  <c r="I100" i="9"/>
  <c r="I105" i="9"/>
  <c r="I110" i="9"/>
  <c r="I10" i="9"/>
  <c r="I16" i="9"/>
  <c r="I21" i="9"/>
  <c r="I26" i="9"/>
  <c r="I32" i="9"/>
  <c r="I37" i="9"/>
  <c r="I42" i="9"/>
  <c r="I48" i="9"/>
  <c r="I53" i="9"/>
  <c r="I58" i="9"/>
  <c r="I64" i="9"/>
  <c r="I69" i="9"/>
  <c r="I74" i="9"/>
  <c r="I80" i="9"/>
  <c r="I85" i="9"/>
  <c r="I90" i="9"/>
  <c r="I96" i="9"/>
  <c r="I101" i="9"/>
  <c r="I106" i="9"/>
  <c r="I13" i="9"/>
  <c r="I18" i="9"/>
  <c r="I24" i="9"/>
  <c r="I29" i="9"/>
  <c r="I34" i="9"/>
  <c r="I40" i="9"/>
  <c r="I45" i="9"/>
  <c r="I50" i="9"/>
  <c r="I56" i="9"/>
  <c r="I61" i="9"/>
  <c r="I66" i="9"/>
  <c r="I72" i="9"/>
  <c r="I77" i="9"/>
  <c r="I82" i="9"/>
  <c r="I88" i="9"/>
  <c r="I93" i="9"/>
  <c r="I98" i="9"/>
  <c r="I104" i="9"/>
  <c r="I109" i="9"/>
  <c r="I12" i="9"/>
  <c r="I33" i="9"/>
  <c r="I54" i="9"/>
  <c r="I76" i="9"/>
  <c r="I97" i="9"/>
  <c r="I17" i="9"/>
  <c r="I38" i="9"/>
  <c r="I60" i="9"/>
  <c r="I81" i="9"/>
  <c r="I102" i="9"/>
  <c r="I22" i="9"/>
  <c r="I44" i="9"/>
  <c r="I65" i="9"/>
  <c r="I86" i="9"/>
  <c r="I108" i="9"/>
  <c r="I28" i="9"/>
  <c r="I49" i="9"/>
  <c r="I70" i="9"/>
  <c r="I92" i="9"/>
  <c r="C19" i="8"/>
  <c r="B19" i="8"/>
  <c r="C9" i="9"/>
  <c r="D9" i="9"/>
  <c r="H13" i="9"/>
  <c r="H17" i="9"/>
  <c r="H21" i="9"/>
  <c r="H25" i="9"/>
  <c r="H29" i="9"/>
  <c r="H33" i="9"/>
  <c r="H37" i="9"/>
  <c r="H41" i="9"/>
  <c r="H45" i="9"/>
  <c r="H49" i="9"/>
  <c r="H53" i="9"/>
  <c r="H57" i="9"/>
  <c r="H61" i="9"/>
  <c r="H65" i="9"/>
  <c r="H69" i="9"/>
  <c r="H73" i="9"/>
  <c r="H77" i="9"/>
  <c r="H81" i="9"/>
  <c r="H85" i="9"/>
  <c r="H89" i="9"/>
  <c r="H93" i="9"/>
  <c r="H97" i="9"/>
  <c r="H101" i="9"/>
  <c r="H105" i="9"/>
  <c r="H109" i="9"/>
  <c r="H10" i="9"/>
  <c r="H14" i="9"/>
  <c r="H18" i="9"/>
  <c r="H22" i="9"/>
  <c r="H11" i="9"/>
  <c r="H19" i="9"/>
  <c r="H26" i="9"/>
  <c r="H31" i="9"/>
  <c r="H36" i="9"/>
  <c r="H42" i="9"/>
  <c r="H47" i="9"/>
  <c r="H52" i="9"/>
  <c r="H58" i="9"/>
  <c r="H63" i="9"/>
  <c r="H68" i="9"/>
  <c r="H74" i="9"/>
  <c r="H79" i="9"/>
  <c r="H84" i="9"/>
  <c r="H90" i="9"/>
  <c r="H95" i="9"/>
  <c r="H100" i="9"/>
  <c r="H106" i="9"/>
  <c r="H12" i="9"/>
  <c r="H20" i="9"/>
  <c r="H27" i="9"/>
  <c r="H32" i="9"/>
  <c r="H38" i="9"/>
  <c r="H43" i="9"/>
  <c r="H48" i="9"/>
  <c r="H54" i="9"/>
  <c r="H59" i="9"/>
  <c r="H64" i="9"/>
  <c r="H70" i="9"/>
  <c r="H75" i="9"/>
  <c r="H80" i="9"/>
  <c r="H86" i="9"/>
  <c r="H91" i="9"/>
  <c r="H96" i="9"/>
  <c r="H102" i="9"/>
  <c r="H107" i="9"/>
  <c r="H15" i="9"/>
  <c r="H23" i="9"/>
  <c r="H28" i="9"/>
  <c r="H34" i="9"/>
  <c r="H39" i="9"/>
  <c r="H44" i="9"/>
  <c r="H50" i="9"/>
  <c r="H55" i="9"/>
  <c r="H60" i="9"/>
  <c r="H66" i="9"/>
  <c r="H16" i="9"/>
  <c r="H24" i="9"/>
  <c r="H30" i="9"/>
  <c r="H35" i="9"/>
  <c r="H40" i="9"/>
  <c r="H46" i="9"/>
  <c r="H51" i="9"/>
  <c r="H56" i="9"/>
  <c r="H62" i="9"/>
  <c r="H67" i="9"/>
  <c r="H72" i="9"/>
  <c r="H78" i="9"/>
  <c r="H83" i="9"/>
  <c r="H88" i="9"/>
  <c r="H94" i="9"/>
  <c r="H99" i="9"/>
  <c r="H104" i="9"/>
  <c r="H110" i="9"/>
  <c r="H71" i="9"/>
  <c r="H92" i="9"/>
  <c r="H76" i="9"/>
  <c r="H98" i="9"/>
  <c r="H82" i="9"/>
  <c r="H103" i="9"/>
  <c r="H87" i="9"/>
  <c r="H108" i="9"/>
  <c r="F37" i="10"/>
  <c r="G37" i="10"/>
  <c r="H37" i="10"/>
  <c r="Q10" i="9"/>
  <c r="I24" i="2"/>
  <c r="BB5" i="15"/>
  <c r="BD1988" i="15"/>
  <c r="BD1968" i="15"/>
  <c r="BD1952" i="15"/>
  <c r="BD1932" i="15"/>
  <c r="BD1912" i="15"/>
  <c r="BD1892" i="15"/>
  <c r="BD1876" i="15"/>
  <c r="BD1856" i="15"/>
  <c r="BD1836" i="15"/>
  <c r="BD1819" i="15"/>
  <c r="BD1796" i="15"/>
  <c r="BD1783" i="15"/>
  <c r="BD1773" i="15"/>
  <c r="BD1762" i="15"/>
  <c r="BD1753" i="15"/>
  <c r="BD1745" i="15"/>
  <c r="BD1734" i="15"/>
  <c r="BD1725" i="15"/>
  <c r="BD1716" i="15"/>
  <c r="BD1705" i="15"/>
  <c r="BD1697" i="15"/>
  <c r="BD1688" i="15"/>
  <c r="BD1677" i="15"/>
  <c r="BD1668" i="15"/>
  <c r="BD1660" i="15"/>
  <c r="BD1649" i="15"/>
  <c r="BD1640" i="15"/>
  <c r="BD1630" i="15"/>
  <c r="BD1620" i="15"/>
  <c r="BD1617" i="15"/>
  <c r="BD1612" i="15"/>
  <c r="BD1606" i="15"/>
  <c r="BD1602" i="15"/>
  <c r="BD1597" i="15"/>
  <c r="BD1593" i="15"/>
  <c r="BD1590" i="15"/>
  <c r="BD1586" i="15"/>
  <c r="BD1584" i="15"/>
  <c r="BD1581" i="15"/>
  <c r="BD1578" i="15"/>
  <c r="BD1576" i="15"/>
  <c r="BD1573" i="15"/>
  <c r="BD1570" i="15"/>
  <c r="BD1568" i="15"/>
  <c r="BD1565" i="15"/>
  <c r="BD1562" i="15"/>
  <c r="BD1560" i="15"/>
  <c r="BD1557" i="15"/>
  <c r="BD1554" i="15"/>
  <c r="BD1552" i="15"/>
  <c r="BD1549" i="15"/>
  <c r="BD1546" i="15"/>
  <c r="BD1544" i="15"/>
  <c r="BD1541" i="15"/>
  <c r="BD1538" i="15"/>
  <c r="BD1536" i="15"/>
  <c r="BD1533" i="15"/>
  <c r="BD1530" i="15"/>
  <c r="BD1528" i="15"/>
  <c r="BD1525" i="15"/>
  <c r="BD1522" i="15"/>
  <c r="BD1520" i="15"/>
  <c r="BD1517" i="15"/>
  <c r="BD1514" i="15"/>
  <c r="BD1512" i="15"/>
  <c r="BD1509" i="15"/>
  <c r="BD1506" i="15"/>
  <c r="BD1504" i="15"/>
  <c r="BD1501" i="15"/>
  <c r="BD1498" i="15"/>
  <c r="BD1496" i="15"/>
  <c r="BD1493" i="15"/>
  <c r="BD1490" i="15"/>
  <c r="BD1488" i="15"/>
  <c r="BD1485" i="15"/>
  <c r="BD1482" i="15"/>
  <c r="BD1480" i="15"/>
  <c r="BD1477" i="15"/>
  <c r="BD1474" i="15"/>
  <c r="BD1472" i="15"/>
  <c r="BD1469" i="15"/>
  <c r="BD1466" i="15"/>
  <c r="BD1464" i="15"/>
  <c r="BD1461" i="15"/>
  <c r="BD1458" i="15"/>
  <c r="BD1456" i="15"/>
  <c r="BD1453" i="15"/>
  <c r="BD1450" i="15"/>
  <c r="BD1448" i="15"/>
  <c r="BD1445" i="15"/>
  <c r="BD1442" i="15"/>
  <c r="BD1440" i="15"/>
  <c r="BD1437" i="15"/>
  <c r="BD1434" i="15"/>
  <c r="BD1432" i="15"/>
  <c r="BD1429" i="15"/>
  <c r="BD1426" i="15"/>
  <c r="BD1424" i="15"/>
  <c r="BD1421" i="15"/>
  <c r="BD1418" i="15"/>
  <c r="BD1416" i="15"/>
  <c r="BD1413" i="15"/>
  <c r="BD1410" i="15"/>
  <c r="BD1408" i="15"/>
  <c r="BD1405" i="15"/>
  <c r="BD1402" i="15"/>
  <c r="BD1400" i="15"/>
  <c r="BD1397" i="15"/>
  <c r="BD1394" i="15"/>
  <c r="BD1392" i="15"/>
  <c r="BD1390" i="15"/>
  <c r="BD1389" i="15"/>
  <c r="BD1388" i="15"/>
  <c r="BD1386" i="15"/>
  <c r="BD1385" i="15"/>
  <c r="BD1384" i="15"/>
  <c r="BD1382" i="15"/>
  <c r="BD1381" i="15"/>
  <c r="BD1380" i="15"/>
  <c r="BD1378" i="15"/>
  <c r="BD1377" i="15"/>
  <c r="BD1376" i="15"/>
  <c r="BD1374" i="15"/>
  <c r="BD1373" i="15"/>
  <c r="BD1372" i="15"/>
  <c r="BD1370" i="15"/>
  <c r="BD1369" i="15"/>
  <c r="BD1368" i="15"/>
  <c r="BD1366" i="15"/>
  <c r="BD1365" i="15"/>
  <c r="BD1364" i="15"/>
  <c r="BD1362" i="15"/>
  <c r="BD1361" i="15"/>
  <c r="BD1360" i="15"/>
  <c r="BD1358" i="15"/>
  <c r="BD1357" i="15"/>
  <c r="BD1356" i="15"/>
  <c r="BD1354" i="15"/>
  <c r="BD1353" i="15"/>
  <c r="BD1352" i="15"/>
  <c r="BD1350" i="15"/>
  <c r="BD1349" i="15"/>
  <c r="BD1348" i="15"/>
  <c r="BD1346" i="15"/>
  <c r="BD1345" i="15"/>
  <c r="BD1344" i="15"/>
  <c r="BD1342" i="15"/>
  <c r="BD1341" i="15"/>
  <c r="BD1340" i="15"/>
  <c r="BD1338" i="15"/>
  <c r="BD1337" i="15"/>
  <c r="BD1336" i="15"/>
  <c r="BD1334" i="15"/>
  <c r="BD1333" i="15"/>
  <c r="BD1332" i="15"/>
  <c r="BD1330" i="15"/>
  <c r="BD1329" i="15"/>
  <c r="BD1328" i="15"/>
  <c r="BD1326" i="15"/>
  <c r="BD1325" i="15"/>
  <c r="BD1324" i="15"/>
  <c r="BD1322" i="15"/>
  <c r="BD1321" i="15"/>
  <c r="BD1320" i="15"/>
  <c r="BD1318" i="15"/>
  <c r="BD1317" i="15"/>
  <c r="BD1316" i="15"/>
  <c r="BD1314" i="15"/>
  <c r="BD1313" i="15"/>
  <c r="BD1312" i="15"/>
  <c r="BD1310" i="15"/>
  <c r="BD1309" i="15"/>
  <c r="BD1308" i="15"/>
  <c r="BD1306" i="15"/>
  <c r="BD1305" i="15"/>
  <c r="BD1304" i="15"/>
  <c r="BD1302" i="15"/>
  <c r="BD1301" i="15"/>
  <c r="BD1300" i="15"/>
  <c r="BD1298" i="15"/>
  <c r="BD1297" i="15"/>
  <c r="BD1296" i="15"/>
  <c r="BD1294" i="15"/>
  <c r="BD1293" i="15"/>
  <c r="BD1292" i="15"/>
  <c r="BD1290" i="15"/>
  <c r="BD1289" i="15"/>
  <c r="BD1288" i="15"/>
  <c r="BD1286" i="15"/>
  <c r="BD1285" i="15"/>
  <c r="BD1284" i="15"/>
  <c r="BD1282" i="15"/>
  <c r="BD1281" i="15"/>
  <c r="BD1280" i="15"/>
  <c r="BD1278" i="15"/>
  <c r="BD1277" i="15"/>
  <c r="BD1276" i="15"/>
  <c r="BD1274" i="15"/>
  <c r="BD1273" i="15"/>
  <c r="BD1272" i="15"/>
  <c r="BD1270" i="15"/>
  <c r="BD1269" i="15"/>
  <c r="BD1268" i="15"/>
  <c r="BD1266" i="15"/>
  <c r="BD1265" i="15"/>
  <c r="BD1264" i="15"/>
  <c r="BD1262" i="15"/>
  <c r="BD1261" i="15"/>
  <c r="BD1260" i="15"/>
  <c r="BD1258" i="15"/>
  <c r="BD1257" i="15"/>
  <c r="BD1256" i="15"/>
  <c r="BD1254" i="15"/>
  <c r="BD1253" i="15"/>
  <c r="BD1252" i="15"/>
  <c r="BD1250" i="15"/>
  <c r="BD1249" i="15"/>
  <c r="BD1248" i="15"/>
  <c r="BD1246" i="15"/>
  <c r="BD1245" i="15"/>
  <c r="BD1244" i="15"/>
  <c r="BD1242" i="15"/>
  <c r="BD1241" i="15"/>
  <c r="BD1240" i="15"/>
  <c r="BD1238" i="15"/>
  <c r="BD1237" i="15"/>
  <c r="BD1236" i="15"/>
  <c r="BD1234" i="15"/>
  <c r="BD1233" i="15"/>
  <c r="BD1232" i="15"/>
  <c r="BD1230" i="15"/>
  <c r="BD1229" i="15"/>
  <c r="BD1228" i="15"/>
  <c r="BD1226" i="15"/>
  <c r="BD1225" i="15"/>
  <c r="BD1224" i="15"/>
  <c r="BD1222" i="15"/>
  <c r="BD1221" i="15"/>
  <c r="BD1220" i="15"/>
  <c r="BD1218" i="15"/>
  <c r="BD1217" i="15"/>
  <c r="BD1216" i="15"/>
  <c r="BD1214" i="15"/>
  <c r="BD1213" i="15"/>
  <c r="BD1212" i="15"/>
  <c r="BD1210" i="15"/>
  <c r="BD1209" i="15"/>
  <c r="BD1208" i="15"/>
  <c r="BD1206" i="15"/>
  <c r="BD1205" i="15"/>
  <c r="BD1204" i="15"/>
  <c r="BD1202" i="15"/>
  <c r="BD1201" i="15"/>
  <c r="BD1200" i="15"/>
  <c r="BD1198" i="15"/>
  <c r="BD1197" i="15"/>
  <c r="BD1196" i="15"/>
  <c r="BD1194" i="15"/>
  <c r="BD1193" i="15"/>
  <c r="BD1192" i="15"/>
  <c r="BD1190" i="15"/>
  <c r="BD1189" i="15"/>
  <c r="BD1188" i="15"/>
  <c r="BD1186" i="15"/>
  <c r="BD1185" i="15"/>
  <c r="BD1184" i="15"/>
  <c r="BD1182" i="15"/>
  <c r="BD1181" i="15"/>
  <c r="BD1180" i="15"/>
  <c r="BD1178" i="15"/>
  <c r="BD1177" i="15"/>
  <c r="BD1176" i="15"/>
  <c r="BD1174" i="15"/>
  <c r="BD1173" i="15"/>
  <c r="BD1172" i="15"/>
  <c r="BD1170" i="15"/>
  <c r="BD1169" i="15"/>
  <c r="BD1168" i="15"/>
  <c r="BD1167" i="15"/>
  <c r="BD1166" i="15"/>
  <c r="BD1165" i="15"/>
  <c r="BD1164" i="15"/>
  <c r="BD1163" i="15"/>
  <c r="BD1162" i="15"/>
  <c r="BD1161" i="15"/>
  <c r="BD1160" i="15"/>
  <c r="BD1159" i="15"/>
  <c r="BD1158" i="15"/>
  <c r="BD1157" i="15"/>
  <c r="BD1156" i="15"/>
  <c r="BD1155" i="15"/>
  <c r="BD1154" i="15"/>
  <c r="BD1153" i="15"/>
  <c r="BD1152" i="15"/>
  <c r="BD1151" i="15"/>
  <c r="BD1150" i="15"/>
  <c r="BD1149" i="15"/>
  <c r="BD1148" i="15"/>
  <c r="BD1147" i="15"/>
  <c r="BD1146" i="15"/>
  <c r="BD1145" i="15"/>
  <c r="BD1144" i="15"/>
  <c r="BD1143" i="15"/>
  <c r="BD1142" i="15"/>
  <c r="BD1141" i="15"/>
  <c r="BD1140" i="15"/>
  <c r="BD1139" i="15"/>
  <c r="BD1138" i="15"/>
  <c r="BD1137" i="15"/>
  <c r="BD1136" i="15"/>
  <c r="BD1135" i="15"/>
  <c r="BD1134" i="15"/>
  <c r="BD1133" i="15"/>
  <c r="BD1132" i="15"/>
  <c r="BD1131" i="15"/>
  <c r="BD1130" i="15"/>
  <c r="BD1129" i="15"/>
  <c r="BD1128" i="15"/>
  <c r="BD1127" i="15"/>
  <c r="BD1126" i="15"/>
  <c r="BD1125" i="15"/>
  <c r="BD1124" i="15"/>
  <c r="BD1123" i="15"/>
  <c r="BD1122" i="15"/>
  <c r="BD1121" i="15"/>
  <c r="BD1120" i="15"/>
  <c r="BD1119" i="15"/>
  <c r="BD1118" i="15"/>
  <c r="BD1117" i="15"/>
  <c r="BD1116" i="15"/>
  <c r="BD1115" i="15"/>
  <c r="BD1114" i="15"/>
  <c r="BD1113" i="15"/>
  <c r="BD1112" i="15"/>
  <c r="BD1111" i="15"/>
  <c r="BD1110" i="15"/>
  <c r="BD1109" i="15"/>
  <c r="BD1108" i="15"/>
  <c r="BD1107" i="15"/>
  <c r="BD1106" i="15"/>
  <c r="BD1105" i="15"/>
  <c r="BD1104" i="15"/>
  <c r="BD1103" i="15"/>
  <c r="BD1102" i="15"/>
  <c r="BD1101" i="15"/>
  <c r="BD1100" i="15"/>
  <c r="BD1099" i="15"/>
  <c r="BD1098" i="15"/>
  <c r="BD1097" i="15"/>
  <c r="BD1096" i="15"/>
  <c r="BD1095" i="15"/>
  <c r="BD1094" i="15"/>
  <c r="BD1093" i="15"/>
  <c r="BD1092" i="15"/>
  <c r="BD1091" i="15"/>
  <c r="BD1090" i="15"/>
  <c r="BD1089" i="15"/>
  <c r="BD1088" i="15"/>
  <c r="BD1087" i="15"/>
  <c r="BD1086" i="15"/>
  <c r="BD1085" i="15"/>
  <c r="BD1084" i="15"/>
  <c r="BD1083" i="15"/>
  <c r="BD1082" i="15"/>
  <c r="BD1081" i="15"/>
  <c r="BD1080" i="15"/>
  <c r="BD1079" i="15"/>
  <c r="BD1078" i="15"/>
  <c r="BD1077" i="15"/>
  <c r="BD1076" i="15"/>
  <c r="BD1075" i="15"/>
  <c r="BD1074" i="15"/>
  <c r="BD1073" i="15"/>
  <c r="BD1072" i="15"/>
  <c r="BD1071" i="15"/>
  <c r="BD1070" i="15"/>
  <c r="BD1069" i="15"/>
  <c r="BD1068" i="15"/>
  <c r="BD1067" i="15"/>
  <c r="BD1066" i="15"/>
  <c r="BD1065" i="15"/>
  <c r="BD1064" i="15"/>
  <c r="BD1063" i="15"/>
  <c r="BD1062" i="15"/>
  <c r="BD1061" i="15"/>
  <c r="BD1060" i="15"/>
  <c r="BD1059" i="15"/>
  <c r="BD1058" i="15"/>
  <c r="BD1057" i="15"/>
  <c r="BD1056" i="15"/>
  <c r="BD1055" i="15"/>
  <c r="BD1054" i="15"/>
  <c r="BD1053" i="15"/>
  <c r="BD1052" i="15"/>
  <c r="BD1051" i="15"/>
  <c r="BD1050" i="15"/>
  <c r="BD1049" i="15"/>
  <c r="BD1048" i="15"/>
  <c r="BD1047" i="15"/>
  <c r="BD1046" i="15"/>
  <c r="BD1045" i="15"/>
  <c r="BD1044" i="15"/>
  <c r="BD1043" i="15"/>
  <c r="BD1042" i="15"/>
  <c r="BD1041" i="15"/>
  <c r="BD1040" i="15"/>
  <c r="BD1039" i="15"/>
  <c r="BD1038" i="15"/>
  <c r="BD1037" i="15"/>
  <c r="BD1036" i="15"/>
  <c r="BD1035" i="15"/>
  <c r="BD1034" i="15"/>
  <c r="BD1033" i="15"/>
  <c r="BD1032" i="15"/>
  <c r="BD1031" i="15"/>
  <c r="BD1030" i="15"/>
  <c r="BD1029" i="15"/>
  <c r="BD1028" i="15"/>
  <c r="BD1027" i="15"/>
  <c r="BD1026" i="15"/>
  <c r="BD1025" i="15"/>
  <c r="BD1024" i="15"/>
  <c r="BD1023" i="15"/>
  <c r="BD1022" i="15"/>
  <c r="BD1021" i="15"/>
  <c r="BD1020" i="15"/>
  <c r="BD1019" i="15"/>
  <c r="BD1018" i="15"/>
  <c r="BD1017" i="15"/>
  <c r="BD1016" i="15"/>
  <c r="BD1015" i="15"/>
  <c r="BD1014" i="15"/>
  <c r="BD1013" i="15"/>
  <c r="BD1012" i="15"/>
  <c r="BD1011" i="15"/>
  <c r="BD1010" i="15"/>
  <c r="BD1009" i="15"/>
  <c r="BD1008" i="15"/>
  <c r="BD1007" i="15"/>
  <c r="BD1006" i="15"/>
  <c r="BD1005" i="15"/>
  <c r="BD1004" i="15"/>
  <c r="BD1003" i="15"/>
  <c r="BD1002" i="15"/>
  <c r="BD1001" i="15"/>
  <c r="BD1000" i="15"/>
  <c r="BD999" i="15"/>
  <c r="BD998" i="15"/>
  <c r="BD997" i="15"/>
  <c r="BD996" i="15"/>
  <c r="BD995" i="15"/>
  <c r="BD994" i="15"/>
  <c r="BD993" i="15"/>
  <c r="BD992" i="15"/>
  <c r="BD991" i="15"/>
  <c r="BD990" i="15"/>
  <c r="BD989" i="15"/>
  <c r="BD988" i="15"/>
  <c r="BD987" i="15"/>
  <c r="BD986" i="15"/>
  <c r="BD985" i="15"/>
  <c r="BD984" i="15"/>
  <c r="BD983" i="15"/>
  <c r="BD982" i="15"/>
  <c r="BD981" i="15"/>
  <c r="BD980" i="15"/>
  <c r="BD979" i="15"/>
  <c r="BD978" i="15"/>
  <c r="BD977" i="15"/>
  <c r="BD976" i="15"/>
  <c r="BD975" i="15"/>
  <c r="BD974" i="15"/>
  <c r="BD973" i="15"/>
  <c r="BD972" i="15"/>
  <c r="BD971" i="15"/>
  <c r="BD970" i="15"/>
  <c r="BD969" i="15"/>
  <c r="BD968" i="15"/>
  <c r="BD967" i="15"/>
  <c r="BD966" i="15"/>
  <c r="BD965" i="15"/>
  <c r="BD964" i="15"/>
  <c r="BD963" i="15"/>
  <c r="BD962" i="15"/>
  <c r="BD961" i="15"/>
  <c r="BD960" i="15"/>
  <c r="BD959" i="15"/>
  <c r="BD958" i="15"/>
  <c r="BD957" i="15"/>
  <c r="BD956" i="15"/>
  <c r="BD955" i="15"/>
  <c r="BD954" i="15"/>
  <c r="BD953" i="15"/>
  <c r="BD952" i="15"/>
  <c r="BD951" i="15"/>
  <c r="BD950" i="15"/>
  <c r="BD949" i="15"/>
  <c r="BD948" i="15"/>
  <c r="BD947" i="15"/>
  <c r="BD946" i="15"/>
  <c r="BD945" i="15"/>
  <c r="BD944" i="15"/>
  <c r="BD943" i="15"/>
  <c r="BD942" i="15"/>
  <c r="BD941" i="15"/>
  <c r="BD940" i="15"/>
  <c r="BD939" i="15"/>
  <c r="BD938" i="15"/>
  <c r="BD937" i="15"/>
  <c r="BD936" i="15"/>
  <c r="BD935" i="15"/>
  <c r="BD934" i="15"/>
  <c r="BD933" i="15"/>
  <c r="BD932" i="15"/>
  <c r="BD931" i="15"/>
  <c r="BD930" i="15"/>
  <c r="BD929" i="15"/>
  <c r="BD928" i="15"/>
  <c r="BD927" i="15"/>
  <c r="BD926" i="15"/>
  <c r="BD925" i="15"/>
  <c r="BD924" i="15"/>
  <c r="BD923" i="15"/>
  <c r="BD922" i="15"/>
  <c r="BD921" i="15"/>
  <c r="BD920" i="15"/>
  <c r="BD919" i="15"/>
  <c r="BD918" i="15"/>
  <c r="BD917" i="15"/>
  <c r="BD916" i="15"/>
  <c r="BD915" i="15"/>
  <c r="BD914" i="15"/>
  <c r="BD913" i="15"/>
  <c r="BD912" i="15"/>
  <c r="BD911" i="15"/>
  <c r="BD910" i="15"/>
  <c r="BD909" i="15"/>
  <c r="BD908" i="15"/>
  <c r="BD907" i="15"/>
  <c r="BD906" i="15"/>
  <c r="BD905" i="15"/>
  <c r="BD904" i="15"/>
  <c r="BD903" i="15"/>
  <c r="BD902" i="15"/>
  <c r="BD901" i="15"/>
  <c r="BD900" i="15"/>
  <c r="BD899" i="15"/>
  <c r="BD898" i="15"/>
  <c r="BD897" i="15"/>
  <c r="BD896" i="15"/>
  <c r="BD895" i="15"/>
  <c r="BD894" i="15"/>
  <c r="BD893" i="15"/>
  <c r="BD892" i="15"/>
  <c r="BD891" i="15"/>
  <c r="BD890" i="15"/>
  <c r="BD889" i="15"/>
  <c r="BD888" i="15"/>
  <c r="BD887" i="15"/>
  <c r="BD886" i="15"/>
  <c r="BD885" i="15"/>
  <c r="BD884" i="15"/>
  <c r="BD883" i="15"/>
  <c r="BD882" i="15"/>
  <c r="BD881" i="15"/>
  <c r="BD880" i="15"/>
  <c r="BD879" i="15"/>
  <c r="BD878" i="15"/>
  <c r="BD877" i="15"/>
  <c r="BD876" i="15"/>
  <c r="BD875" i="15"/>
  <c r="BD874" i="15"/>
  <c r="BD873" i="15"/>
  <c r="BD872" i="15"/>
  <c r="BD871" i="15"/>
  <c r="BD870" i="15"/>
  <c r="BD869" i="15"/>
  <c r="BD868" i="15"/>
  <c r="BD867" i="15"/>
  <c r="BD866" i="15"/>
  <c r="BD865" i="15"/>
  <c r="BD864" i="15"/>
  <c r="BD863" i="15"/>
  <c r="BD862" i="15"/>
  <c r="BD861" i="15"/>
  <c r="BD860" i="15"/>
  <c r="BD859" i="15"/>
  <c r="BD858" i="15"/>
  <c r="BD857" i="15"/>
  <c r="BD856" i="15"/>
  <c r="BD855" i="15"/>
  <c r="BD854" i="15"/>
  <c r="BD853" i="15"/>
  <c r="BD852" i="15"/>
  <c r="BD851" i="15"/>
  <c r="BD850" i="15"/>
  <c r="BD849" i="15"/>
  <c r="BD848" i="15"/>
  <c r="BD847" i="15"/>
  <c r="BD846" i="15"/>
  <c r="BD845" i="15"/>
  <c r="BD844" i="15"/>
  <c r="BD843" i="15"/>
  <c r="BD842" i="15"/>
  <c r="BD841" i="15"/>
  <c r="BD840" i="15"/>
  <c r="BD839" i="15"/>
  <c r="BD838" i="15"/>
  <c r="BD837" i="15"/>
  <c r="BD836" i="15"/>
  <c r="BD835" i="15"/>
  <c r="BD834" i="15"/>
  <c r="BD833" i="15"/>
  <c r="BD832" i="15"/>
  <c r="BD831" i="15"/>
  <c r="BD830" i="15"/>
  <c r="BD829" i="15"/>
  <c r="BD828" i="15"/>
  <c r="BD827" i="15"/>
  <c r="BD826" i="15"/>
  <c r="BD825" i="15"/>
  <c r="BD824" i="15"/>
  <c r="BD823" i="15"/>
  <c r="BD822" i="15"/>
  <c r="BD821" i="15"/>
  <c r="BD820" i="15"/>
  <c r="BD819" i="15"/>
  <c r="BD818" i="15"/>
  <c r="BD817" i="15"/>
  <c r="BD816" i="15"/>
  <c r="BD815" i="15"/>
  <c r="BD814" i="15"/>
  <c r="BD813" i="15"/>
  <c r="BD812" i="15"/>
  <c r="BD811" i="15"/>
  <c r="BD810" i="15"/>
  <c r="BD809" i="15"/>
  <c r="BD808" i="15"/>
  <c r="BD807" i="15"/>
  <c r="BD806" i="15"/>
  <c r="BD805" i="15"/>
  <c r="BD804" i="15"/>
  <c r="BD803" i="15"/>
  <c r="BD802" i="15"/>
  <c r="BD801" i="15"/>
  <c r="BD800" i="15"/>
  <c r="BD799" i="15"/>
  <c r="BD798" i="15"/>
  <c r="BD797" i="15"/>
  <c r="BD796" i="15"/>
  <c r="BD795" i="15"/>
  <c r="BD794" i="15"/>
  <c r="BD793" i="15"/>
  <c r="BD792" i="15"/>
  <c r="BD791" i="15"/>
  <c r="BD790" i="15"/>
  <c r="BD789" i="15"/>
  <c r="BD788" i="15"/>
  <c r="BD787" i="15"/>
  <c r="BD786" i="15"/>
  <c r="BD785" i="15"/>
  <c r="BD784" i="15"/>
  <c r="BD783" i="15"/>
  <c r="BD782" i="15"/>
  <c r="BD781" i="15"/>
  <c r="BD780" i="15"/>
  <c r="BD779" i="15"/>
  <c r="BD778" i="15"/>
  <c r="BD777" i="15"/>
  <c r="BD776" i="15"/>
  <c r="BD775" i="15"/>
  <c r="BD774" i="15"/>
  <c r="BD773" i="15"/>
  <c r="BD772" i="15"/>
  <c r="BD771" i="15"/>
  <c r="BD770" i="15"/>
  <c r="BD769" i="15"/>
  <c r="BD768" i="15"/>
  <c r="BD767" i="15"/>
  <c r="BD766" i="15"/>
  <c r="BD765" i="15"/>
  <c r="BD764" i="15"/>
  <c r="BD763" i="15"/>
  <c r="BD762" i="15"/>
  <c r="BD761" i="15"/>
  <c r="BD760" i="15"/>
  <c r="BD759" i="15"/>
  <c r="BD758" i="15"/>
  <c r="BD757" i="15"/>
  <c r="BD756" i="15"/>
  <c r="BD755" i="15"/>
  <c r="BD754" i="15"/>
  <c r="BD753" i="15"/>
  <c r="BD752" i="15"/>
  <c r="BD751" i="15"/>
  <c r="BD750" i="15"/>
  <c r="BD749" i="15"/>
  <c r="BD748" i="15"/>
  <c r="BD747" i="15"/>
  <c r="BD746" i="15"/>
  <c r="BD745" i="15"/>
  <c r="BD744" i="15"/>
  <c r="BD743" i="15"/>
  <c r="BD742" i="15"/>
  <c r="BD741" i="15"/>
  <c r="BD740" i="15"/>
  <c r="BD739" i="15"/>
  <c r="BD738" i="15"/>
  <c r="BD737" i="15"/>
  <c r="BD736" i="15"/>
  <c r="BD735" i="15"/>
  <c r="BD734" i="15"/>
  <c r="BD733" i="15"/>
  <c r="BD732" i="15"/>
  <c r="BD731" i="15"/>
  <c r="BD730" i="15"/>
  <c r="BD729" i="15"/>
  <c r="BD728" i="15"/>
  <c r="BD727" i="15"/>
  <c r="BD726" i="15"/>
  <c r="BD725" i="15"/>
  <c r="BD724" i="15"/>
  <c r="BD723" i="15"/>
  <c r="BD722" i="15"/>
  <c r="BD721" i="15"/>
  <c r="BD720" i="15"/>
  <c r="BD719" i="15"/>
  <c r="BD718" i="15"/>
  <c r="BD717" i="15"/>
  <c r="BD716" i="15"/>
  <c r="BD715" i="15"/>
  <c r="BD714" i="15"/>
  <c r="BD713" i="15"/>
  <c r="BD712" i="15"/>
  <c r="BD711" i="15"/>
  <c r="BD710" i="15"/>
  <c r="BD709" i="15"/>
  <c r="BD708" i="15"/>
  <c r="BD707" i="15"/>
  <c r="BD706" i="15"/>
  <c r="BD705" i="15"/>
  <c r="BD704" i="15"/>
  <c r="BD703" i="15"/>
  <c r="BD702" i="15"/>
  <c r="BD701" i="15"/>
  <c r="BD700" i="15"/>
  <c r="BD699" i="15"/>
  <c r="BD698" i="15"/>
  <c r="BD697" i="15"/>
  <c r="BD696" i="15"/>
  <c r="BD695" i="15"/>
  <c r="BD694" i="15"/>
  <c r="BD693" i="15"/>
  <c r="BD692" i="15"/>
  <c r="BD691" i="15"/>
  <c r="BD690" i="15"/>
  <c r="BD689" i="15"/>
  <c r="BD688" i="15"/>
  <c r="BD687" i="15"/>
  <c r="BD686" i="15"/>
  <c r="BD685" i="15"/>
  <c r="BD684" i="15"/>
  <c r="BD683" i="15"/>
  <c r="BD682" i="15"/>
  <c r="BD681" i="15"/>
  <c r="BD680" i="15"/>
  <c r="BD679" i="15"/>
  <c r="BD678" i="15"/>
  <c r="BD677" i="15"/>
  <c r="BD676" i="15"/>
  <c r="BD675" i="15"/>
  <c r="BD674" i="15"/>
  <c r="BD673" i="15"/>
  <c r="BD672" i="15"/>
  <c r="BD671" i="15"/>
  <c r="BD670" i="15"/>
  <c r="BD669" i="15"/>
  <c r="BD668" i="15"/>
  <c r="BD667" i="15"/>
  <c r="BD666" i="15"/>
  <c r="BD665" i="15"/>
  <c r="BD664" i="15"/>
  <c r="BD663" i="15"/>
  <c r="BD662" i="15"/>
  <c r="BD661" i="15"/>
  <c r="BD660" i="15"/>
  <c r="BD659" i="15"/>
  <c r="BD658" i="15"/>
  <c r="BD657" i="15"/>
  <c r="BD656" i="15"/>
  <c r="BD655" i="15"/>
  <c r="BD654" i="15"/>
  <c r="BD653" i="15"/>
  <c r="BD652" i="15"/>
  <c r="BD651" i="15"/>
  <c r="BD650" i="15"/>
  <c r="BD649" i="15"/>
  <c r="BD648" i="15"/>
  <c r="BD647" i="15"/>
  <c r="BD646" i="15"/>
  <c r="BD645" i="15"/>
  <c r="BD644" i="15"/>
  <c r="BD643" i="15"/>
  <c r="BD642" i="15"/>
  <c r="BD641" i="15"/>
  <c r="BD640" i="15"/>
  <c r="BD639" i="15"/>
  <c r="BD638" i="15"/>
  <c r="BD637" i="15"/>
  <c r="BD636" i="15"/>
  <c r="BD635" i="15"/>
  <c r="BD634" i="15"/>
  <c r="BD633" i="15"/>
  <c r="BD632" i="15"/>
  <c r="BD631" i="15"/>
  <c r="BD630" i="15"/>
  <c r="BD629" i="15"/>
  <c r="BD628" i="15"/>
  <c r="BD627" i="15"/>
  <c r="BD626" i="15"/>
  <c r="BD625" i="15"/>
  <c r="BD624" i="15"/>
  <c r="BD623" i="15"/>
  <c r="BD622" i="15"/>
  <c r="BD621" i="15"/>
  <c r="BD620" i="15"/>
  <c r="BD619" i="15"/>
  <c r="BD618" i="15"/>
  <c r="BD617" i="15"/>
  <c r="BD616" i="15"/>
  <c r="BD615" i="15"/>
  <c r="BD614" i="15"/>
  <c r="BD613" i="15"/>
  <c r="BD612" i="15"/>
  <c r="BD611" i="15"/>
  <c r="BD610" i="15"/>
  <c r="BD609" i="15"/>
  <c r="BD608" i="15"/>
  <c r="BD607" i="15"/>
  <c r="BD606" i="15"/>
  <c r="BD605" i="15"/>
  <c r="BD604" i="15"/>
  <c r="BD603" i="15"/>
  <c r="BD602" i="15"/>
  <c r="BD601" i="15"/>
  <c r="BD600" i="15"/>
  <c r="BD599" i="15"/>
  <c r="BD598" i="15"/>
  <c r="BD597" i="15"/>
  <c r="BD596" i="15"/>
  <c r="BD595" i="15"/>
  <c r="BD594" i="15"/>
  <c r="BD593" i="15"/>
  <c r="BD592" i="15"/>
  <c r="BD591" i="15"/>
  <c r="BD590" i="15"/>
  <c r="BD589" i="15"/>
  <c r="BD588" i="15"/>
  <c r="BD587" i="15"/>
  <c r="BD586" i="15"/>
  <c r="BD585" i="15"/>
  <c r="BD584" i="15"/>
  <c r="BD583" i="15"/>
  <c r="BD582" i="15"/>
  <c r="BD581" i="15"/>
  <c r="BD580" i="15"/>
  <c r="BD579" i="15"/>
  <c r="BD578" i="15"/>
  <c r="BD577" i="15"/>
  <c r="BD576" i="15"/>
  <c r="BD575" i="15"/>
  <c r="BD574" i="15"/>
  <c r="BD573" i="15"/>
  <c r="BD572" i="15"/>
  <c r="BD571" i="15"/>
  <c r="BD570" i="15"/>
  <c r="BD569" i="15"/>
  <c r="BD568" i="15"/>
  <c r="BD567" i="15"/>
  <c r="BD566" i="15"/>
  <c r="BD565" i="15"/>
  <c r="BD564" i="15"/>
  <c r="BD563" i="15"/>
  <c r="BD562" i="15"/>
  <c r="BD561" i="15"/>
  <c r="BD560" i="15"/>
  <c r="BD559" i="15"/>
  <c r="BD558" i="15"/>
  <c r="BD557" i="15"/>
  <c r="BD556" i="15"/>
  <c r="BD555" i="15"/>
  <c r="BD554" i="15"/>
  <c r="BD553" i="15"/>
  <c r="BD552" i="15"/>
  <c r="BD551" i="15"/>
  <c r="BD550" i="15"/>
  <c r="BD549" i="15"/>
  <c r="BD548" i="15"/>
  <c r="BD547" i="15"/>
  <c r="BD546" i="15"/>
  <c r="BD545" i="15"/>
  <c r="BD544" i="15"/>
  <c r="BD543" i="15"/>
  <c r="BD542" i="15"/>
  <c r="BD541" i="15"/>
  <c r="BD540" i="15"/>
  <c r="BD539" i="15"/>
  <c r="BD538" i="15"/>
  <c r="BD537" i="15"/>
  <c r="BD536" i="15"/>
  <c r="BD535" i="15"/>
  <c r="BD534" i="15"/>
  <c r="BD533" i="15"/>
  <c r="BD532" i="15"/>
  <c r="BD531" i="15"/>
  <c r="BD530" i="15"/>
  <c r="BD529" i="15"/>
  <c r="BD528" i="15"/>
  <c r="BD527" i="15"/>
  <c r="BD526" i="15"/>
  <c r="BD525" i="15"/>
  <c r="BD524" i="15"/>
  <c r="BD523" i="15"/>
  <c r="BD522" i="15"/>
  <c r="BD521" i="15"/>
  <c r="BD520" i="15"/>
  <c r="BD519" i="15"/>
  <c r="BD518" i="15"/>
  <c r="BD517" i="15"/>
  <c r="BD516" i="15"/>
  <c r="BD515" i="15"/>
  <c r="BD514" i="15"/>
  <c r="BD513" i="15"/>
  <c r="BD512" i="15"/>
  <c r="BD511" i="15"/>
  <c r="BD510" i="15"/>
  <c r="BD509" i="15"/>
  <c r="BD508" i="15"/>
  <c r="BD507" i="15"/>
  <c r="BD506" i="15"/>
  <c r="BD505" i="15"/>
  <c r="BD504" i="15"/>
  <c r="BD503" i="15"/>
  <c r="BD502" i="15"/>
  <c r="BD501" i="15"/>
  <c r="BD500" i="15"/>
  <c r="BD499" i="15"/>
  <c r="BD498" i="15"/>
  <c r="BD497" i="15"/>
  <c r="BD496" i="15"/>
  <c r="BD495" i="15"/>
  <c r="BD494" i="15"/>
  <c r="BD493" i="15"/>
  <c r="BD492" i="15"/>
  <c r="BD491" i="15"/>
  <c r="BD490" i="15"/>
  <c r="BD489" i="15"/>
  <c r="BD488" i="15"/>
  <c r="BD487" i="15"/>
  <c r="BD486" i="15"/>
  <c r="BD485" i="15"/>
  <c r="BD484" i="15"/>
  <c r="BD483" i="15"/>
  <c r="BD482" i="15"/>
  <c r="BD481" i="15"/>
  <c r="BD480" i="15"/>
  <c r="BD479" i="15"/>
  <c r="BD478" i="15"/>
  <c r="BD477" i="15"/>
  <c r="BD476" i="15"/>
  <c r="BD475" i="15"/>
  <c r="BD474" i="15"/>
  <c r="BD473" i="15"/>
  <c r="BD472" i="15"/>
  <c r="BD471" i="15"/>
  <c r="BD470" i="15"/>
  <c r="BD469" i="15"/>
  <c r="BD468" i="15"/>
  <c r="BD467" i="15"/>
  <c r="BD466" i="15"/>
  <c r="BD465" i="15"/>
  <c r="BD464" i="15"/>
  <c r="BD463" i="15"/>
  <c r="BD462" i="15"/>
  <c r="BD461" i="15"/>
  <c r="BD460" i="15"/>
  <c r="BD459" i="15"/>
  <c r="BD458" i="15"/>
  <c r="BD457" i="15"/>
  <c r="BD456" i="15"/>
  <c r="BD455" i="15"/>
  <c r="BD454" i="15"/>
  <c r="BD453" i="15"/>
  <c r="BD452" i="15"/>
  <c r="BD451" i="15"/>
  <c r="BD450" i="15"/>
  <c r="BD449" i="15"/>
  <c r="BD448" i="15"/>
  <c r="BD447" i="15"/>
  <c r="BD446" i="15"/>
  <c r="BD445" i="15"/>
  <c r="BD444" i="15"/>
  <c r="BD443" i="15"/>
  <c r="BD442" i="15"/>
  <c r="BD441" i="15"/>
  <c r="BD440" i="15"/>
  <c r="BD439" i="15"/>
  <c r="BD438" i="15"/>
  <c r="BD437" i="15"/>
  <c r="BD436" i="15"/>
  <c r="BD435" i="15"/>
  <c r="BD434" i="15"/>
  <c r="BD433" i="15"/>
  <c r="BD432" i="15"/>
  <c r="BD431" i="15"/>
  <c r="BD430" i="15"/>
  <c r="BD429" i="15"/>
  <c r="BD428" i="15"/>
  <c r="BD427" i="15"/>
  <c r="BD426" i="15"/>
  <c r="BD425" i="15"/>
  <c r="BD424" i="15"/>
  <c r="BD423" i="15"/>
  <c r="BD422" i="15"/>
  <c r="BD421" i="15"/>
  <c r="BD420" i="15"/>
  <c r="BD419" i="15"/>
  <c r="BD418" i="15"/>
  <c r="BD417" i="15"/>
  <c r="BD416" i="15"/>
  <c r="BD415" i="15"/>
  <c r="BD414" i="15"/>
  <c r="BD413" i="15"/>
  <c r="BD412" i="15"/>
  <c r="BD411" i="15"/>
  <c r="BD410" i="15"/>
  <c r="BD409" i="15"/>
  <c r="BD408" i="15"/>
  <c r="BD407" i="15"/>
  <c r="BD406" i="15"/>
  <c r="BD405" i="15"/>
  <c r="BD404" i="15"/>
  <c r="BD403" i="15"/>
  <c r="BD402" i="15"/>
  <c r="BD401" i="15"/>
  <c r="BD400" i="15"/>
  <c r="BD399" i="15"/>
  <c r="BD398" i="15"/>
  <c r="BD397" i="15"/>
  <c r="BD396" i="15"/>
  <c r="BD395" i="15"/>
  <c r="BD394" i="15"/>
  <c r="BD393" i="15"/>
  <c r="BD392" i="15"/>
  <c r="BD391" i="15"/>
  <c r="BD390" i="15"/>
  <c r="BD389" i="15"/>
  <c r="BD388" i="15"/>
  <c r="BD387" i="15"/>
  <c r="BD386" i="15"/>
  <c r="BD385" i="15"/>
  <c r="BD384" i="15"/>
  <c r="BD383" i="15"/>
  <c r="BD382" i="15"/>
  <c r="BD381" i="15"/>
  <c r="BD380" i="15"/>
  <c r="BD379" i="15"/>
  <c r="BD378" i="15"/>
  <c r="BD377" i="15"/>
  <c r="BD376" i="15"/>
  <c r="BD375" i="15"/>
  <c r="BD374" i="15"/>
  <c r="BD373" i="15"/>
  <c r="BD372" i="15"/>
  <c r="BD371" i="15"/>
  <c r="BD370" i="15"/>
  <c r="BD369" i="15"/>
  <c r="BD368" i="15"/>
  <c r="BD367" i="15"/>
  <c r="BD366" i="15"/>
  <c r="BD365" i="15"/>
  <c r="BD364" i="15"/>
  <c r="BD363" i="15"/>
  <c r="BD362" i="15"/>
  <c r="BD361" i="15"/>
  <c r="BD360" i="15"/>
  <c r="BD359" i="15"/>
  <c r="BD358" i="15"/>
  <c r="BD357" i="15"/>
  <c r="BD356" i="15"/>
  <c r="BD355" i="15"/>
  <c r="BD354" i="15"/>
  <c r="BD353" i="15"/>
  <c r="BD352" i="15"/>
  <c r="BD351" i="15"/>
  <c r="BD350" i="15"/>
  <c r="BD349" i="15"/>
  <c r="BD348" i="15"/>
  <c r="BD347" i="15"/>
  <c r="BD346" i="15"/>
  <c r="BD345" i="15"/>
  <c r="BD344" i="15"/>
  <c r="BD343" i="15"/>
  <c r="BD342" i="15"/>
  <c r="BD341" i="15"/>
  <c r="BD340" i="15"/>
  <c r="BD339" i="15"/>
  <c r="BD338" i="15"/>
  <c r="BD337" i="15"/>
  <c r="BD336" i="15"/>
  <c r="BD335" i="15"/>
  <c r="BD334" i="15"/>
  <c r="BD333" i="15"/>
  <c r="BD332" i="15"/>
  <c r="BD331" i="15"/>
  <c r="BD330" i="15"/>
  <c r="BD329" i="15"/>
  <c r="BD328" i="15"/>
  <c r="BD327" i="15"/>
  <c r="BD326" i="15"/>
  <c r="BD325" i="15"/>
  <c r="BD324" i="15"/>
  <c r="BD323" i="15"/>
  <c r="BD322" i="15"/>
  <c r="BD321" i="15"/>
  <c r="BD320" i="15"/>
  <c r="BD319" i="15"/>
  <c r="BD318" i="15"/>
  <c r="BD317" i="15"/>
  <c r="BD316" i="15"/>
  <c r="BD315" i="15"/>
  <c r="BD314" i="15"/>
  <c r="BD313" i="15"/>
  <c r="BD312" i="15"/>
  <c r="BD311" i="15"/>
  <c r="BD310" i="15"/>
  <c r="BD309" i="15"/>
  <c r="BD308" i="15"/>
  <c r="BD307" i="15"/>
  <c r="BD306" i="15"/>
  <c r="BD305" i="15"/>
  <c r="BD304" i="15"/>
  <c r="BD303" i="15"/>
  <c r="BD302" i="15"/>
  <c r="BD301" i="15"/>
  <c r="BD300" i="15"/>
  <c r="BD299" i="15"/>
  <c r="BD298" i="15"/>
  <c r="BD297" i="15"/>
  <c r="BD296" i="15"/>
  <c r="BD295" i="15"/>
  <c r="BD294" i="15"/>
  <c r="BD293" i="15"/>
  <c r="BD292" i="15"/>
  <c r="BD291" i="15"/>
  <c r="BD290" i="15"/>
  <c r="BD289" i="15"/>
  <c r="BD288" i="15"/>
  <c r="BD287" i="15"/>
  <c r="BD286" i="15"/>
  <c r="BD285" i="15"/>
  <c r="BD284" i="15"/>
  <c r="BD283" i="15"/>
  <c r="BD282" i="15"/>
  <c r="BD281" i="15"/>
  <c r="BD280" i="15"/>
  <c r="BD279" i="15"/>
  <c r="BD278" i="15"/>
  <c r="BD277" i="15"/>
  <c r="BD276" i="15"/>
  <c r="BD275" i="15"/>
  <c r="BD274" i="15"/>
  <c r="BD273" i="15"/>
  <c r="BD272" i="15"/>
  <c r="BD271" i="15"/>
  <c r="BD270" i="15"/>
  <c r="BD269" i="15"/>
  <c r="BD268" i="15"/>
  <c r="BD267" i="15"/>
  <c r="BD266" i="15"/>
  <c r="BD265" i="15"/>
  <c r="BD264" i="15"/>
  <c r="BD263" i="15"/>
  <c r="BD262" i="15"/>
  <c r="BD261" i="15"/>
  <c r="BD260" i="15"/>
  <c r="BD259" i="15"/>
  <c r="BD258" i="15"/>
  <c r="BD257" i="15"/>
  <c r="BD256" i="15"/>
  <c r="BD255" i="15"/>
  <c r="BD254" i="15"/>
  <c r="BD253" i="15"/>
  <c r="BD252" i="15"/>
  <c r="BD251" i="15"/>
  <c r="BD250" i="15"/>
  <c r="BD249" i="15"/>
  <c r="BD248" i="15"/>
  <c r="BD247" i="15"/>
  <c r="BD246" i="15"/>
  <c r="BD245" i="15"/>
  <c r="BD244" i="15"/>
  <c r="BD243" i="15"/>
  <c r="BD242" i="15"/>
  <c r="BD241" i="15"/>
  <c r="BD240" i="15"/>
  <c r="BD239" i="15"/>
  <c r="BD238" i="15"/>
  <c r="BD237" i="15"/>
  <c r="BD236" i="15"/>
  <c r="BD235" i="15"/>
  <c r="BD234" i="15"/>
  <c r="BD233" i="15"/>
  <c r="BD232" i="15"/>
  <c r="BD231" i="15"/>
  <c r="BD230" i="15"/>
  <c r="BD229" i="15"/>
  <c r="BD228" i="15"/>
  <c r="BD227" i="15"/>
  <c r="BD226" i="15"/>
  <c r="BD225" i="15"/>
  <c r="BD224" i="15"/>
  <c r="BD223" i="15"/>
  <c r="BD222" i="15"/>
  <c r="BD221" i="15"/>
  <c r="BD220" i="15"/>
  <c r="BD219" i="15"/>
  <c r="BD218" i="15"/>
  <c r="BD217" i="15"/>
  <c r="BD216" i="15"/>
  <c r="BD215" i="15"/>
  <c r="BD214" i="15"/>
  <c r="BD213" i="15"/>
  <c r="BD212" i="15"/>
  <c r="BD211" i="15"/>
  <c r="BD210" i="15"/>
  <c r="BD209" i="15"/>
  <c r="BD208" i="15"/>
  <c r="BD207" i="15"/>
  <c r="BD206" i="15"/>
  <c r="BD205" i="15"/>
  <c r="BD204" i="15"/>
  <c r="BD203" i="15"/>
  <c r="BD202" i="15"/>
  <c r="BD201" i="15"/>
  <c r="BD200" i="15"/>
  <c r="BD199" i="15"/>
  <c r="BD198" i="15"/>
  <c r="BD197" i="15"/>
  <c r="BD196" i="15"/>
  <c r="BD195" i="15"/>
  <c r="BD194" i="15"/>
  <c r="BD193" i="15"/>
  <c r="BD192" i="15"/>
  <c r="BD191" i="15"/>
  <c r="BD190" i="15"/>
  <c r="BD189" i="15"/>
  <c r="BD188" i="15"/>
  <c r="BD187" i="15"/>
  <c r="BD186" i="15"/>
  <c r="BD185" i="15"/>
  <c r="BD184" i="15"/>
  <c r="BD183" i="15"/>
  <c r="BD182" i="15"/>
  <c r="BD181" i="15"/>
  <c r="BD180" i="15"/>
  <c r="BD179" i="15"/>
  <c r="BD178" i="15"/>
  <c r="BD177" i="15"/>
  <c r="BD176" i="15"/>
  <c r="BD175" i="15"/>
  <c r="BD174" i="15"/>
  <c r="BD173" i="15"/>
  <c r="BD172" i="15"/>
  <c r="BD171" i="15"/>
  <c r="BD170" i="15"/>
  <c r="BD169" i="15"/>
  <c r="BD168" i="15"/>
  <c r="BD167" i="15"/>
  <c r="BD166" i="15"/>
  <c r="BD165" i="15"/>
  <c r="BD164" i="15"/>
  <c r="BD163" i="15"/>
  <c r="BD162" i="15"/>
  <c r="BD161" i="15"/>
  <c r="BD160" i="15"/>
  <c r="BD159" i="15"/>
  <c r="BD158" i="15"/>
  <c r="BD157" i="15"/>
  <c r="BD156" i="15"/>
  <c r="BD155" i="15"/>
  <c r="BD154" i="15"/>
  <c r="BD153" i="15"/>
  <c r="BD152" i="15"/>
  <c r="BD151" i="15"/>
  <c r="BD150" i="15"/>
  <c r="BD149" i="15"/>
  <c r="BD148" i="15"/>
  <c r="BD147" i="15"/>
  <c r="BD146" i="15"/>
  <c r="BD145" i="15"/>
  <c r="BD144" i="15"/>
  <c r="BD143" i="15"/>
  <c r="BD142" i="15"/>
  <c r="BD141" i="15"/>
  <c r="BD140" i="15"/>
  <c r="BD139" i="15"/>
  <c r="BD138" i="15"/>
  <c r="BD137" i="15"/>
  <c r="BD136" i="15"/>
  <c r="BD135" i="15"/>
  <c r="BD134" i="15"/>
  <c r="BD133" i="15"/>
  <c r="BD132" i="15"/>
  <c r="BD131" i="15"/>
  <c r="BD130" i="15"/>
  <c r="BD129" i="15"/>
  <c r="BD128" i="15"/>
  <c r="BD127" i="15"/>
  <c r="BD126" i="15"/>
  <c r="BD125" i="15"/>
  <c r="BD124" i="15"/>
  <c r="BD123" i="15"/>
  <c r="BD122" i="15"/>
  <c r="BD121" i="15"/>
  <c r="BD120" i="15"/>
  <c r="BD119" i="15"/>
  <c r="BD118" i="15"/>
  <c r="BD117" i="15"/>
  <c r="BD116" i="15"/>
  <c r="BD115" i="15"/>
  <c r="BD114" i="15"/>
  <c r="BD113" i="15"/>
  <c r="BD112" i="15"/>
  <c r="BD111" i="15"/>
  <c r="BD110" i="15"/>
  <c r="BD109" i="15"/>
  <c r="BD108" i="15"/>
  <c r="BD107" i="15"/>
  <c r="BD106" i="15"/>
  <c r="BD105" i="15"/>
  <c r="BD104" i="15"/>
  <c r="BD103" i="15"/>
  <c r="BD102" i="15"/>
  <c r="BD101" i="15"/>
  <c r="BD100" i="15"/>
  <c r="BD99" i="15"/>
  <c r="BD98" i="15"/>
  <c r="BD97" i="15"/>
  <c r="BD96" i="15"/>
  <c r="BD95" i="15"/>
  <c r="BD94" i="15"/>
  <c r="BD93" i="15"/>
  <c r="BD92" i="15"/>
  <c r="BD91" i="15"/>
  <c r="BD90" i="15"/>
  <c r="BD89" i="15"/>
  <c r="BD88" i="15"/>
  <c r="BD87" i="15"/>
  <c r="BD86" i="15"/>
  <c r="BD85" i="15"/>
  <c r="BD84" i="15"/>
  <c r="BD83" i="15"/>
  <c r="BD82" i="15"/>
  <c r="BD81" i="15"/>
  <c r="BD80" i="15"/>
  <c r="BD79" i="15"/>
  <c r="BD78" i="15"/>
  <c r="BD77" i="15"/>
  <c r="BD76" i="15"/>
  <c r="BD75" i="15"/>
  <c r="BD74" i="15"/>
  <c r="BD73" i="15"/>
  <c r="BD72" i="15"/>
  <c r="BD71" i="15"/>
  <c r="BD70" i="15"/>
  <c r="BD69" i="15"/>
  <c r="BD68" i="15"/>
  <c r="BD67" i="15"/>
  <c r="BD66" i="15"/>
  <c r="AZ60" i="15"/>
  <c r="AZ63" i="15" s="1"/>
  <c r="AZ65" i="15" s="1"/>
  <c r="AZ66" i="15" s="1"/>
  <c r="AY60" i="15"/>
  <c r="AY63" i="15" s="1"/>
  <c r="AY65" i="15" s="1"/>
  <c r="AY66" i="15" s="1"/>
  <c r="AX60" i="15"/>
  <c r="AX63" i="15" s="1"/>
  <c r="AX65" i="15" s="1"/>
  <c r="AX66" i="15" s="1"/>
  <c r="AW60" i="15"/>
  <c r="AW63" i="15" s="1"/>
  <c r="AW65" i="15" s="1"/>
  <c r="AW66" i="15" s="1"/>
  <c r="AV60" i="15"/>
  <c r="AV63" i="15" s="1"/>
  <c r="AV65" i="15" s="1"/>
  <c r="AV66" i="15" s="1"/>
  <c r="AU60" i="15"/>
  <c r="AU63" i="15" s="1"/>
  <c r="AU65" i="15" s="1"/>
  <c r="AU66" i="15" s="1"/>
  <c r="AT60" i="15"/>
  <c r="AT63" i="15" s="1"/>
  <c r="AT65" i="15" s="1"/>
  <c r="AT66" i="15" s="1"/>
  <c r="AS60" i="15"/>
  <c r="AS63" i="15" s="1"/>
  <c r="AS65" i="15" s="1"/>
  <c r="AS66" i="15" s="1"/>
  <c r="AR60" i="15"/>
  <c r="AR63" i="15" s="1"/>
  <c r="AR65" i="15" s="1"/>
  <c r="AR66" i="15" s="1"/>
  <c r="AQ60" i="15"/>
  <c r="AQ63" i="15" s="1"/>
  <c r="AQ65" i="15" s="1"/>
  <c r="AQ66" i="15" s="1"/>
  <c r="AP60" i="15"/>
  <c r="AP63" i="15" s="1"/>
  <c r="AP65" i="15" s="1"/>
  <c r="AP66" i="15" s="1"/>
  <c r="AO60" i="15"/>
  <c r="AO63" i="15" s="1"/>
  <c r="AO65" i="15" s="1"/>
  <c r="AO66" i="15" s="1"/>
  <c r="AN60" i="15"/>
  <c r="AN63" i="15" s="1"/>
  <c r="AN65" i="15" s="1"/>
  <c r="AN66" i="15" s="1"/>
  <c r="AM60" i="15"/>
  <c r="AM63" i="15" s="1"/>
  <c r="AM65" i="15" s="1"/>
  <c r="AM66" i="15" s="1"/>
  <c r="AL60" i="15"/>
  <c r="AL63" i="15" s="1"/>
  <c r="AL65" i="15" s="1"/>
  <c r="AL66" i="15" s="1"/>
  <c r="AK60" i="15"/>
  <c r="AK63" i="15" s="1"/>
  <c r="AK65" i="15" s="1"/>
  <c r="AK66" i="15" s="1"/>
  <c r="AJ60" i="15"/>
  <c r="AJ63" i="15" s="1"/>
  <c r="AJ65" i="15" s="1"/>
  <c r="AJ66" i="15" s="1"/>
  <c r="AI60" i="15"/>
  <c r="AI63" i="15" s="1"/>
  <c r="AI65" i="15" s="1"/>
  <c r="AI66" i="15" s="1"/>
  <c r="AH60" i="15"/>
  <c r="AH63" i="15" s="1"/>
  <c r="AH65" i="15" s="1"/>
  <c r="AH66" i="15" s="1"/>
  <c r="AG60" i="15"/>
  <c r="AG63" i="15" s="1"/>
  <c r="AG65" i="15" s="1"/>
  <c r="AG66" i="15" s="1"/>
  <c r="AF60" i="15"/>
  <c r="AF63" i="15" s="1"/>
  <c r="AF65" i="15" s="1"/>
  <c r="AF66" i="15" s="1"/>
  <c r="AE60" i="15"/>
  <c r="AE63" i="15" s="1"/>
  <c r="AE65" i="15" s="1"/>
  <c r="AE66" i="15" s="1"/>
  <c r="AD60" i="15"/>
  <c r="AD63" i="15" s="1"/>
  <c r="AD65" i="15" s="1"/>
  <c r="AD66" i="15" s="1"/>
  <c r="AC60" i="15"/>
  <c r="AC63" i="15" s="1"/>
  <c r="AC65" i="15" s="1"/>
  <c r="AC66" i="15" s="1"/>
  <c r="AB60" i="15"/>
  <c r="AB63" i="15" s="1"/>
  <c r="AB65" i="15" s="1"/>
  <c r="AB66" i="15" s="1"/>
  <c r="AA60" i="15"/>
  <c r="AA63" i="15" s="1"/>
  <c r="AA65" i="15" s="1"/>
  <c r="AA66" i="15" s="1"/>
  <c r="Z60" i="15"/>
  <c r="Z63" i="15" s="1"/>
  <c r="Z65" i="15" s="1"/>
  <c r="Z66" i="15" s="1"/>
  <c r="Y60" i="15"/>
  <c r="Y63" i="15" s="1"/>
  <c r="Y65" i="15" s="1"/>
  <c r="Y66" i="15" s="1"/>
  <c r="X60" i="15"/>
  <c r="X63" i="15" s="1"/>
  <c r="X65" i="15" s="1"/>
  <c r="X66" i="15" s="1"/>
  <c r="W60" i="15"/>
  <c r="W63" i="15" s="1"/>
  <c r="W65" i="15" s="1"/>
  <c r="W66" i="15" s="1"/>
  <c r="V60" i="15"/>
  <c r="V63" i="15" s="1"/>
  <c r="V65" i="15" s="1"/>
  <c r="V66" i="15" s="1"/>
  <c r="U60" i="15"/>
  <c r="U63" i="15" s="1"/>
  <c r="U65" i="15" s="1"/>
  <c r="U66" i="15" s="1"/>
  <c r="T60" i="15"/>
  <c r="T63" i="15" s="1"/>
  <c r="T65" i="15" s="1"/>
  <c r="T66" i="15" s="1"/>
  <c r="S60" i="15"/>
  <c r="S63" i="15" s="1"/>
  <c r="S65" i="15" s="1"/>
  <c r="S66" i="15" s="1"/>
  <c r="R60" i="15"/>
  <c r="R63" i="15" s="1"/>
  <c r="R65" i="15" s="1"/>
  <c r="R66" i="15" s="1"/>
  <c r="Q60" i="15"/>
  <c r="Q63" i="15" s="1"/>
  <c r="Q65" i="15" s="1"/>
  <c r="Q66" i="15" s="1"/>
  <c r="P60" i="15"/>
  <c r="P63" i="15" s="1"/>
  <c r="P65" i="15" s="1"/>
  <c r="P66" i="15" s="1"/>
  <c r="O60" i="15"/>
  <c r="O63" i="15" s="1"/>
  <c r="O65" i="15" s="1"/>
  <c r="O66" i="15" s="1"/>
  <c r="N60" i="15"/>
  <c r="N63" i="15" s="1"/>
  <c r="N65" i="15" s="1"/>
  <c r="N66" i="15" s="1"/>
  <c r="M60" i="15"/>
  <c r="M63" i="15" s="1"/>
  <c r="M65" i="15" s="1"/>
  <c r="M66" i="15" s="1"/>
  <c r="L60" i="15"/>
  <c r="L63" i="15" s="1"/>
  <c r="L65" i="15" s="1"/>
  <c r="L66" i="15" s="1"/>
  <c r="K60" i="15"/>
  <c r="K63" i="15" s="1"/>
  <c r="K65" i="15" s="1"/>
  <c r="K66" i="15" s="1"/>
  <c r="J60" i="15"/>
  <c r="J63" i="15" s="1"/>
  <c r="J65" i="15" s="1"/>
  <c r="J66" i="15" s="1"/>
  <c r="I60" i="15"/>
  <c r="I63" i="15" s="1"/>
  <c r="I65" i="15" s="1"/>
  <c r="I66" i="15" s="1"/>
  <c r="H60" i="15"/>
  <c r="H63" i="15" s="1"/>
  <c r="H65" i="15" s="1"/>
  <c r="H66" i="15" s="1"/>
  <c r="G60" i="15"/>
  <c r="G63" i="15" s="1"/>
  <c r="G65" i="15" s="1"/>
  <c r="G66" i="15" s="1"/>
  <c r="F60" i="15"/>
  <c r="F63" i="15" s="1"/>
  <c r="F65" i="15" s="1"/>
  <c r="F66" i="15" s="1"/>
  <c r="E60" i="15"/>
  <c r="E63" i="15" s="1"/>
  <c r="E65" i="15" s="1"/>
  <c r="E66" i="15" s="1"/>
  <c r="D60" i="15"/>
  <c r="D63" i="15" s="1"/>
  <c r="D65" i="15" s="1"/>
  <c r="C60" i="15"/>
  <c r="C63" i="15" s="1"/>
  <c r="C65" i="15" s="1"/>
  <c r="C66" i="15" s="1"/>
  <c r="B60" i="15"/>
  <c r="B63" i="15" s="1"/>
  <c r="B65" i="15" s="1"/>
  <c r="B66" i="15" s="1"/>
  <c r="BD65" i="15"/>
  <c r="BD64" i="15"/>
  <c r="BD63" i="15"/>
  <c r="BD62" i="15"/>
  <c r="BD61" i="15"/>
  <c r="BD60" i="15"/>
  <c r="BD59" i="15"/>
  <c r="BD58" i="15"/>
  <c r="BD57" i="15"/>
  <c r="BD56" i="15"/>
  <c r="BD55" i="15"/>
  <c r="BD54" i="15"/>
  <c r="BD53" i="15"/>
  <c r="BD52" i="15"/>
  <c r="BD51" i="15"/>
  <c r="BD50" i="15"/>
  <c r="BD49" i="15"/>
  <c r="BD48" i="15"/>
  <c r="BD47" i="15"/>
  <c r="BD46" i="15"/>
  <c r="BD45" i="15"/>
  <c r="BD44" i="15"/>
  <c r="BD43" i="15"/>
  <c r="BD42" i="15"/>
  <c r="BD41" i="15"/>
  <c r="BD40" i="15"/>
  <c r="BD39" i="15"/>
  <c r="BD38" i="15"/>
  <c r="BD37" i="15"/>
  <c r="BD36" i="15"/>
  <c r="BD35" i="15"/>
  <c r="BD34" i="15"/>
  <c r="BD33" i="15"/>
  <c r="BD32" i="15"/>
  <c r="BD31" i="15"/>
  <c r="BD30" i="15"/>
  <c r="BD29" i="15"/>
  <c r="BD28" i="15"/>
  <c r="BD27" i="15"/>
  <c r="BD26" i="15"/>
  <c r="BD25" i="15"/>
  <c r="BD24" i="15"/>
  <c r="BD23" i="15"/>
  <c r="BD22" i="15"/>
  <c r="BD21" i="15"/>
  <c r="BD20" i="15"/>
  <c r="BD19" i="15"/>
  <c r="BD18" i="15"/>
  <c r="BD17" i="15"/>
  <c r="BD16" i="15"/>
  <c r="BD15" i="15"/>
  <c r="BD14" i="15"/>
  <c r="BD13" i="15"/>
  <c r="BD12" i="15"/>
  <c r="BD11" i="15"/>
  <c r="BD10" i="15"/>
  <c r="AZ68" i="15"/>
  <c r="AZ69" i="15" s="1"/>
  <c r="AZ70" i="15" s="1"/>
  <c r="BD2" i="15"/>
  <c r="BC11" i="14"/>
  <c r="BD11" i="14" s="1"/>
  <c r="AZ7" i="14"/>
  <c r="AZ8" i="14" s="1"/>
  <c r="AY7" i="14"/>
  <c r="AY8" i="14" s="1"/>
  <c r="AX7" i="14"/>
  <c r="AX8" i="14" s="1"/>
  <c r="AW7" i="14"/>
  <c r="AW8" i="14" s="1"/>
  <c r="AV7" i="14"/>
  <c r="AV8" i="14" s="1"/>
  <c r="AU7" i="14"/>
  <c r="AU8" i="14" s="1"/>
  <c r="AT7" i="14"/>
  <c r="AT8" i="14" s="1"/>
  <c r="AS7" i="14"/>
  <c r="AS8" i="14" s="1"/>
  <c r="AR7" i="14"/>
  <c r="AR8" i="14" s="1"/>
  <c r="AQ7" i="14"/>
  <c r="AQ8" i="14" s="1"/>
  <c r="AP7" i="14"/>
  <c r="AP8" i="14" s="1"/>
  <c r="AO7" i="14"/>
  <c r="AO8" i="14" s="1"/>
  <c r="AN7" i="14"/>
  <c r="AN8" i="14" s="1"/>
  <c r="AM7" i="14"/>
  <c r="AM8" i="14" s="1"/>
  <c r="AL7" i="14"/>
  <c r="AL8" i="14" s="1"/>
  <c r="AK7" i="14"/>
  <c r="AK8" i="14" s="1"/>
  <c r="AJ7" i="14"/>
  <c r="AJ8" i="14" s="1"/>
  <c r="AI7" i="14"/>
  <c r="AI8" i="14" s="1"/>
  <c r="AH7" i="14"/>
  <c r="AH8" i="14" s="1"/>
  <c r="AG7" i="14"/>
  <c r="AG8" i="14" s="1"/>
  <c r="AF7" i="14"/>
  <c r="AF8" i="14" s="1"/>
  <c r="AE7" i="14"/>
  <c r="AE8" i="14" s="1"/>
  <c r="AD7" i="14"/>
  <c r="AD8" i="14" s="1"/>
  <c r="AC7" i="14"/>
  <c r="AC8" i="14" s="1"/>
  <c r="AB7" i="14"/>
  <c r="AB8" i="14" s="1"/>
  <c r="AA7" i="14"/>
  <c r="AA8" i="14" s="1"/>
  <c r="Z7" i="14"/>
  <c r="Z8" i="14" s="1"/>
  <c r="Y7" i="14"/>
  <c r="Y8" i="14" s="1"/>
  <c r="X7" i="14"/>
  <c r="X8" i="14" s="1"/>
  <c r="W7" i="14"/>
  <c r="W8" i="14" s="1"/>
  <c r="V7" i="14"/>
  <c r="V8" i="14" s="1"/>
  <c r="U7" i="14"/>
  <c r="U8" i="14" s="1"/>
  <c r="T7" i="14"/>
  <c r="T8" i="14" s="1"/>
  <c r="S7" i="14"/>
  <c r="S8" i="14" s="1"/>
  <c r="R7" i="14"/>
  <c r="R8" i="14" s="1"/>
  <c r="Q7" i="14"/>
  <c r="Q8" i="14" s="1"/>
  <c r="P7" i="14"/>
  <c r="P8" i="14" s="1"/>
  <c r="O7" i="14"/>
  <c r="O8" i="14" s="1"/>
  <c r="N7" i="14"/>
  <c r="N8" i="14" s="1"/>
  <c r="M7" i="14"/>
  <c r="M8" i="14" s="1"/>
  <c r="L7" i="14"/>
  <c r="L8" i="14" s="1"/>
  <c r="K7" i="14"/>
  <c r="K8" i="14" s="1"/>
  <c r="J7" i="14"/>
  <c r="J8" i="14" s="1"/>
  <c r="I7" i="14"/>
  <c r="I8" i="14" s="1"/>
  <c r="H7" i="14"/>
  <c r="H8" i="14" s="1"/>
  <c r="G7" i="14"/>
  <c r="G8" i="14" s="1"/>
  <c r="F7" i="14"/>
  <c r="F8" i="14" s="1"/>
  <c r="E7" i="14"/>
  <c r="E8" i="14" s="1"/>
  <c r="D7" i="14"/>
  <c r="D8" i="14" s="1"/>
  <c r="C7" i="14"/>
  <c r="C8" i="14" s="1"/>
  <c r="B7" i="14"/>
  <c r="BB3" i="14"/>
  <c r="BB5" i="12"/>
  <c r="BD1737" i="12" s="1"/>
  <c r="BD1865" i="12"/>
  <c r="BD1612" i="12"/>
  <c r="BD1580" i="12"/>
  <c r="BD1532" i="12"/>
  <c r="BD1516" i="12"/>
  <c r="BD1468" i="12"/>
  <c r="BD1452" i="12"/>
  <c r="BD1404" i="12"/>
  <c r="BD1393" i="12"/>
  <c r="BD1369" i="12"/>
  <c r="BD1361" i="12"/>
  <c r="BD1337" i="12"/>
  <c r="BD1329" i="12"/>
  <c r="BD1305" i="12"/>
  <c r="BD1297" i="12"/>
  <c r="BD1273" i="12"/>
  <c r="BD1265" i="12"/>
  <c r="BD1241" i="12"/>
  <c r="BD1233" i="12"/>
  <c r="BD1209" i="12"/>
  <c r="BD1201" i="12"/>
  <c r="BD1177" i="12"/>
  <c r="BD1169" i="12"/>
  <c r="BD1145" i="12"/>
  <c r="BD1137" i="12"/>
  <c r="BD1113" i="12"/>
  <c r="BD1105" i="12"/>
  <c r="BD1083" i="12"/>
  <c r="BD1078" i="12"/>
  <c r="BD1062" i="12"/>
  <c r="BD1058" i="12"/>
  <c r="BD1051" i="12"/>
  <c r="BD1047" i="12"/>
  <c r="BD1041" i="12"/>
  <c r="BD1037" i="12"/>
  <c r="BD1030" i="12"/>
  <c r="BD1026" i="12"/>
  <c r="BD1019" i="12"/>
  <c r="BD1015" i="12"/>
  <c r="BD1009" i="12"/>
  <c r="BD1005" i="12"/>
  <c r="BD998" i="12"/>
  <c r="BD994" i="12"/>
  <c r="BD987" i="12"/>
  <c r="BD983" i="12"/>
  <c r="BD977" i="12"/>
  <c r="BD973" i="12"/>
  <c r="BD966" i="12"/>
  <c r="BD962" i="12"/>
  <c r="BD955" i="12"/>
  <c r="BD951" i="12"/>
  <c r="BD945" i="12"/>
  <c r="BD941" i="12"/>
  <c r="BD934" i="12"/>
  <c r="BD930" i="12"/>
  <c r="BD923" i="12"/>
  <c r="BD919" i="12"/>
  <c r="BD913" i="12"/>
  <c r="BD909" i="12"/>
  <c r="BD902" i="12"/>
  <c r="BD898" i="12"/>
  <c r="BD891" i="12"/>
  <c r="BD887" i="12"/>
  <c r="BD881" i="12"/>
  <c r="BD877" i="12"/>
  <c r="BD870" i="12"/>
  <c r="BD866" i="12"/>
  <c r="BD861" i="12"/>
  <c r="BD858" i="12"/>
  <c r="BD853" i="12"/>
  <c r="BD850" i="12"/>
  <c r="BD845" i="12"/>
  <c r="BD842" i="12"/>
  <c r="BD837" i="12"/>
  <c r="BD834" i="12"/>
  <c r="BD829" i="12"/>
  <c r="BD826" i="12"/>
  <c r="BD821" i="12"/>
  <c r="BD818" i="12"/>
  <c r="BD813" i="12"/>
  <c r="BD810" i="12"/>
  <c r="BD805" i="12"/>
  <c r="BD802" i="12"/>
  <c r="BD797" i="12"/>
  <c r="BD795" i="12"/>
  <c r="BD791" i="12"/>
  <c r="BD790" i="12"/>
  <c r="BD786" i="12"/>
  <c r="BD785" i="12"/>
  <c r="BD781" i="12"/>
  <c r="BD779" i="12"/>
  <c r="BD775" i="12"/>
  <c r="BD774" i="12"/>
  <c r="BD770" i="12"/>
  <c r="BD769" i="12"/>
  <c r="BD765" i="12"/>
  <c r="BD763" i="12"/>
  <c r="BD759" i="12"/>
  <c r="BD758" i="12"/>
  <c r="BD754" i="12"/>
  <c r="BD753" i="12"/>
  <c r="BD749" i="12"/>
  <c r="BD747" i="12"/>
  <c r="BD743" i="12"/>
  <c r="BD742" i="12"/>
  <c r="BD738" i="12"/>
  <c r="BD737" i="12"/>
  <c r="BD733" i="12"/>
  <c r="BD731" i="12"/>
  <c r="BD727" i="12"/>
  <c r="BD726" i="12"/>
  <c r="BD722" i="12"/>
  <c r="BD721" i="12"/>
  <c r="BD717" i="12"/>
  <c r="BD715" i="12"/>
  <c r="BD711" i="12"/>
  <c r="BD710" i="12"/>
  <c r="BD706" i="12"/>
  <c r="BD705" i="12"/>
  <c r="BD702" i="12"/>
  <c r="BD701" i="12"/>
  <c r="BD699" i="12"/>
  <c r="BD698" i="12"/>
  <c r="BD697" i="12"/>
  <c r="BD695" i="12"/>
  <c r="BD694" i="12"/>
  <c r="BD693" i="12"/>
  <c r="BD691" i="12"/>
  <c r="BD690" i="12"/>
  <c r="BD689" i="12"/>
  <c r="BD687" i="12"/>
  <c r="BD686" i="12"/>
  <c r="BD685" i="12"/>
  <c r="BD683" i="12"/>
  <c r="BD682" i="12"/>
  <c r="BD681" i="12"/>
  <c r="BD679" i="12"/>
  <c r="BD678" i="12"/>
  <c r="BD677" i="12"/>
  <c r="BD675" i="12"/>
  <c r="BD674" i="12"/>
  <c r="BD673" i="12"/>
  <c r="BD672" i="12"/>
  <c r="BD671" i="12"/>
  <c r="BD670" i="12"/>
  <c r="BD669" i="12"/>
  <c r="BD668" i="12"/>
  <c r="BD667" i="12"/>
  <c r="BD666" i="12"/>
  <c r="BD665" i="12"/>
  <c r="BD664" i="12"/>
  <c r="BD663" i="12"/>
  <c r="BD662" i="12"/>
  <c r="BD661" i="12"/>
  <c r="BD660" i="12"/>
  <c r="BD659" i="12"/>
  <c r="BD658" i="12"/>
  <c r="BD657" i="12"/>
  <c r="BD656" i="12"/>
  <c r="BD655" i="12"/>
  <c r="BD654" i="12"/>
  <c r="BD653" i="12"/>
  <c r="BD652" i="12"/>
  <c r="BD651" i="12"/>
  <c r="BD650" i="12"/>
  <c r="BD649" i="12"/>
  <c r="BD648" i="12"/>
  <c r="BD647" i="12"/>
  <c r="BD646" i="12"/>
  <c r="BD645" i="12"/>
  <c r="BD644" i="12"/>
  <c r="BD643" i="12"/>
  <c r="BD642" i="12"/>
  <c r="BD641" i="12"/>
  <c r="BD640" i="12"/>
  <c r="BD639" i="12"/>
  <c r="BD638" i="12"/>
  <c r="BD637" i="12"/>
  <c r="BD636" i="12"/>
  <c r="BD635" i="12"/>
  <c r="BD634" i="12"/>
  <c r="BD633" i="12"/>
  <c r="BD632" i="12"/>
  <c r="BD631" i="12"/>
  <c r="BD630" i="12"/>
  <c r="BD629" i="12"/>
  <c r="BD628" i="12"/>
  <c r="BD627" i="12"/>
  <c r="BD626" i="12"/>
  <c r="BD625" i="12"/>
  <c r="BD624" i="12"/>
  <c r="BD623" i="12"/>
  <c r="BD622" i="12"/>
  <c r="BD621" i="12"/>
  <c r="BD620" i="12"/>
  <c r="BD619" i="12"/>
  <c r="BD618" i="12"/>
  <c r="BD617" i="12"/>
  <c r="BD616" i="12"/>
  <c r="BD615" i="12"/>
  <c r="BD614" i="12"/>
  <c r="BD613" i="12"/>
  <c r="BD612" i="12"/>
  <c r="BD611" i="12"/>
  <c r="BD610" i="12"/>
  <c r="BD609" i="12"/>
  <c r="BD608" i="12"/>
  <c r="BD607" i="12"/>
  <c r="BD606" i="12"/>
  <c r="BD605" i="12"/>
  <c r="BD604" i="12"/>
  <c r="BD603" i="12"/>
  <c r="BD602" i="12"/>
  <c r="BD601" i="12"/>
  <c r="BD600" i="12"/>
  <c r="BD599" i="12"/>
  <c r="BD598" i="12"/>
  <c r="BD597" i="12"/>
  <c r="BD596" i="12"/>
  <c r="BD595" i="12"/>
  <c r="BD594" i="12"/>
  <c r="BD593" i="12"/>
  <c r="BD592" i="12"/>
  <c r="BD591" i="12"/>
  <c r="BD590" i="12"/>
  <c r="BD589" i="12"/>
  <c r="BD588" i="12"/>
  <c r="BD587" i="12"/>
  <c r="BD586" i="12"/>
  <c r="BD585" i="12"/>
  <c r="BD584" i="12"/>
  <c r="BD583" i="12"/>
  <c r="BD582" i="12"/>
  <c r="BD581" i="12"/>
  <c r="BD580" i="12"/>
  <c r="BD579" i="12"/>
  <c r="BD578" i="12"/>
  <c r="BD577" i="12"/>
  <c r="BD576" i="12"/>
  <c r="BD575" i="12"/>
  <c r="BD574" i="12"/>
  <c r="BD573" i="12"/>
  <c r="BD572" i="12"/>
  <c r="BD571" i="12"/>
  <c r="BD570" i="12"/>
  <c r="BD569" i="12"/>
  <c r="BD568" i="12"/>
  <c r="BD567" i="12"/>
  <c r="BD566" i="12"/>
  <c r="BD565" i="12"/>
  <c r="BD564" i="12"/>
  <c r="BD563" i="12"/>
  <c r="BD562" i="12"/>
  <c r="BD561" i="12"/>
  <c r="BD560" i="12"/>
  <c r="BD559" i="12"/>
  <c r="BD558" i="12"/>
  <c r="BD557" i="12"/>
  <c r="BD556" i="12"/>
  <c r="BD555" i="12"/>
  <c r="BD554" i="12"/>
  <c r="BD553" i="12"/>
  <c r="BD552" i="12"/>
  <c r="BD551" i="12"/>
  <c r="BD550" i="12"/>
  <c r="BD549" i="12"/>
  <c r="BD548" i="12"/>
  <c r="BD547" i="12"/>
  <c r="BD546" i="12"/>
  <c r="BD545" i="12"/>
  <c r="BD544" i="12"/>
  <c r="BD543" i="12"/>
  <c r="BD542" i="12"/>
  <c r="BD541" i="12"/>
  <c r="BD540" i="12"/>
  <c r="BD539" i="12"/>
  <c r="BD538" i="12"/>
  <c r="BD537" i="12"/>
  <c r="BD536" i="12"/>
  <c r="BD535" i="12"/>
  <c r="BD534" i="12"/>
  <c r="BD533" i="12"/>
  <c r="BD532" i="12"/>
  <c r="BD531" i="12"/>
  <c r="BD530" i="12"/>
  <c r="BD529" i="12"/>
  <c r="BD528" i="12"/>
  <c r="BD527" i="12"/>
  <c r="BD526" i="12"/>
  <c r="BD525" i="12"/>
  <c r="BD524" i="12"/>
  <c r="BD523" i="12"/>
  <c r="BD522" i="12"/>
  <c r="BD521" i="12"/>
  <c r="BD520" i="12"/>
  <c r="BD519" i="12"/>
  <c r="BD518" i="12"/>
  <c r="BD517" i="12"/>
  <c r="BD516" i="12"/>
  <c r="BD515" i="12"/>
  <c r="BD514" i="12"/>
  <c r="BD513" i="12"/>
  <c r="BD512" i="12"/>
  <c r="BD511" i="12"/>
  <c r="BD510" i="12"/>
  <c r="BD509" i="12"/>
  <c r="BD508" i="12"/>
  <c r="BD507" i="12"/>
  <c r="BD506" i="12"/>
  <c r="BD505" i="12"/>
  <c r="BD504" i="12"/>
  <c r="BD503" i="12"/>
  <c r="BD502" i="12"/>
  <c r="BD501" i="12"/>
  <c r="BD500" i="12"/>
  <c r="BD499" i="12"/>
  <c r="BD498" i="12"/>
  <c r="BD497" i="12"/>
  <c r="BD496" i="12"/>
  <c r="BD495" i="12"/>
  <c r="BD494" i="12"/>
  <c r="BD493" i="12"/>
  <c r="BD492" i="12"/>
  <c r="BD491" i="12"/>
  <c r="BD490" i="12"/>
  <c r="BD489" i="12"/>
  <c r="BD488" i="12"/>
  <c r="BD487" i="12"/>
  <c r="BD486" i="12"/>
  <c r="BD485" i="12"/>
  <c r="BD484" i="12"/>
  <c r="BD483" i="12"/>
  <c r="BD482" i="12"/>
  <c r="BD481" i="12"/>
  <c r="BD480" i="12"/>
  <c r="BD479" i="12"/>
  <c r="BD478" i="12"/>
  <c r="BD477" i="12"/>
  <c r="BD476" i="12"/>
  <c r="BD475" i="12"/>
  <c r="BD474" i="12"/>
  <c r="BD473" i="12"/>
  <c r="BD472" i="12"/>
  <c r="BD471" i="12"/>
  <c r="BD470" i="12"/>
  <c r="BD469" i="12"/>
  <c r="BD468" i="12"/>
  <c r="BD467" i="12"/>
  <c r="BD466" i="12"/>
  <c r="BD465" i="12"/>
  <c r="BD464" i="12"/>
  <c r="BD463" i="12"/>
  <c r="BD462" i="12"/>
  <c r="BD461" i="12"/>
  <c r="BD460" i="12"/>
  <c r="BD459" i="12"/>
  <c r="BD458" i="12"/>
  <c r="BD457" i="12"/>
  <c r="BD456" i="12"/>
  <c r="BD455" i="12"/>
  <c r="BD454" i="12"/>
  <c r="BD453" i="12"/>
  <c r="BD452" i="12"/>
  <c r="BD451" i="12"/>
  <c r="BD450" i="12"/>
  <c r="BD449" i="12"/>
  <c r="BD448" i="12"/>
  <c r="BD447" i="12"/>
  <c r="BD446" i="12"/>
  <c r="BD445" i="12"/>
  <c r="BD444" i="12"/>
  <c r="BD443" i="12"/>
  <c r="BD442" i="12"/>
  <c r="BD441" i="12"/>
  <c r="BD440" i="12"/>
  <c r="BD439" i="12"/>
  <c r="BD438" i="12"/>
  <c r="BD437" i="12"/>
  <c r="BD436" i="12"/>
  <c r="BD435" i="12"/>
  <c r="BD434" i="12"/>
  <c r="BD433" i="12"/>
  <c r="BD432" i="12"/>
  <c r="BD431" i="12"/>
  <c r="BD430" i="12"/>
  <c r="BD429" i="12"/>
  <c r="BD428" i="12"/>
  <c r="BD427" i="12"/>
  <c r="BD426" i="12"/>
  <c r="BD425" i="12"/>
  <c r="BD424" i="12"/>
  <c r="BD423" i="12"/>
  <c r="BD422" i="12"/>
  <c r="BD421" i="12"/>
  <c r="BD420" i="12"/>
  <c r="BD419" i="12"/>
  <c r="BD418" i="12"/>
  <c r="BD417" i="12"/>
  <c r="BD416" i="12"/>
  <c r="BD415" i="12"/>
  <c r="BD414" i="12"/>
  <c r="BD413" i="12"/>
  <c r="BD412" i="12"/>
  <c r="BD411" i="12"/>
  <c r="BD410" i="12"/>
  <c r="BD409" i="12"/>
  <c r="BD408" i="12"/>
  <c r="BD407" i="12"/>
  <c r="BD406" i="12"/>
  <c r="BD405" i="12"/>
  <c r="BD404" i="12"/>
  <c r="BD403" i="12"/>
  <c r="BD402" i="12"/>
  <c r="BD401" i="12"/>
  <c r="BD400" i="12"/>
  <c r="BD399" i="12"/>
  <c r="BD398" i="12"/>
  <c r="BD397" i="12"/>
  <c r="BD396" i="12"/>
  <c r="BD395" i="12"/>
  <c r="BD394" i="12"/>
  <c r="BD393" i="12"/>
  <c r="BD392" i="12"/>
  <c r="BD391" i="12"/>
  <c r="BD390" i="12"/>
  <c r="BD389" i="12"/>
  <c r="BD388" i="12"/>
  <c r="BD387" i="12"/>
  <c r="BD386" i="12"/>
  <c r="BD385" i="12"/>
  <c r="BD384" i="12"/>
  <c r="BD383" i="12"/>
  <c r="BD382" i="12"/>
  <c r="BD381" i="12"/>
  <c r="BD380" i="12"/>
  <c r="BD379" i="12"/>
  <c r="BD378" i="12"/>
  <c r="BD377" i="12"/>
  <c r="BD376" i="12"/>
  <c r="BD375" i="12"/>
  <c r="BD374" i="12"/>
  <c r="BD373" i="12"/>
  <c r="BD372" i="12"/>
  <c r="BD371" i="12"/>
  <c r="BD370" i="12"/>
  <c r="BD369" i="12"/>
  <c r="BD368" i="12"/>
  <c r="BD367" i="12"/>
  <c r="BD366" i="12"/>
  <c r="BD365" i="12"/>
  <c r="BD364" i="12"/>
  <c r="BD363" i="12"/>
  <c r="BD362" i="12"/>
  <c r="BD361" i="12"/>
  <c r="BD360" i="12"/>
  <c r="BD359" i="12"/>
  <c r="BD358" i="12"/>
  <c r="BD357" i="12"/>
  <c r="BD356" i="12"/>
  <c r="BD355" i="12"/>
  <c r="BD354" i="12"/>
  <c r="BD353" i="12"/>
  <c r="BD352" i="12"/>
  <c r="BD351" i="12"/>
  <c r="BD350" i="12"/>
  <c r="BD349" i="12"/>
  <c r="BD348" i="12"/>
  <c r="BD347" i="12"/>
  <c r="BD346" i="12"/>
  <c r="BD345" i="12"/>
  <c r="BD344" i="12"/>
  <c r="BD343" i="12"/>
  <c r="BD342" i="12"/>
  <c r="BD341" i="12"/>
  <c r="BD340" i="12"/>
  <c r="BD339" i="12"/>
  <c r="BD338" i="12"/>
  <c r="BD337" i="12"/>
  <c r="BD336" i="12"/>
  <c r="BD335" i="12"/>
  <c r="BD334" i="12"/>
  <c r="BD333" i="12"/>
  <c r="BD332" i="12"/>
  <c r="BD331" i="12"/>
  <c r="BD330" i="12"/>
  <c r="BD329" i="12"/>
  <c r="BD328" i="12"/>
  <c r="BD327" i="12"/>
  <c r="BD326" i="12"/>
  <c r="BD325" i="12"/>
  <c r="BD324" i="12"/>
  <c r="BD323" i="12"/>
  <c r="BD322" i="12"/>
  <c r="BD321" i="12"/>
  <c r="BD320" i="12"/>
  <c r="BD319" i="12"/>
  <c r="BD318" i="12"/>
  <c r="BD317" i="12"/>
  <c r="BD316" i="12"/>
  <c r="BD315" i="12"/>
  <c r="BD314" i="12"/>
  <c r="BD313" i="12"/>
  <c r="BD312" i="12"/>
  <c r="BD311" i="12"/>
  <c r="BD310" i="12"/>
  <c r="BD309" i="12"/>
  <c r="BD308" i="12"/>
  <c r="BD307" i="12"/>
  <c r="BD306" i="12"/>
  <c r="BD305" i="12"/>
  <c r="BD304" i="12"/>
  <c r="BD303" i="12"/>
  <c r="BD302" i="12"/>
  <c r="BD301" i="12"/>
  <c r="BD300" i="12"/>
  <c r="BD299" i="12"/>
  <c r="BD298" i="12"/>
  <c r="BD297" i="12"/>
  <c r="BD296" i="12"/>
  <c r="BD295" i="12"/>
  <c r="BD294" i="12"/>
  <c r="BD293" i="12"/>
  <c r="BD292" i="12"/>
  <c r="BD291" i="12"/>
  <c r="BD290" i="12"/>
  <c r="BD289" i="12"/>
  <c r="BD288" i="12"/>
  <c r="BD287" i="12"/>
  <c r="BD286" i="12"/>
  <c r="BD285" i="12"/>
  <c r="BD284" i="12"/>
  <c r="BD283" i="12"/>
  <c r="BD282" i="12"/>
  <c r="BD281" i="12"/>
  <c r="BD280" i="12"/>
  <c r="BD279" i="12"/>
  <c r="BD278" i="12"/>
  <c r="BD277" i="12"/>
  <c r="BD276" i="12"/>
  <c r="BD275" i="12"/>
  <c r="BD274" i="12"/>
  <c r="BD273" i="12"/>
  <c r="BD272" i="12"/>
  <c r="BD271" i="12"/>
  <c r="BD270" i="12"/>
  <c r="BD269" i="12"/>
  <c r="BD268" i="12"/>
  <c r="BD267" i="12"/>
  <c r="BD266" i="12"/>
  <c r="BD265" i="12"/>
  <c r="BD264" i="12"/>
  <c r="BD263" i="12"/>
  <c r="BD262" i="12"/>
  <c r="BD261" i="12"/>
  <c r="BD260" i="12"/>
  <c r="BD259" i="12"/>
  <c r="BD258" i="12"/>
  <c r="BD257" i="12"/>
  <c r="BD256" i="12"/>
  <c r="BD255" i="12"/>
  <c r="BD254" i="12"/>
  <c r="BD253" i="12"/>
  <c r="BD252" i="12"/>
  <c r="BD251" i="12"/>
  <c r="BD250" i="12"/>
  <c r="BD249" i="12"/>
  <c r="BD248" i="12"/>
  <c r="BD247" i="12"/>
  <c r="BD246" i="12"/>
  <c r="BD245" i="12"/>
  <c r="BD244" i="12"/>
  <c r="BD243" i="12"/>
  <c r="BD242" i="12"/>
  <c r="BD241" i="12"/>
  <c r="BD240" i="12"/>
  <c r="BD239" i="12"/>
  <c r="BD238" i="12"/>
  <c r="BD237" i="12"/>
  <c r="BD236" i="12"/>
  <c r="BD235" i="12"/>
  <c r="BD234" i="12"/>
  <c r="BD233" i="12"/>
  <c r="BD232" i="12"/>
  <c r="BD231" i="12"/>
  <c r="BD230" i="12"/>
  <c r="BD229" i="12"/>
  <c r="BD228" i="12"/>
  <c r="BD227" i="12"/>
  <c r="BD226" i="12"/>
  <c r="BD225" i="12"/>
  <c r="BD224" i="12"/>
  <c r="BD223" i="12"/>
  <c r="BD222" i="12"/>
  <c r="BD221" i="12"/>
  <c r="BD220" i="12"/>
  <c r="BD219" i="12"/>
  <c r="BD218" i="12"/>
  <c r="BD217" i="12"/>
  <c r="BD216" i="12"/>
  <c r="BD215" i="12"/>
  <c r="BD214" i="12"/>
  <c r="BD213" i="12"/>
  <c r="BD212" i="12"/>
  <c r="BD211" i="12"/>
  <c r="BD210" i="12"/>
  <c r="BD209" i="12"/>
  <c r="BD208" i="12"/>
  <c r="BD207" i="12"/>
  <c r="BD206" i="12"/>
  <c r="BD205" i="12"/>
  <c r="BD204" i="12"/>
  <c r="BD203" i="12"/>
  <c r="BD202" i="12"/>
  <c r="BD201" i="12"/>
  <c r="BD200" i="12"/>
  <c r="BD199" i="12"/>
  <c r="BD198" i="12"/>
  <c r="BD197" i="12"/>
  <c r="BD196" i="12"/>
  <c r="BD195" i="12"/>
  <c r="BD194" i="12"/>
  <c r="BD193" i="12"/>
  <c r="BD192" i="12"/>
  <c r="BD191" i="12"/>
  <c r="BD190" i="12"/>
  <c r="BD189" i="12"/>
  <c r="BD188" i="12"/>
  <c r="BD187" i="12"/>
  <c r="BD186" i="12"/>
  <c r="BD185" i="12"/>
  <c r="BD184" i="12"/>
  <c r="BD183" i="12"/>
  <c r="BD182" i="12"/>
  <c r="BD181" i="12"/>
  <c r="BD180" i="12"/>
  <c r="BD179" i="12"/>
  <c r="BD178" i="12"/>
  <c r="BD177" i="12"/>
  <c r="BD176" i="12"/>
  <c r="BD175" i="12"/>
  <c r="BD174" i="12"/>
  <c r="BD173" i="12"/>
  <c r="BD172" i="12"/>
  <c r="BD171" i="12"/>
  <c r="BD170" i="12"/>
  <c r="BD169" i="12"/>
  <c r="BD168" i="12"/>
  <c r="BD167" i="12"/>
  <c r="BD166" i="12"/>
  <c r="BD165" i="12"/>
  <c r="BD164" i="12"/>
  <c r="BD163" i="12"/>
  <c r="BD162" i="12"/>
  <c r="BD161" i="12"/>
  <c r="BD160" i="12"/>
  <c r="BD159" i="12"/>
  <c r="BD158" i="12"/>
  <c r="BD157" i="12"/>
  <c r="BD156" i="12"/>
  <c r="BD155" i="12"/>
  <c r="BD154" i="12"/>
  <c r="BD153" i="12"/>
  <c r="BD152" i="12"/>
  <c r="BD151" i="12"/>
  <c r="BD150" i="12"/>
  <c r="BD149" i="12"/>
  <c r="BD148" i="12"/>
  <c r="BD147" i="12"/>
  <c r="BD146" i="12"/>
  <c r="BD145" i="12"/>
  <c r="BD144" i="12"/>
  <c r="BD143" i="12"/>
  <c r="BD142" i="12"/>
  <c r="BD141" i="12"/>
  <c r="BD140" i="12"/>
  <c r="BD139" i="12"/>
  <c r="BD138" i="12"/>
  <c r="BD137" i="12"/>
  <c r="BD136" i="12"/>
  <c r="BD135" i="12"/>
  <c r="BD134" i="12"/>
  <c r="BD133" i="12"/>
  <c r="BD132" i="12"/>
  <c r="BD131" i="12"/>
  <c r="BD130" i="12"/>
  <c r="BD129" i="12"/>
  <c r="BD128" i="12"/>
  <c r="BD127" i="12"/>
  <c r="BD126" i="12"/>
  <c r="BD125" i="12"/>
  <c r="BD124" i="12"/>
  <c r="BD123" i="12"/>
  <c r="BD122" i="12"/>
  <c r="BD121" i="12"/>
  <c r="BD120" i="12"/>
  <c r="BD119" i="12"/>
  <c r="BD118" i="12"/>
  <c r="BD117" i="12"/>
  <c r="BD116" i="12"/>
  <c r="BD115" i="12"/>
  <c r="BD114" i="12"/>
  <c r="BD113" i="12"/>
  <c r="BD112" i="12"/>
  <c r="BD111" i="12"/>
  <c r="BD110" i="12"/>
  <c r="BD109" i="12"/>
  <c r="BD108" i="12"/>
  <c r="BD107" i="12"/>
  <c r="BD106" i="12"/>
  <c r="BD105" i="12"/>
  <c r="BD104" i="12"/>
  <c r="BD103" i="12"/>
  <c r="BD102" i="12"/>
  <c r="BD101" i="12"/>
  <c r="BD100" i="12"/>
  <c r="BD99" i="12"/>
  <c r="BD98" i="12"/>
  <c r="BD97" i="12"/>
  <c r="BD96" i="12"/>
  <c r="BD95" i="12"/>
  <c r="BD94" i="12"/>
  <c r="BD93" i="12"/>
  <c r="BD92" i="12"/>
  <c r="BD91" i="12"/>
  <c r="BD90" i="12"/>
  <c r="BD89" i="12"/>
  <c r="BD88" i="12"/>
  <c r="BD87" i="12"/>
  <c r="BD86" i="12"/>
  <c r="BD85" i="12"/>
  <c r="BD84" i="12"/>
  <c r="BD83" i="12"/>
  <c r="BD82" i="12"/>
  <c r="BD81" i="12"/>
  <c r="BD80" i="12"/>
  <c r="BD79" i="12"/>
  <c r="BD78" i="12"/>
  <c r="BD77" i="12"/>
  <c r="BD76" i="12"/>
  <c r="BD75" i="12"/>
  <c r="BD74" i="12"/>
  <c r="BD73" i="12"/>
  <c r="BD72" i="12"/>
  <c r="BD71" i="12"/>
  <c r="BD70" i="12"/>
  <c r="BD69" i="12"/>
  <c r="BD68" i="12"/>
  <c r="BD67" i="12"/>
  <c r="BD66" i="12"/>
  <c r="B8" i="12"/>
  <c r="BD65" i="12"/>
  <c r="BD64" i="12"/>
  <c r="BD63" i="12"/>
  <c r="BD62" i="12"/>
  <c r="BD61" i="12"/>
  <c r="BD60" i="12"/>
  <c r="BD59" i="12"/>
  <c r="BD58" i="12"/>
  <c r="BD57" i="12"/>
  <c r="BD56" i="12"/>
  <c r="BD55" i="12"/>
  <c r="BD54" i="12"/>
  <c r="BD53" i="12"/>
  <c r="BD52" i="12"/>
  <c r="BD51" i="12"/>
  <c r="BD50" i="12"/>
  <c r="BD49" i="12"/>
  <c r="BD48" i="12"/>
  <c r="BD47" i="12"/>
  <c r="BD46" i="12"/>
  <c r="BD45" i="12"/>
  <c r="BD44" i="12"/>
  <c r="BD43" i="12"/>
  <c r="BD42" i="12"/>
  <c r="BD41" i="12"/>
  <c r="BD40" i="12"/>
  <c r="BD39" i="12"/>
  <c r="BD38" i="12"/>
  <c r="BD37" i="12"/>
  <c r="BD36" i="12"/>
  <c r="BD35" i="12"/>
  <c r="BD34" i="12"/>
  <c r="BD33" i="12"/>
  <c r="BD32" i="12"/>
  <c r="BD31" i="12"/>
  <c r="BD30" i="12"/>
  <c r="BD29" i="12"/>
  <c r="BD28" i="12"/>
  <c r="BD27" i="12"/>
  <c r="BD26" i="12"/>
  <c r="BD25" i="12"/>
  <c r="BD24" i="12"/>
  <c r="BD23" i="12"/>
  <c r="BD22" i="12"/>
  <c r="BD21" i="12"/>
  <c r="BD20" i="12"/>
  <c r="BD19" i="12"/>
  <c r="BD18" i="12"/>
  <c r="BD17" i="12"/>
  <c r="BD16" i="12"/>
  <c r="BD15" i="12"/>
  <c r="BD14" i="12"/>
  <c r="BD13" i="12"/>
  <c r="BD12" i="12"/>
  <c r="BD11" i="12"/>
  <c r="BD10" i="12"/>
  <c r="AZ68" i="12"/>
  <c r="AZ69" i="12" s="1"/>
  <c r="AZ70" i="12" s="1"/>
  <c r="BD2" i="12"/>
  <c r="B33" i="11"/>
  <c r="N1016" i="11"/>
  <c r="L1017" i="11"/>
  <c r="M1017" i="11" s="1"/>
  <c r="L1016" i="11"/>
  <c r="L1015" i="11"/>
  <c r="L1014" i="11"/>
  <c r="L1013" i="11"/>
  <c r="M1014" i="11" s="1"/>
  <c r="L1012" i="11"/>
  <c r="L1011" i="11"/>
  <c r="M1012" i="11" s="1"/>
  <c r="L1010" i="11"/>
  <c r="L1009" i="11"/>
  <c r="M1010" i="11" s="1"/>
  <c r="L1008" i="11"/>
  <c r="L1007" i="11"/>
  <c r="L1006" i="11"/>
  <c r="L1005" i="11"/>
  <c r="L1004" i="11"/>
  <c r="L1003" i="11"/>
  <c r="L1002" i="11"/>
  <c r="L1001" i="11"/>
  <c r="L1000" i="11"/>
  <c r="L999" i="11"/>
  <c r="L998" i="11"/>
  <c r="L997" i="11"/>
  <c r="L996" i="11"/>
  <c r="L995" i="11"/>
  <c r="L994" i="11"/>
  <c r="L993" i="11"/>
  <c r="L992" i="11"/>
  <c r="L991" i="11"/>
  <c r="L990" i="11"/>
  <c r="L989" i="11"/>
  <c r="M989" i="11" s="1"/>
  <c r="L988" i="11"/>
  <c r="L987" i="11"/>
  <c r="L986" i="11"/>
  <c r="L985" i="11"/>
  <c r="M985" i="11" s="1"/>
  <c r="L984" i="11"/>
  <c r="L983" i="11"/>
  <c r="L982" i="11"/>
  <c r="L981" i="11"/>
  <c r="L980" i="11"/>
  <c r="L979" i="11"/>
  <c r="L978" i="11"/>
  <c r="L977" i="11"/>
  <c r="L976" i="11"/>
  <c r="L975" i="11"/>
  <c r="L974" i="11"/>
  <c r="L973" i="11"/>
  <c r="L972" i="11"/>
  <c r="L971" i="11"/>
  <c r="L970" i="11"/>
  <c r="L969" i="11"/>
  <c r="L968" i="11"/>
  <c r="L967" i="11"/>
  <c r="L966" i="11"/>
  <c r="L965" i="11"/>
  <c r="L964" i="11"/>
  <c r="L963" i="11"/>
  <c r="L962" i="11"/>
  <c r="L961" i="11"/>
  <c r="L960" i="11"/>
  <c r="L959" i="11"/>
  <c r="L958" i="11"/>
  <c r="L957" i="11"/>
  <c r="L956" i="11"/>
  <c r="L955" i="11"/>
  <c r="L954" i="11"/>
  <c r="L953" i="11"/>
  <c r="L952" i="11"/>
  <c r="L951" i="11"/>
  <c r="L950" i="11"/>
  <c r="L949" i="11"/>
  <c r="L948" i="11"/>
  <c r="L947" i="11"/>
  <c r="L946" i="11"/>
  <c r="L945" i="11"/>
  <c r="M945" i="11" s="1"/>
  <c r="L944" i="11"/>
  <c r="L943" i="11"/>
  <c r="L942" i="11"/>
  <c r="L941" i="11"/>
  <c r="M941" i="11" s="1"/>
  <c r="L940" i="11"/>
  <c r="L939" i="11"/>
  <c r="L938" i="11"/>
  <c r="L937" i="11"/>
  <c r="M937" i="11" s="1"/>
  <c r="L936" i="11"/>
  <c r="L935" i="11"/>
  <c r="L934" i="11"/>
  <c r="L933" i="11"/>
  <c r="M933" i="11" s="1"/>
  <c r="L932" i="11"/>
  <c r="L931" i="11"/>
  <c r="L930" i="11"/>
  <c r="L929" i="11"/>
  <c r="M929" i="11" s="1"/>
  <c r="L928" i="11"/>
  <c r="L927" i="11"/>
  <c r="L926" i="11"/>
  <c r="L925" i="11"/>
  <c r="M925" i="11" s="1"/>
  <c r="L924" i="11"/>
  <c r="L923" i="11"/>
  <c r="L922" i="11"/>
  <c r="L921" i="11"/>
  <c r="M921" i="11" s="1"/>
  <c r="L920" i="11"/>
  <c r="L919" i="11"/>
  <c r="L918" i="11"/>
  <c r="L917" i="11"/>
  <c r="M917" i="11" s="1"/>
  <c r="L916" i="11"/>
  <c r="L915" i="11"/>
  <c r="L914" i="11"/>
  <c r="L913" i="11"/>
  <c r="M913" i="11" s="1"/>
  <c r="L912" i="11"/>
  <c r="L911" i="11"/>
  <c r="L910" i="11"/>
  <c r="L909" i="11"/>
  <c r="M909" i="11" s="1"/>
  <c r="L908" i="11"/>
  <c r="L907" i="11"/>
  <c r="L906" i="11"/>
  <c r="L905" i="11"/>
  <c r="M905" i="11" s="1"/>
  <c r="L904" i="11"/>
  <c r="L903" i="11"/>
  <c r="L902" i="11"/>
  <c r="L901" i="11"/>
  <c r="M901" i="11" s="1"/>
  <c r="L900" i="11"/>
  <c r="L899" i="11"/>
  <c r="L898" i="11"/>
  <c r="L897" i="11"/>
  <c r="M897" i="11" s="1"/>
  <c r="L896" i="11"/>
  <c r="L895" i="11"/>
  <c r="L894" i="11"/>
  <c r="L893" i="11"/>
  <c r="M893" i="11" s="1"/>
  <c r="L892" i="11"/>
  <c r="L891" i="11"/>
  <c r="L890" i="11"/>
  <c r="L889" i="11"/>
  <c r="M889" i="11" s="1"/>
  <c r="L888" i="11"/>
  <c r="L887" i="11"/>
  <c r="L886" i="11"/>
  <c r="L885" i="11"/>
  <c r="M885" i="11" s="1"/>
  <c r="L884" i="11"/>
  <c r="L883" i="11"/>
  <c r="L882" i="11"/>
  <c r="L881" i="11"/>
  <c r="M881" i="11" s="1"/>
  <c r="L880" i="11"/>
  <c r="L879" i="11"/>
  <c r="L878" i="11"/>
  <c r="L877" i="11"/>
  <c r="M877" i="11" s="1"/>
  <c r="L876" i="11"/>
  <c r="L875" i="11"/>
  <c r="L874" i="11"/>
  <c r="L873" i="11"/>
  <c r="M873" i="11" s="1"/>
  <c r="L872" i="11"/>
  <c r="L871" i="11"/>
  <c r="L870" i="11"/>
  <c r="L869" i="11"/>
  <c r="M869" i="11" s="1"/>
  <c r="L868" i="11"/>
  <c r="L867" i="11"/>
  <c r="L866" i="11"/>
  <c r="L865" i="11"/>
  <c r="M865" i="11" s="1"/>
  <c r="L864" i="11"/>
  <c r="L863" i="11"/>
  <c r="L862" i="11"/>
  <c r="L861" i="11"/>
  <c r="M861" i="11" s="1"/>
  <c r="L860" i="11"/>
  <c r="L859" i="11"/>
  <c r="L858" i="11"/>
  <c r="L857" i="11"/>
  <c r="M857" i="11" s="1"/>
  <c r="L856" i="11"/>
  <c r="L855" i="11"/>
  <c r="L854" i="11"/>
  <c r="L853" i="11"/>
  <c r="M853" i="11" s="1"/>
  <c r="L852" i="11"/>
  <c r="L851" i="11"/>
  <c r="L850" i="11"/>
  <c r="L849" i="11"/>
  <c r="M849" i="11" s="1"/>
  <c r="L848" i="11"/>
  <c r="L847" i="11"/>
  <c r="L846" i="11"/>
  <c r="L845" i="11"/>
  <c r="M845" i="11" s="1"/>
  <c r="L844" i="11"/>
  <c r="L843" i="11"/>
  <c r="N842" i="11"/>
  <c r="O842" i="11" s="1"/>
  <c r="L842" i="11"/>
  <c r="N841" i="11"/>
  <c r="L841" i="11"/>
  <c r="L840" i="11"/>
  <c r="M840" i="11" s="1"/>
  <c r="N839" i="11"/>
  <c r="L839" i="11"/>
  <c r="N838" i="11"/>
  <c r="L838" i="11"/>
  <c r="N837" i="11"/>
  <c r="L837" i="11"/>
  <c r="L836" i="11"/>
  <c r="N835" i="11"/>
  <c r="L835" i="11"/>
  <c r="N834" i="11"/>
  <c r="L834" i="11"/>
  <c r="N833" i="11"/>
  <c r="L833" i="11"/>
  <c r="L832" i="11"/>
  <c r="N831" i="11"/>
  <c r="L831" i="11"/>
  <c r="M831" i="11" s="1"/>
  <c r="N830" i="11"/>
  <c r="O830" i="11" s="1"/>
  <c r="L830" i="11"/>
  <c r="N829" i="11"/>
  <c r="L829" i="11"/>
  <c r="L828" i="11"/>
  <c r="N827" i="11"/>
  <c r="L827" i="11"/>
  <c r="N826" i="11"/>
  <c r="L826" i="11"/>
  <c r="N825" i="11"/>
  <c r="L825" i="11"/>
  <c r="L824" i="11"/>
  <c r="N823" i="11"/>
  <c r="L823" i="11"/>
  <c r="N822" i="11"/>
  <c r="L822" i="11"/>
  <c r="N821" i="11"/>
  <c r="L821" i="11"/>
  <c r="L820" i="11"/>
  <c r="N819" i="11"/>
  <c r="L819" i="11"/>
  <c r="N818" i="11"/>
  <c r="L818" i="11"/>
  <c r="N817" i="11"/>
  <c r="L817" i="11"/>
  <c r="L816" i="11"/>
  <c r="N815" i="11"/>
  <c r="L815" i="11"/>
  <c r="N814" i="11"/>
  <c r="L814" i="11"/>
  <c r="N813" i="11"/>
  <c r="L813" i="11"/>
  <c r="L812" i="11"/>
  <c r="N811" i="11"/>
  <c r="L811" i="11"/>
  <c r="N810" i="11"/>
  <c r="L810" i="11"/>
  <c r="N809" i="11"/>
  <c r="L809" i="11"/>
  <c r="L808" i="11"/>
  <c r="N807" i="11"/>
  <c r="O807" i="11" s="1"/>
  <c r="L807" i="11"/>
  <c r="N806" i="11"/>
  <c r="L806" i="11"/>
  <c r="N805" i="11"/>
  <c r="L805" i="11"/>
  <c r="L804" i="11"/>
  <c r="N803" i="11"/>
  <c r="L803" i="11"/>
  <c r="N802" i="11"/>
  <c r="L802" i="11"/>
  <c r="N801" i="11"/>
  <c r="L801" i="11"/>
  <c r="L800" i="11"/>
  <c r="N799" i="11"/>
  <c r="L799" i="11"/>
  <c r="N798" i="11"/>
  <c r="L798" i="11"/>
  <c r="N797" i="11"/>
  <c r="L797" i="11"/>
  <c r="L796" i="11"/>
  <c r="N795" i="11"/>
  <c r="L795" i="11"/>
  <c r="N794" i="11"/>
  <c r="L794" i="11"/>
  <c r="N793" i="11"/>
  <c r="L793" i="11"/>
  <c r="L792" i="11"/>
  <c r="N791" i="11"/>
  <c r="L791" i="11"/>
  <c r="N790" i="11"/>
  <c r="L790" i="11"/>
  <c r="N789" i="11"/>
  <c r="L789" i="11"/>
  <c r="L788" i="11"/>
  <c r="N787" i="11"/>
  <c r="O787" i="11" s="1"/>
  <c r="L787" i="11"/>
  <c r="N786" i="11"/>
  <c r="L786" i="11"/>
  <c r="N785" i="11"/>
  <c r="O786" i="11" s="1"/>
  <c r="L785" i="11"/>
  <c r="L784" i="11"/>
  <c r="N783" i="11"/>
  <c r="L783" i="11"/>
  <c r="M783" i="11" s="1"/>
  <c r="N782" i="11"/>
  <c r="L782" i="11"/>
  <c r="N781" i="11"/>
  <c r="L781" i="11"/>
  <c r="L780" i="11"/>
  <c r="N779" i="11"/>
  <c r="L779" i="11"/>
  <c r="N778" i="11"/>
  <c r="L778" i="11"/>
  <c r="N777" i="11"/>
  <c r="L777" i="11"/>
  <c r="L776" i="11"/>
  <c r="N775" i="11"/>
  <c r="L775" i="11"/>
  <c r="N774" i="11"/>
  <c r="L774" i="11"/>
  <c r="N773" i="11"/>
  <c r="L773" i="11"/>
  <c r="L772" i="11"/>
  <c r="N771" i="11"/>
  <c r="L771" i="11"/>
  <c r="N770" i="11"/>
  <c r="L770" i="11"/>
  <c r="N769" i="11"/>
  <c r="L769" i="11"/>
  <c r="L768" i="11"/>
  <c r="N767" i="11"/>
  <c r="L767" i="11"/>
  <c r="N766" i="11"/>
  <c r="L766" i="11"/>
  <c r="N765" i="11"/>
  <c r="L765" i="11"/>
  <c r="L764" i="11"/>
  <c r="L763" i="11"/>
  <c r="L762" i="11"/>
  <c r="L761" i="11"/>
  <c r="L760" i="11"/>
  <c r="L759" i="11"/>
  <c r="L758" i="11"/>
  <c r="L757" i="11"/>
  <c r="L756" i="11"/>
  <c r="L755" i="11"/>
  <c r="L754" i="11"/>
  <c r="L753" i="11"/>
  <c r="L752" i="11"/>
  <c r="L751" i="11"/>
  <c r="L750" i="11"/>
  <c r="L749" i="11"/>
  <c r="L748" i="11"/>
  <c r="M749" i="11" s="1"/>
  <c r="L747" i="11"/>
  <c r="L746" i="11"/>
  <c r="L745" i="11"/>
  <c r="L744" i="11"/>
  <c r="L743" i="11"/>
  <c r="L742" i="11"/>
  <c r="L741" i="11"/>
  <c r="L740" i="11"/>
  <c r="L739" i="11"/>
  <c r="L738" i="11"/>
  <c r="L737" i="11"/>
  <c r="L736" i="11"/>
  <c r="L735" i="11"/>
  <c r="N734" i="11"/>
  <c r="L734" i="11"/>
  <c r="N733" i="11"/>
  <c r="O734" i="11" s="1"/>
  <c r="L733" i="11"/>
  <c r="N732" i="11"/>
  <c r="L732" i="11"/>
  <c r="N731" i="11"/>
  <c r="L731" i="11"/>
  <c r="N730" i="11"/>
  <c r="L730" i="11"/>
  <c r="N729" i="11"/>
  <c r="L729" i="11"/>
  <c r="N728" i="11"/>
  <c r="L728" i="11"/>
  <c r="N727" i="11"/>
  <c r="L727" i="11"/>
  <c r="N726" i="11"/>
  <c r="L726" i="11"/>
  <c r="N725" i="11"/>
  <c r="L725" i="11"/>
  <c r="N724" i="11"/>
  <c r="L724" i="11"/>
  <c r="N723" i="11"/>
  <c r="L723" i="11"/>
  <c r="N722" i="11"/>
  <c r="L722" i="11"/>
  <c r="N721" i="11"/>
  <c r="L721" i="11"/>
  <c r="N720" i="11"/>
  <c r="L720" i="11"/>
  <c r="N719" i="11"/>
  <c r="L719" i="11"/>
  <c r="N718" i="11"/>
  <c r="L718" i="11"/>
  <c r="N717" i="11"/>
  <c r="L717" i="11"/>
  <c r="N716" i="11"/>
  <c r="L716" i="11"/>
  <c r="N715" i="11"/>
  <c r="L715" i="11"/>
  <c r="N714" i="11"/>
  <c r="L714" i="11"/>
  <c r="N713" i="11"/>
  <c r="L713" i="11"/>
  <c r="N712" i="11"/>
  <c r="L712" i="11"/>
  <c r="M712" i="11" s="1"/>
  <c r="N711" i="11"/>
  <c r="L711" i="11"/>
  <c r="N710" i="11"/>
  <c r="L710" i="11"/>
  <c r="M710" i="11" s="1"/>
  <c r="N709" i="11"/>
  <c r="L709" i="11"/>
  <c r="N708" i="11"/>
  <c r="L708" i="11"/>
  <c r="N707" i="11"/>
  <c r="L707" i="11"/>
  <c r="N706" i="11"/>
  <c r="L706" i="11"/>
  <c r="N705" i="11"/>
  <c r="L705" i="11"/>
  <c r="N704" i="11"/>
  <c r="L704" i="11"/>
  <c r="N703" i="11"/>
  <c r="L703" i="11"/>
  <c r="N702" i="11"/>
  <c r="L702" i="11"/>
  <c r="N701" i="11"/>
  <c r="L701" i="11"/>
  <c r="N700" i="11"/>
  <c r="O701" i="11" s="1"/>
  <c r="L700" i="11"/>
  <c r="N699" i="11"/>
  <c r="L699" i="11"/>
  <c r="N698" i="11"/>
  <c r="L698" i="11"/>
  <c r="N697" i="11"/>
  <c r="L697" i="11"/>
  <c r="N696" i="11"/>
  <c r="L696" i="11"/>
  <c r="M696" i="11" s="1"/>
  <c r="N695" i="11"/>
  <c r="L695" i="11"/>
  <c r="N694" i="11"/>
  <c r="O695" i="11" s="1"/>
  <c r="L694" i="11"/>
  <c r="M694" i="11" s="1"/>
  <c r="N693" i="11"/>
  <c r="L693" i="11"/>
  <c r="N692" i="11"/>
  <c r="O693" i="11" s="1"/>
  <c r="L692" i="11"/>
  <c r="N691" i="11"/>
  <c r="L691" i="11"/>
  <c r="N690" i="11"/>
  <c r="L690" i="11"/>
  <c r="N689" i="11"/>
  <c r="L689" i="11"/>
  <c r="N688" i="11"/>
  <c r="O689" i="11" s="1"/>
  <c r="L688" i="11"/>
  <c r="N687" i="11"/>
  <c r="L687" i="11"/>
  <c r="N686" i="11"/>
  <c r="L686" i="11"/>
  <c r="N685" i="11"/>
  <c r="L685" i="11"/>
  <c r="N684" i="11"/>
  <c r="L684" i="11"/>
  <c r="N683" i="11"/>
  <c r="L683" i="11"/>
  <c r="N682" i="11"/>
  <c r="L682" i="11"/>
  <c r="N681" i="11"/>
  <c r="L681" i="11"/>
  <c r="N680" i="11"/>
  <c r="L680" i="11"/>
  <c r="N679" i="11"/>
  <c r="L679" i="11"/>
  <c r="N678" i="11"/>
  <c r="O679" i="11" s="1"/>
  <c r="L678" i="11"/>
  <c r="N677" i="11"/>
  <c r="L677" i="11"/>
  <c r="N676" i="11"/>
  <c r="O677" i="11" s="1"/>
  <c r="L676" i="11"/>
  <c r="N675" i="11"/>
  <c r="L675" i="11"/>
  <c r="N674" i="11"/>
  <c r="L674" i="11"/>
  <c r="N673" i="11"/>
  <c r="L673" i="11"/>
  <c r="N672" i="11"/>
  <c r="L672" i="11"/>
  <c r="N671" i="11"/>
  <c r="L671" i="11"/>
  <c r="N670" i="11"/>
  <c r="O671" i="11" s="1"/>
  <c r="L670" i="11"/>
  <c r="N669" i="11"/>
  <c r="L669" i="11"/>
  <c r="N668" i="11"/>
  <c r="O669" i="11" s="1"/>
  <c r="L668" i="11"/>
  <c r="N667" i="11"/>
  <c r="L667" i="11"/>
  <c r="N666" i="11"/>
  <c r="O667" i="11" s="1"/>
  <c r="L666" i="11"/>
  <c r="N665" i="11"/>
  <c r="L665" i="11"/>
  <c r="M665" i="11" s="1"/>
  <c r="N664" i="11"/>
  <c r="O665" i="11" s="1"/>
  <c r="L664" i="11"/>
  <c r="N663" i="11"/>
  <c r="L663" i="11"/>
  <c r="N662" i="11"/>
  <c r="L662" i="11"/>
  <c r="N661" i="11"/>
  <c r="L661" i="11"/>
  <c r="N660" i="11"/>
  <c r="L660" i="11"/>
  <c r="N659" i="11"/>
  <c r="L659" i="11"/>
  <c r="N658" i="11"/>
  <c r="L658" i="11"/>
  <c r="N657" i="11"/>
  <c r="L657" i="11"/>
  <c r="N656" i="11"/>
  <c r="L656" i="11"/>
  <c r="N655" i="11"/>
  <c r="L655" i="11"/>
  <c r="N654" i="11"/>
  <c r="L654" i="11"/>
  <c r="N653" i="11"/>
  <c r="L653" i="11"/>
  <c r="N652" i="11"/>
  <c r="L652" i="11"/>
  <c r="N651" i="11"/>
  <c r="L651" i="11"/>
  <c r="N650" i="11"/>
  <c r="O651" i="11" s="1"/>
  <c r="L650" i="11"/>
  <c r="N649" i="11"/>
  <c r="O650" i="11"/>
  <c r="L649" i="11"/>
  <c r="N648" i="11"/>
  <c r="L648" i="11"/>
  <c r="N647" i="11"/>
  <c r="L647" i="11"/>
  <c r="N646" i="11"/>
  <c r="L646" i="11"/>
  <c r="N645" i="11"/>
  <c r="L645" i="11"/>
  <c r="N644" i="11"/>
  <c r="L644" i="11"/>
  <c r="N643" i="11"/>
  <c r="L643" i="11"/>
  <c r="N642" i="11"/>
  <c r="L642" i="11"/>
  <c r="N641" i="11"/>
  <c r="O642" i="11" s="1"/>
  <c r="L641" i="11"/>
  <c r="N640" i="11"/>
  <c r="L640" i="11"/>
  <c r="N639" i="11"/>
  <c r="L639" i="11"/>
  <c r="N638" i="11"/>
  <c r="L638" i="11"/>
  <c r="N637" i="11"/>
  <c r="L637" i="11"/>
  <c r="N636" i="11"/>
  <c r="L636" i="11"/>
  <c r="M636" i="11" s="1"/>
  <c r="N635" i="11"/>
  <c r="L635" i="11"/>
  <c r="N634" i="11"/>
  <c r="O635" i="11" s="1"/>
  <c r="L634" i="11"/>
  <c r="N633" i="11"/>
  <c r="L633" i="11"/>
  <c r="M633" i="11" s="1"/>
  <c r="N632" i="11"/>
  <c r="O633" i="11" s="1"/>
  <c r="L632" i="11"/>
  <c r="N631" i="11"/>
  <c r="L631" i="11"/>
  <c r="N630" i="11"/>
  <c r="O631" i="11" s="1"/>
  <c r="L630" i="11"/>
  <c r="N629" i="11"/>
  <c r="L629" i="11"/>
  <c r="N628" i="11"/>
  <c r="L628" i="11"/>
  <c r="N627" i="11"/>
  <c r="L627" i="11"/>
  <c r="N626" i="11"/>
  <c r="O627" i="11" s="1"/>
  <c r="L626" i="11"/>
  <c r="N625" i="11"/>
  <c r="L625" i="11"/>
  <c r="M625" i="11" s="1"/>
  <c r="N624" i="11"/>
  <c r="L624" i="11"/>
  <c r="N623" i="11"/>
  <c r="L623" i="11"/>
  <c r="N622" i="11"/>
  <c r="L622" i="11"/>
  <c r="N621" i="11"/>
  <c r="L621" i="11"/>
  <c r="N620" i="11"/>
  <c r="L620" i="11"/>
  <c r="N619" i="11"/>
  <c r="L619" i="11"/>
  <c r="N618" i="11"/>
  <c r="L618" i="11"/>
  <c r="N617" i="11"/>
  <c r="L617" i="11"/>
  <c r="N616" i="11"/>
  <c r="L616" i="11"/>
  <c r="N615" i="11"/>
  <c r="L615" i="11"/>
  <c r="N614" i="11"/>
  <c r="L614" i="11"/>
  <c r="N613" i="11"/>
  <c r="L613" i="11"/>
  <c r="N612" i="11"/>
  <c r="L612" i="11"/>
  <c r="N611" i="11"/>
  <c r="L611" i="11"/>
  <c r="N610" i="11"/>
  <c r="L610" i="11"/>
  <c r="N609" i="11"/>
  <c r="O610" i="11" s="1"/>
  <c r="L609" i="11"/>
  <c r="N608" i="11"/>
  <c r="L608" i="11"/>
  <c r="N607" i="11"/>
  <c r="L607" i="11"/>
  <c r="N606" i="11"/>
  <c r="L606" i="11"/>
  <c r="N605" i="11"/>
  <c r="L605" i="11"/>
  <c r="N604" i="11"/>
  <c r="L604" i="11"/>
  <c r="N603" i="11"/>
  <c r="L603" i="11"/>
  <c r="N602" i="11"/>
  <c r="L602" i="11"/>
  <c r="N601" i="11"/>
  <c r="O602" i="11"/>
  <c r="L601" i="11"/>
  <c r="N600" i="11"/>
  <c r="L600" i="11"/>
  <c r="N599" i="11"/>
  <c r="O600" i="11" s="1"/>
  <c r="L599" i="11"/>
  <c r="N598" i="11"/>
  <c r="L598" i="11"/>
  <c r="N597" i="11"/>
  <c r="O598" i="11" s="1"/>
  <c r="L597" i="11"/>
  <c r="N596" i="11"/>
  <c r="L596" i="11"/>
  <c r="N595" i="11"/>
  <c r="L595" i="11"/>
  <c r="N594" i="11"/>
  <c r="L594" i="11"/>
  <c r="N593" i="11"/>
  <c r="O594" i="11" s="1"/>
  <c r="L593" i="11"/>
  <c r="N592" i="11"/>
  <c r="L592" i="11"/>
  <c r="N591" i="11"/>
  <c r="O592" i="11" s="1"/>
  <c r="L591" i="11"/>
  <c r="N590" i="11"/>
  <c r="L590" i="11"/>
  <c r="N589" i="11"/>
  <c r="O590" i="11" s="1"/>
  <c r="L589" i="11"/>
  <c r="N588" i="11"/>
  <c r="L588" i="11"/>
  <c r="M588" i="11" s="1"/>
  <c r="N587" i="11"/>
  <c r="O588" i="11" s="1"/>
  <c r="L587" i="11"/>
  <c r="N586" i="11"/>
  <c r="L586" i="11"/>
  <c r="N585" i="11"/>
  <c r="O586" i="11" s="1"/>
  <c r="L585" i="11"/>
  <c r="N584" i="11"/>
  <c r="O585" i="11" s="1"/>
  <c r="L584" i="11"/>
  <c r="N583" i="11"/>
  <c r="L583" i="11"/>
  <c r="N582" i="11"/>
  <c r="O583" i="11" s="1"/>
  <c r="L582" i="11"/>
  <c r="N581" i="11"/>
  <c r="L581" i="11"/>
  <c r="N580" i="11"/>
  <c r="L580" i="11"/>
  <c r="N579" i="11"/>
  <c r="L579" i="11"/>
  <c r="N578" i="11"/>
  <c r="L578" i="11"/>
  <c r="N577" i="11"/>
  <c r="L577" i="11"/>
  <c r="N576" i="11"/>
  <c r="L576" i="11"/>
  <c r="N575" i="11"/>
  <c r="L575" i="11"/>
  <c r="N574" i="11"/>
  <c r="L574" i="11"/>
  <c r="N573" i="11"/>
  <c r="L573" i="11"/>
  <c r="N572" i="11"/>
  <c r="L572" i="11"/>
  <c r="M572" i="11" s="1"/>
  <c r="N571" i="11"/>
  <c r="L571" i="11"/>
  <c r="N570" i="11"/>
  <c r="L570" i="11"/>
  <c r="N569" i="11"/>
  <c r="L569" i="11"/>
  <c r="N568" i="11"/>
  <c r="O569" i="11" s="1"/>
  <c r="L568" i="11"/>
  <c r="N567" i="11"/>
  <c r="L567" i="11"/>
  <c r="N566" i="11"/>
  <c r="O567" i="11" s="1"/>
  <c r="L566" i="11"/>
  <c r="N565" i="11"/>
  <c r="L565" i="11"/>
  <c r="N564" i="11"/>
  <c r="L564" i="11"/>
  <c r="M564" i="11" s="1"/>
  <c r="N563" i="11"/>
  <c r="L563" i="11"/>
  <c r="N562" i="11"/>
  <c r="O563" i="11"/>
  <c r="L562" i="11"/>
  <c r="N561" i="11"/>
  <c r="L561" i="11"/>
  <c r="M561" i="11" s="1"/>
  <c r="N560" i="11"/>
  <c r="O561" i="11" s="1"/>
  <c r="L560" i="11"/>
  <c r="N559" i="11"/>
  <c r="L559" i="11"/>
  <c r="N558" i="11"/>
  <c r="O558" i="11" s="1"/>
  <c r="L558" i="11"/>
  <c r="N557" i="11"/>
  <c r="L557" i="11"/>
  <c r="M557" i="11" s="1"/>
  <c r="N556" i="11"/>
  <c r="O557" i="11" s="1"/>
  <c r="L556" i="11"/>
  <c r="N555" i="11"/>
  <c r="L555" i="11"/>
  <c r="N554" i="11"/>
  <c r="L554" i="11"/>
  <c r="N553" i="11"/>
  <c r="L553" i="11"/>
  <c r="N552" i="11"/>
  <c r="L552" i="11"/>
  <c r="N551" i="11"/>
  <c r="L551" i="11"/>
  <c r="N550" i="11"/>
  <c r="L550" i="11"/>
  <c r="N549" i="11"/>
  <c r="L549" i="11"/>
  <c r="M549" i="11" s="1"/>
  <c r="N548" i="11"/>
  <c r="L548" i="11"/>
  <c r="N547" i="11"/>
  <c r="L547" i="11"/>
  <c r="N546" i="11"/>
  <c r="L546" i="11"/>
  <c r="N545" i="11"/>
  <c r="L545" i="11"/>
  <c r="N544" i="11"/>
  <c r="L544" i="11"/>
  <c r="N543" i="11"/>
  <c r="L543" i="11"/>
  <c r="N542" i="11"/>
  <c r="L542" i="11"/>
  <c r="N541" i="11"/>
  <c r="L541" i="11"/>
  <c r="M541" i="11" s="1"/>
  <c r="N540" i="11"/>
  <c r="L540" i="11"/>
  <c r="N539" i="11"/>
  <c r="L539" i="11"/>
  <c r="N538" i="11"/>
  <c r="L538" i="11"/>
  <c r="N537" i="11"/>
  <c r="L537" i="11"/>
  <c r="N536" i="11"/>
  <c r="L536" i="11"/>
  <c r="N535" i="11"/>
  <c r="L535" i="11"/>
  <c r="N534" i="11"/>
  <c r="L534" i="11"/>
  <c r="N533" i="11"/>
  <c r="L533" i="11"/>
  <c r="N532" i="11"/>
  <c r="L532" i="11"/>
  <c r="N531" i="11"/>
  <c r="L531" i="11"/>
  <c r="N530" i="11"/>
  <c r="L530" i="11"/>
  <c r="N529" i="11"/>
  <c r="L529" i="11"/>
  <c r="N528" i="11"/>
  <c r="L528" i="11"/>
  <c r="N527" i="11"/>
  <c r="L527" i="11"/>
  <c r="N526" i="11"/>
  <c r="L526" i="11"/>
  <c r="N525" i="11"/>
  <c r="L525" i="11"/>
  <c r="N524" i="11"/>
  <c r="O524" i="11" s="1"/>
  <c r="L524" i="11"/>
  <c r="N523" i="11"/>
  <c r="L523" i="11"/>
  <c r="N522" i="11"/>
  <c r="L522" i="11"/>
  <c r="N521" i="11"/>
  <c r="O522" i="11" s="1"/>
  <c r="L521" i="11"/>
  <c r="N520" i="11"/>
  <c r="L520" i="11"/>
  <c r="N519" i="11"/>
  <c r="L519" i="11"/>
  <c r="N518" i="11"/>
  <c r="L518" i="11"/>
  <c r="N517" i="11"/>
  <c r="L517" i="11"/>
  <c r="N516" i="11"/>
  <c r="L516" i="11"/>
  <c r="N515" i="11"/>
  <c r="L515" i="11"/>
  <c r="N514" i="11"/>
  <c r="L514" i="11"/>
  <c r="N513" i="11"/>
  <c r="L513" i="11"/>
  <c r="N512" i="11"/>
  <c r="L512" i="11"/>
  <c r="N511" i="11"/>
  <c r="L511" i="11"/>
  <c r="N510" i="11"/>
  <c r="L510" i="11"/>
  <c r="N509" i="11"/>
  <c r="L509" i="11"/>
  <c r="N508" i="11"/>
  <c r="L508" i="11"/>
  <c r="N507" i="11"/>
  <c r="L507" i="11"/>
  <c r="N506" i="11"/>
  <c r="L506" i="11"/>
  <c r="N505" i="11"/>
  <c r="L505" i="11"/>
  <c r="N504" i="11"/>
  <c r="L504" i="11"/>
  <c r="N503" i="11"/>
  <c r="L503" i="11"/>
  <c r="N502" i="11"/>
  <c r="L502" i="11"/>
  <c r="N501" i="11"/>
  <c r="L501" i="11"/>
  <c r="N500" i="11"/>
  <c r="L500" i="11"/>
  <c r="N499" i="11"/>
  <c r="O500" i="11"/>
  <c r="L499" i="11"/>
  <c r="N498" i="11"/>
  <c r="L498" i="11"/>
  <c r="N497" i="11"/>
  <c r="O497" i="11" s="1"/>
  <c r="L497" i="11"/>
  <c r="N496" i="11"/>
  <c r="L496" i="11"/>
  <c r="N495" i="11"/>
  <c r="O496" i="11" s="1"/>
  <c r="L495" i="11"/>
  <c r="N494" i="11"/>
  <c r="L494" i="11"/>
  <c r="M494" i="11" s="1"/>
  <c r="N493" i="11"/>
  <c r="O494" i="11" s="1"/>
  <c r="L493" i="11"/>
  <c r="N492" i="11"/>
  <c r="L492" i="11"/>
  <c r="N491" i="11"/>
  <c r="O492" i="11"/>
  <c r="L491" i="11"/>
  <c r="N490" i="11"/>
  <c r="O491" i="11" s="1"/>
  <c r="L490" i="11"/>
  <c r="N489" i="11"/>
  <c r="L489" i="11"/>
  <c r="N488" i="11"/>
  <c r="L488" i="11"/>
  <c r="N487" i="11"/>
  <c r="L487" i="11"/>
  <c r="N486" i="11"/>
  <c r="L486" i="11"/>
  <c r="N485" i="11"/>
  <c r="L485" i="11"/>
  <c r="N484" i="11"/>
  <c r="L484" i="11"/>
  <c r="N483" i="11"/>
  <c r="L483" i="11"/>
  <c r="N482" i="11"/>
  <c r="L482" i="11"/>
  <c r="N481" i="11"/>
  <c r="L481" i="11"/>
  <c r="N480" i="11"/>
  <c r="L480" i="11"/>
  <c r="N479" i="11"/>
  <c r="L479" i="11"/>
  <c r="N478" i="11"/>
  <c r="L478" i="11"/>
  <c r="N477" i="11"/>
  <c r="L477" i="11"/>
  <c r="N476" i="11"/>
  <c r="L476" i="11"/>
  <c r="N475" i="11"/>
  <c r="L475" i="11"/>
  <c r="N474" i="11"/>
  <c r="L474" i="11"/>
  <c r="N473" i="11"/>
  <c r="L473" i="11"/>
  <c r="N472" i="11"/>
  <c r="L472" i="11"/>
  <c r="N471" i="11"/>
  <c r="L471" i="11"/>
  <c r="N470" i="11"/>
  <c r="L470" i="11"/>
  <c r="N469" i="11"/>
  <c r="L469" i="11"/>
  <c r="N468" i="11"/>
  <c r="L468" i="11"/>
  <c r="N467" i="11"/>
  <c r="L467" i="11"/>
  <c r="N466" i="11"/>
  <c r="L466" i="11"/>
  <c r="N465" i="11"/>
  <c r="L465" i="11"/>
  <c r="N464" i="11"/>
  <c r="L464" i="11"/>
  <c r="N463" i="11"/>
  <c r="L463" i="11"/>
  <c r="N462" i="11"/>
  <c r="L462" i="11"/>
  <c r="N461" i="11"/>
  <c r="L461" i="11"/>
  <c r="N460" i="11"/>
  <c r="L460" i="11"/>
  <c r="N459" i="11"/>
  <c r="L459" i="11"/>
  <c r="N458" i="11"/>
  <c r="L458" i="11"/>
  <c r="N457" i="11"/>
  <c r="L457" i="11"/>
  <c r="N456" i="11"/>
  <c r="L456" i="11"/>
  <c r="N455" i="11"/>
  <c r="L455" i="11"/>
  <c r="N454" i="11"/>
  <c r="L454" i="11"/>
  <c r="N453" i="11"/>
  <c r="L453" i="11"/>
  <c r="N452" i="11"/>
  <c r="L452" i="11"/>
  <c r="N451" i="11"/>
  <c r="L451" i="11"/>
  <c r="N450" i="11"/>
  <c r="L450" i="11"/>
  <c r="N449" i="11"/>
  <c r="L449" i="11"/>
  <c r="N448" i="11"/>
  <c r="L448" i="11"/>
  <c r="N447" i="11"/>
  <c r="L447" i="11"/>
  <c r="N446" i="11"/>
  <c r="L446" i="11"/>
  <c r="N445" i="11"/>
  <c r="L445" i="11"/>
  <c r="N444" i="11"/>
  <c r="L444" i="11"/>
  <c r="N443" i="11"/>
  <c r="L443" i="11"/>
  <c r="N442" i="11"/>
  <c r="O442" i="11" s="1"/>
  <c r="L442" i="11"/>
  <c r="N441" i="11"/>
  <c r="L441" i="11"/>
  <c r="N440" i="11"/>
  <c r="O440" i="11" s="1"/>
  <c r="L440" i="11"/>
  <c r="N439" i="11"/>
  <c r="L439" i="11"/>
  <c r="N438" i="11"/>
  <c r="L438" i="11"/>
  <c r="N437" i="11"/>
  <c r="L437" i="11"/>
  <c r="M437" i="11" s="1"/>
  <c r="N436" i="11"/>
  <c r="L436" i="11"/>
  <c r="N435" i="11"/>
  <c r="O435" i="11" s="1"/>
  <c r="L435" i="11"/>
  <c r="N434" i="11"/>
  <c r="L434" i="11"/>
  <c r="N433" i="11"/>
  <c r="O434" i="11" s="1"/>
  <c r="L433" i="11"/>
  <c r="N432" i="11"/>
  <c r="L432" i="11"/>
  <c r="N431" i="11"/>
  <c r="L431" i="11"/>
  <c r="N430" i="11"/>
  <c r="L430" i="11"/>
  <c r="N429" i="11"/>
  <c r="L429" i="11"/>
  <c r="N428" i="11"/>
  <c r="L428" i="11"/>
  <c r="N427" i="11"/>
  <c r="O427" i="11" s="1"/>
  <c r="L427" i="11"/>
  <c r="N426" i="11"/>
  <c r="L426" i="11"/>
  <c r="N425" i="11"/>
  <c r="O426" i="11" s="1"/>
  <c r="L425" i="11"/>
  <c r="N424" i="11"/>
  <c r="L424" i="11"/>
  <c r="N423" i="11"/>
  <c r="L423" i="11"/>
  <c r="N422" i="11"/>
  <c r="L422" i="11"/>
  <c r="N421" i="11"/>
  <c r="L421" i="11"/>
  <c r="N420" i="11"/>
  <c r="L420" i="11"/>
  <c r="N419" i="11"/>
  <c r="L419" i="11"/>
  <c r="N418" i="11"/>
  <c r="L418" i="11"/>
  <c r="N417" i="11"/>
  <c r="L417" i="11"/>
  <c r="N416" i="11"/>
  <c r="L416" i="11"/>
  <c r="N415" i="11"/>
  <c r="L415" i="11"/>
  <c r="N414" i="11"/>
  <c r="L414" i="11"/>
  <c r="N413" i="11"/>
  <c r="L413" i="11"/>
  <c r="N412" i="11"/>
  <c r="L412" i="11"/>
  <c r="N411" i="11"/>
  <c r="L411" i="11"/>
  <c r="N410" i="11"/>
  <c r="L410" i="11"/>
  <c r="N409" i="11"/>
  <c r="L409" i="11"/>
  <c r="M409" i="11" s="1"/>
  <c r="N408" i="11"/>
  <c r="L408" i="11"/>
  <c r="N407" i="11"/>
  <c r="L407" i="11"/>
  <c r="N406" i="11"/>
  <c r="L406" i="11"/>
  <c r="N405" i="11"/>
  <c r="L405" i="11"/>
  <c r="N404" i="11"/>
  <c r="L404" i="11"/>
  <c r="N403" i="11"/>
  <c r="L403" i="11"/>
  <c r="N402" i="11"/>
  <c r="L402" i="11"/>
  <c r="N401" i="11"/>
  <c r="L401" i="11"/>
  <c r="N400" i="11"/>
  <c r="L400" i="11"/>
  <c r="N399" i="11"/>
  <c r="L399" i="11"/>
  <c r="N398" i="11"/>
  <c r="L398" i="11"/>
  <c r="N397" i="11"/>
  <c r="L397" i="11"/>
  <c r="N396" i="11"/>
  <c r="L396" i="11"/>
  <c r="N395" i="11"/>
  <c r="L395" i="11"/>
  <c r="N394" i="11"/>
  <c r="L394" i="11"/>
  <c r="N393" i="11"/>
  <c r="L393" i="11"/>
  <c r="N392" i="11"/>
  <c r="L392" i="11"/>
  <c r="N391" i="11"/>
  <c r="L391" i="11"/>
  <c r="N390" i="11"/>
  <c r="L390" i="11"/>
  <c r="N389" i="11"/>
  <c r="L389" i="11"/>
  <c r="N388" i="11"/>
  <c r="L388" i="11"/>
  <c r="N387" i="11"/>
  <c r="L387" i="11"/>
  <c r="N386" i="11"/>
  <c r="L386" i="11"/>
  <c r="N385" i="11"/>
  <c r="L385" i="11"/>
  <c r="N384" i="11"/>
  <c r="L384" i="11"/>
  <c r="N383" i="11"/>
  <c r="L383" i="11"/>
  <c r="N382" i="11"/>
  <c r="L382" i="11"/>
  <c r="N381" i="11"/>
  <c r="L381" i="11"/>
  <c r="N380" i="11"/>
  <c r="L380" i="11"/>
  <c r="N379" i="11"/>
  <c r="L379" i="11"/>
  <c r="N378" i="11"/>
  <c r="L378" i="11"/>
  <c r="N377" i="11"/>
  <c r="L377" i="11"/>
  <c r="N376" i="11"/>
  <c r="L376" i="11"/>
  <c r="N375" i="11"/>
  <c r="L375" i="11"/>
  <c r="N374" i="11"/>
  <c r="L374" i="11"/>
  <c r="N373" i="11"/>
  <c r="O374" i="11"/>
  <c r="L373" i="11"/>
  <c r="N372" i="11"/>
  <c r="L372" i="11"/>
  <c r="N371" i="11"/>
  <c r="O371" i="11" s="1"/>
  <c r="L371" i="11"/>
  <c r="N370" i="11"/>
  <c r="L370" i="11"/>
  <c r="N369" i="11"/>
  <c r="O370" i="11" s="1"/>
  <c r="L369" i="11"/>
  <c r="N368" i="11"/>
  <c r="L368" i="11"/>
  <c r="N367" i="11"/>
  <c r="L367" i="11"/>
  <c r="N366" i="11"/>
  <c r="L366" i="11"/>
  <c r="N365" i="11"/>
  <c r="L365" i="11"/>
  <c r="N364" i="11"/>
  <c r="L364" i="11"/>
  <c r="N363" i="11"/>
  <c r="O363" i="11" s="1"/>
  <c r="L363" i="11"/>
  <c r="N362" i="11"/>
  <c r="L362" i="11"/>
  <c r="N361" i="11"/>
  <c r="O362" i="11" s="1"/>
  <c r="L361" i="11"/>
  <c r="N360" i="11"/>
  <c r="L360" i="11"/>
  <c r="N359" i="11"/>
  <c r="L359" i="11"/>
  <c r="N358" i="11"/>
  <c r="L358" i="11"/>
  <c r="N357" i="11"/>
  <c r="L357" i="11"/>
  <c r="N356" i="11"/>
  <c r="L356" i="11"/>
  <c r="N355" i="11"/>
  <c r="L355" i="11"/>
  <c r="N354" i="11"/>
  <c r="L354" i="11"/>
  <c r="N353" i="11"/>
  <c r="L353" i="11"/>
  <c r="N352" i="11"/>
  <c r="L352" i="11"/>
  <c r="N351" i="11"/>
  <c r="L351" i="11"/>
  <c r="N350" i="11"/>
  <c r="L350" i="11"/>
  <c r="N349" i="11"/>
  <c r="L349" i="11"/>
  <c r="N348" i="11"/>
  <c r="L348" i="11"/>
  <c r="M348" i="11" s="1"/>
  <c r="N347" i="11"/>
  <c r="L347" i="11"/>
  <c r="N346" i="11"/>
  <c r="L346" i="11"/>
  <c r="N345" i="11"/>
  <c r="L345" i="11"/>
  <c r="N344" i="11"/>
  <c r="O344" i="11" s="1"/>
  <c r="L344" i="11"/>
  <c r="N343" i="11"/>
  <c r="L343" i="11"/>
  <c r="N342" i="11"/>
  <c r="O343" i="11" s="1"/>
  <c r="L342" i="11"/>
  <c r="N341" i="11"/>
  <c r="L341" i="11"/>
  <c r="N340" i="11"/>
  <c r="L340" i="11"/>
  <c r="N339" i="11"/>
  <c r="L339" i="11"/>
  <c r="N338" i="11"/>
  <c r="O339" i="11" s="1"/>
  <c r="L338" i="11"/>
  <c r="N337" i="11"/>
  <c r="L337" i="11"/>
  <c r="N336" i="11"/>
  <c r="L336" i="11"/>
  <c r="N335" i="11"/>
  <c r="L335" i="11"/>
  <c r="N334" i="11"/>
  <c r="L334" i="11"/>
  <c r="N333" i="11"/>
  <c r="L333" i="11"/>
  <c r="N332" i="11"/>
  <c r="L332" i="11"/>
  <c r="N331" i="11"/>
  <c r="L331" i="11"/>
  <c r="N330" i="11"/>
  <c r="L330" i="11"/>
  <c r="N329" i="11"/>
  <c r="L329" i="11"/>
  <c r="N328" i="11"/>
  <c r="L328" i="11"/>
  <c r="N327" i="11"/>
  <c r="L327" i="11"/>
  <c r="N326" i="11"/>
  <c r="L326" i="11"/>
  <c r="M326" i="11" s="1"/>
  <c r="N325" i="11"/>
  <c r="L325" i="11"/>
  <c r="N324" i="11"/>
  <c r="L324" i="11"/>
  <c r="N323" i="11"/>
  <c r="L323" i="11"/>
  <c r="N322" i="11"/>
  <c r="L322" i="11"/>
  <c r="M322" i="11" s="1"/>
  <c r="N321" i="11"/>
  <c r="L321" i="11"/>
  <c r="N320" i="11"/>
  <c r="L320" i="11"/>
  <c r="M320" i="11" s="1"/>
  <c r="N319" i="11"/>
  <c r="L319" i="11"/>
  <c r="N318" i="11"/>
  <c r="O319" i="11" s="1"/>
  <c r="L318" i="11"/>
  <c r="M318" i="11" s="1"/>
  <c r="N317" i="11"/>
  <c r="L317" i="11"/>
  <c r="N316" i="11"/>
  <c r="L316" i="11"/>
  <c r="N315" i="11"/>
  <c r="L315" i="11"/>
  <c r="N314" i="11"/>
  <c r="O314" i="11" s="1"/>
  <c r="L314" i="11"/>
  <c r="N313" i="11"/>
  <c r="L313" i="11"/>
  <c r="N312" i="11"/>
  <c r="L312" i="11"/>
  <c r="N311" i="11"/>
  <c r="L311" i="11"/>
  <c r="N310" i="11"/>
  <c r="L310" i="11"/>
  <c r="N309" i="11"/>
  <c r="L309" i="11"/>
  <c r="N308" i="11"/>
  <c r="L308" i="11"/>
  <c r="N307" i="11"/>
  <c r="L307" i="11"/>
  <c r="N306" i="11"/>
  <c r="O307" i="11" s="1"/>
  <c r="L306" i="11"/>
  <c r="N305" i="11"/>
  <c r="L305" i="11"/>
  <c r="N304" i="11"/>
  <c r="L304" i="11"/>
  <c r="N303" i="11"/>
  <c r="L303" i="11"/>
  <c r="N302" i="11"/>
  <c r="L302" i="11"/>
  <c r="N301" i="11"/>
  <c r="L301" i="11"/>
  <c r="N300" i="11"/>
  <c r="L300" i="11"/>
  <c r="N299" i="11"/>
  <c r="L299" i="11"/>
  <c r="N298" i="11"/>
  <c r="O299" i="11" s="1"/>
  <c r="L298" i="11"/>
  <c r="N297" i="11"/>
  <c r="O298" i="11"/>
  <c r="L297" i="11"/>
  <c r="N296" i="11"/>
  <c r="L296" i="11"/>
  <c r="N295" i="11"/>
  <c r="L295" i="11"/>
  <c r="N294" i="11"/>
  <c r="L294" i="11"/>
  <c r="N293" i="11"/>
  <c r="L293" i="11"/>
  <c r="N292" i="11"/>
  <c r="L292" i="11"/>
  <c r="N291" i="11"/>
  <c r="L291" i="11"/>
  <c r="N290" i="11"/>
  <c r="L290" i="11"/>
  <c r="N289" i="11"/>
  <c r="L289" i="11"/>
  <c r="N288" i="11"/>
  <c r="L288" i="11"/>
  <c r="N287" i="11"/>
  <c r="L287" i="11"/>
  <c r="N286" i="11"/>
  <c r="L286" i="11"/>
  <c r="N285" i="11"/>
  <c r="L285" i="11"/>
  <c r="N284" i="11"/>
  <c r="L284" i="11"/>
  <c r="N283" i="11"/>
  <c r="L283" i="11"/>
  <c r="N282" i="11"/>
  <c r="O282" i="11" s="1"/>
  <c r="L282" i="11"/>
  <c r="N281" i="11"/>
  <c r="L281" i="11"/>
  <c r="M281" i="11" s="1"/>
  <c r="N280" i="11"/>
  <c r="O280" i="11" s="1"/>
  <c r="L280" i="11"/>
  <c r="N279" i="11"/>
  <c r="L279" i="11"/>
  <c r="N278" i="11"/>
  <c r="O279" i="11" s="1"/>
  <c r="L278" i="11"/>
  <c r="N277" i="11"/>
  <c r="L277" i="11"/>
  <c r="N276" i="11"/>
  <c r="L276" i="11"/>
  <c r="N275" i="11"/>
  <c r="L275" i="11"/>
  <c r="N274" i="11"/>
  <c r="L274" i="11"/>
  <c r="N273" i="11"/>
  <c r="L273" i="11"/>
  <c r="N272" i="11"/>
  <c r="L272" i="11"/>
  <c r="N271" i="11"/>
  <c r="L271" i="11"/>
  <c r="N270" i="11"/>
  <c r="L270" i="11"/>
  <c r="N269" i="11"/>
  <c r="L269" i="11"/>
  <c r="N268" i="11"/>
  <c r="L268" i="11"/>
  <c r="N267" i="11"/>
  <c r="L267" i="11"/>
  <c r="N266" i="11"/>
  <c r="L266" i="11"/>
  <c r="N265" i="11"/>
  <c r="L265" i="11"/>
  <c r="N264" i="11"/>
  <c r="L264" i="11"/>
  <c r="N263" i="11"/>
  <c r="L263" i="11"/>
  <c r="N262" i="11"/>
  <c r="O263" i="11" s="1"/>
  <c r="L262" i="11"/>
  <c r="N261" i="11"/>
  <c r="L261" i="11"/>
  <c r="N260" i="11"/>
  <c r="L260" i="11"/>
  <c r="N259" i="11"/>
  <c r="L259" i="11"/>
  <c r="N258" i="11"/>
  <c r="O259" i="11" s="1"/>
  <c r="L258" i="11"/>
  <c r="N257" i="11"/>
  <c r="L257" i="11"/>
  <c r="N256" i="11"/>
  <c r="L256" i="11"/>
  <c r="N255" i="11"/>
  <c r="L255" i="11"/>
  <c r="N254" i="11"/>
  <c r="O255" i="11" s="1"/>
  <c r="L254" i="11"/>
  <c r="N253" i="11"/>
  <c r="L253" i="11"/>
  <c r="N252" i="11"/>
  <c r="L252" i="11"/>
  <c r="N251" i="11"/>
  <c r="L251" i="11"/>
  <c r="N250" i="11"/>
  <c r="O250" i="11" s="1"/>
  <c r="L250" i="11"/>
  <c r="N249" i="11"/>
  <c r="L249" i="11"/>
  <c r="N248" i="11"/>
  <c r="L248" i="11"/>
  <c r="N247" i="11"/>
  <c r="O247" i="11" s="1"/>
  <c r="L247" i="11"/>
  <c r="N246" i="11"/>
  <c r="L246" i="11"/>
  <c r="N245" i="11"/>
  <c r="O246" i="11" s="1"/>
  <c r="L245" i="11"/>
  <c r="N244" i="11"/>
  <c r="L244" i="11"/>
  <c r="N243" i="11"/>
  <c r="O243" i="11" s="1"/>
  <c r="L243" i="11"/>
  <c r="N242" i="11"/>
  <c r="L242" i="11"/>
  <c r="N241" i="11"/>
  <c r="O242" i="11" s="1"/>
  <c r="L241" i="11"/>
  <c r="N240" i="11"/>
  <c r="L240" i="11"/>
  <c r="N239" i="11"/>
  <c r="L239" i="11"/>
  <c r="N238" i="11"/>
  <c r="L238" i="11"/>
  <c r="N237" i="11"/>
  <c r="L237" i="11"/>
  <c r="N236" i="11"/>
  <c r="L236" i="11"/>
  <c r="N235" i="11"/>
  <c r="L235" i="11"/>
  <c r="N234" i="11"/>
  <c r="L234" i="11"/>
  <c r="N233" i="11"/>
  <c r="O234" i="11" s="1"/>
  <c r="L233" i="11"/>
  <c r="N232" i="11"/>
  <c r="L232" i="11"/>
  <c r="N231" i="11"/>
  <c r="L231" i="11"/>
  <c r="N230" i="11"/>
  <c r="L230" i="11"/>
  <c r="N229" i="11"/>
  <c r="L229" i="11"/>
  <c r="N228" i="11"/>
  <c r="L228" i="11"/>
  <c r="N227" i="11"/>
  <c r="L227" i="11"/>
  <c r="N226" i="11"/>
  <c r="L226" i="11"/>
  <c r="N225" i="11"/>
  <c r="L225" i="11"/>
  <c r="N224" i="11"/>
  <c r="L224" i="11"/>
  <c r="N223" i="11"/>
  <c r="L223" i="11"/>
  <c r="N222" i="11"/>
  <c r="L222" i="11"/>
  <c r="N221" i="11"/>
  <c r="L221" i="11"/>
  <c r="N220" i="11"/>
  <c r="L220" i="11"/>
  <c r="N219" i="11"/>
  <c r="L219" i="11"/>
  <c r="N218" i="11"/>
  <c r="L218" i="11"/>
  <c r="N217" i="11"/>
  <c r="L217" i="11"/>
  <c r="N216" i="11"/>
  <c r="L216" i="11"/>
  <c r="N215" i="11"/>
  <c r="L215" i="11"/>
  <c r="N214" i="11"/>
  <c r="L214" i="11"/>
  <c r="N213" i="11"/>
  <c r="L213" i="11"/>
  <c r="N212" i="11"/>
  <c r="L212" i="11"/>
  <c r="N211" i="11"/>
  <c r="L211" i="11"/>
  <c r="N210" i="11"/>
  <c r="L210" i="11"/>
  <c r="N209" i="11"/>
  <c r="L209" i="11"/>
  <c r="N208" i="11"/>
  <c r="L208" i="11"/>
  <c r="N207" i="11"/>
  <c r="L207" i="11"/>
  <c r="N206" i="11"/>
  <c r="L206" i="11"/>
  <c r="N205" i="11"/>
  <c r="L205" i="11"/>
  <c r="N204" i="11"/>
  <c r="L204" i="11"/>
  <c r="N203" i="11"/>
  <c r="L203" i="11"/>
  <c r="N202" i="11"/>
  <c r="L202" i="11"/>
  <c r="N201" i="11"/>
  <c r="L201" i="11"/>
  <c r="M201" i="11" s="1"/>
  <c r="N200" i="11"/>
  <c r="L200" i="11"/>
  <c r="N199" i="11"/>
  <c r="L199" i="11"/>
  <c r="N198" i="11"/>
  <c r="L198" i="11"/>
  <c r="N197" i="11"/>
  <c r="L197" i="11"/>
  <c r="N196" i="11"/>
  <c r="L196" i="11"/>
  <c r="N195" i="11"/>
  <c r="O195" i="11" s="1"/>
  <c r="L195" i="11"/>
  <c r="N194" i="11"/>
  <c r="L194" i="11"/>
  <c r="N193" i="11"/>
  <c r="L193" i="11"/>
  <c r="N192" i="11"/>
  <c r="L192" i="11"/>
  <c r="N191" i="11"/>
  <c r="L191" i="11"/>
  <c r="N190" i="11"/>
  <c r="L190" i="11"/>
  <c r="N189" i="11"/>
  <c r="L189" i="11"/>
  <c r="N188" i="11"/>
  <c r="L188" i="11"/>
  <c r="N187" i="11"/>
  <c r="O187" i="11" s="1"/>
  <c r="L187" i="11"/>
  <c r="N186" i="11"/>
  <c r="L186" i="11"/>
  <c r="N185" i="11"/>
  <c r="O186" i="11" s="1"/>
  <c r="L185" i="11"/>
  <c r="N184" i="11"/>
  <c r="L184" i="11"/>
  <c r="N183" i="11"/>
  <c r="L183" i="11"/>
  <c r="N182" i="11"/>
  <c r="L182" i="11"/>
  <c r="N181" i="11"/>
  <c r="L181" i="11"/>
  <c r="N180" i="11"/>
  <c r="L180" i="11"/>
  <c r="N179" i="11"/>
  <c r="L179" i="11"/>
  <c r="N178" i="11"/>
  <c r="L178" i="11"/>
  <c r="N177" i="11"/>
  <c r="L177" i="11"/>
  <c r="N176" i="11"/>
  <c r="L176" i="11"/>
  <c r="N175" i="11"/>
  <c r="L175" i="11"/>
  <c r="N174" i="11"/>
  <c r="L174" i="11"/>
  <c r="N173" i="11"/>
  <c r="L173" i="11"/>
  <c r="N172" i="11"/>
  <c r="L172" i="11"/>
  <c r="N171" i="11"/>
  <c r="L171" i="11"/>
  <c r="N170" i="11"/>
  <c r="L170" i="11"/>
  <c r="N169" i="11"/>
  <c r="L169" i="11"/>
  <c r="M169" i="11" s="1"/>
  <c r="N168" i="11"/>
  <c r="L168" i="11"/>
  <c r="N167" i="11"/>
  <c r="O168" i="11"/>
  <c r="L167" i="11"/>
  <c r="N166" i="11"/>
  <c r="L166" i="11"/>
  <c r="N165" i="11"/>
  <c r="O166" i="11" s="1"/>
  <c r="L165" i="11"/>
  <c r="N164" i="11"/>
  <c r="L164" i="11"/>
  <c r="N163" i="11"/>
  <c r="O163" i="11" s="1"/>
  <c r="L163" i="11"/>
  <c r="N162" i="11"/>
  <c r="L162" i="11"/>
  <c r="N161" i="11"/>
  <c r="L161" i="11"/>
  <c r="N160" i="11"/>
  <c r="L160" i="11"/>
  <c r="N159" i="11"/>
  <c r="L159" i="11"/>
  <c r="N158" i="11"/>
  <c r="L158" i="11"/>
  <c r="N157" i="11"/>
  <c r="L157" i="11"/>
  <c r="N156" i="11"/>
  <c r="L156" i="11"/>
  <c r="N155" i="11"/>
  <c r="O155" i="11" s="1"/>
  <c r="L155" i="11"/>
  <c r="N154" i="11"/>
  <c r="L154" i="11"/>
  <c r="M154" i="11" s="1"/>
  <c r="N153" i="11"/>
  <c r="L153" i="11"/>
  <c r="N152" i="11"/>
  <c r="L152" i="11"/>
  <c r="M152" i="11" s="1"/>
  <c r="N151" i="11"/>
  <c r="L151" i="11"/>
  <c r="N150" i="11"/>
  <c r="L150" i="11"/>
  <c r="N149" i="11"/>
  <c r="L149" i="11"/>
  <c r="N148" i="11"/>
  <c r="L148" i="11"/>
  <c r="M148" i="11" s="1"/>
  <c r="N147" i="11"/>
  <c r="L147" i="11"/>
  <c r="N146" i="11"/>
  <c r="L146" i="11"/>
  <c r="N145" i="11"/>
  <c r="L145" i="11"/>
  <c r="N144" i="11"/>
  <c r="L144" i="11"/>
  <c r="N143" i="11"/>
  <c r="L143" i="11"/>
  <c r="N142" i="11"/>
  <c r="L142" i="11"/>
  <c r="N141" i="11"/>
  <c r="L141" i="11"/>
  <c r="N140" i="11"/>
  <c r="L140" i="11"/>
  <c r="N139" i="11"/>
  <c r="L139" i="11"/>
  <c r="N138" i="11"/>
  <c r="L138" i="11"/>
  <c r="N137" i="11"/>
  <c r="L137" i="11"/>
  <c r="N136" i="11"/>
  <c r="L136" i="11"/>
  <c r="N135" i="11"/>
  <c r="L135" i="11"/>
  <c r="N134" i="11"/>
  <c r="L134" i="11"/>
  <c r="N133" i="11"/>
  <c r="L133" i="11"/>
  <c r="N132" i="11"/>
  <c r="L132" i="11"/>
  <c r="N131" i="11"/>
  <c r="L131" i="11"/>
  <c r="N130" i="11"/>
  <c r="L130" i="11"/>
  <c r="N129" i="11"/>
  <c r="L129" i="11"/>
  <c r="N128" i="11"/>
  <c r="L128" i="11"/>
  <c r="N127" i="11"/>
  <c r="L127" i="11"/>
  <c r="N126" i="11"/>
  <c r="L126" i="11"/>
  <c r="N125" i="11"/>
  <c r="L125" i="11"/>
  <c r="N124" i="11"/>
  <c r="L124" i="11"/>
  <c r="N123" i="11"/>
  <c r="O123" i="11" s="1"/>
  <c r="L123" i="11"/>
  <c r="N122" i="11"/>
  <c r="L122" i="11"/>
  <c r="N121" i="11"/>
  <c r="O121" i="11" s="1"/>
  <c r="L121" i="11"/>
  <c r="N120" i="11"/>
  <c r="L120" i="11"/>
  <c r="M121" i="11" s="1"/>
  <c r="N119" i="11"/>
  <c r="L119" i="11"/>
  <c r="N118" i="11"/>
  <c r="L118" i="11"/>
  <c r="M119" i="11" s="1"/>
  <c r="N117" i="11"/>
  <c r="O117" i="11" s="1"/>
  <c r="L117" i="11"/>
  <c r="N116" i="11"/>
  <c r="L116" i="11"/>
  <c r="M117" i="11" s="1"/>
  <c r="N115" i="11"/>
  <c r="L115" i="11"/>
  <c r="N114" i="11"/>
  <c r="L114" i="11"/>
  <c r="M115" i="11" s="1"/>
  <c r="N113" i="11"/>
  <c r="O113" i="11" s="1"/>
  <c r="L113" i="11"/>
  <c r="N112" i="11"/>
  <c r="L112" i="11"/>
  <c r="M113" i="11" s="1"/>
  <c r="N111" i="11"/>
  <c r="L111" i="11"/>
  <c r="N110" i="11"/>
  <c r="L110" i="11"/>
  <c r="M111" i="11" s="1"/>
  <c r="N109" i="11"/>
  <c r="O109" i="11" s="1"/>
  <c r="L109" i="11"/>
  <c r="N108" i="11"/>
  <c r="L108" i="11"/>
  <c r="M109" i="11" s="1"/>
  <c r="N107" i="11"/>
  <c r="L107" i="11"/>
  <c r="M108" i="11"/>
  <c r="N106" i="11"/>
  <c r="L106" i="11"/>
  <c r="M107" i="11" s="1"/>
  <c r="N105" i="11"/>
  <c r="L105" i="11"/>
  <c r="N104" i="11"/>
  <c r="L104" i="11"/>
  <c r="M105" i="11" s="1"/>
  <c r="N103" i="11"/>
  <c r="L103" i="11"/>
  <c r="N102" i="11"/>
  <c r="L102" i="11"/>
  <c r="M103" i="11" s="1"/>
  <c r="N101" i="11"/>
  <c r="L101" i="11"/>
  <c r="N100" i="11"/>
  <c r="L100" i="11"/>
  <c r="M101" i="11" s="1"/>
  <c r="N99" i="11"/>
  <c r="L99" i="11"/>
  <c r="N98" i="11"/>
  <c r="L98" i="11"/>
  <c r="N97" i="11"/>
  <c r="L97" i="11"/>
  <c r="N96" i="11"/>
  <c r="L96" i="11"/>
  <c r="N95" i="11"/>
  <c r="L95" i="11"/>
  <c r="N94" i="11"/>
  <c r="L94" i="11"/>
  <c r="N93" i="11"/>
  <c r="L93" i="11"/>
  <c r="N92" i="11"/>
  <c r="L92" i="11"/>
  <c r="N91" i="11"/>
  <c r="L91" i="11"/>
  <c r="N90" i="11"/>
  <c r="O90" i="11" s="1"/>
  <c r="L90" i="11"/>
  <c r="M90" i="11" s="1"/>
  <c r="N89" i="11"/>
  <c r="L89" i="11"/>
  <c r="N88" i="11"/>
  <c r="L88" i="11"/>
  <c r="N87" i="11"/>
  <c r="L87" i="11"/>
  <c r="N86" i="11"/>
  <c r="L86" i="11"/>
  <c r="N85" i="11"/>
  <c r="O85" i="11" s="1"/>
  <c r="L85" i="11"/>
  <c r="N84" i="11"/>
  <c r="L84" i="11"/>
  <c r="N83" i="11"/>
  <c r="L83" i="11"/>
  <c r="N82" i="11"/>
  <c r="L82" i="11"/>
  <c r="N81" i="11"/>
  <c r="O81" i="11" s="1"/>
  <c r="L81" i="11"/>
  <c r="N80" i="11"/>
  <c r="L80" i="11"/>
  <c r="N79" i="11"/>
  <c r="O79" i="11" s="1"/>
  <c r="L79" i="11"/>
  <c r="N78" i="11"/>
  <c r="L78" i="11"/>
  <c r="N77" i="11"/>
  <c r="L77" i="11"/>
  <c r="N76" i="11"/>
  <c r="L76" i="11"/>
  <c r="N75" i="11"/>
  <c r="L75" i="11"/>
  <c r="N74" i="11"/>
  <c r="L74" i="11"/>
  <c r="N73" i="11"/>
  <c r="L73" i="11"/>
  <c r="N72" i="11"/>
  <c r="L72" i="11"/>
  <c r="N71" i="11"/>
  <c r="L71" i="11"/>
  <c r="M72" i="11"/>
  <c r="N70" i="11"/>
  <c r="L70" i="11"/>
  <c r="N69" i="11"/>
  <c r="O69" i="11" s="1"/>
  <c r="L69" i="11"/>
  <c r="N68" i="11"/>
  <c r="L68" i="11"/>
  <c r="N67" i="11"/>
  <c r="L67" i="11"/>
  <c r="N66" i="11"/>
  <c r="L66" i="11"/>
  <c r="N65" i="11"/>
  <c r="O65" i="11" s="1"/>
  <c r="L65" i="11"/>
  <c r="N64" i="11"/>
  <c r="L64" i="11"/>
  <c r="M64" i="11" s="1"/>
  <c r="N63" i="11"/>
  <c r="O63" i="11" s="1"/>
  <c r="L63" i="11"/>
  <c r="N62" i="11"/>
  <c r="L62" i="11"/>
  <c r="N61" i="11"/>
  <c r="O61" i="11" s="1"/>
  <c r="L61" i="11"/>
  <c r="N60" i="11"/>
  <c r="L60" i="11"/>
  <c r="N59" i="11"/>
  <c r="L59" i="11"/>
  <c r="N58" i="11"/>
  <c r="L58" i="11"/>
  <c r="M58" i="11" s="1"/>
  <c r="N57" i="11"/>
  <c r="L57" i="11"/>
  <c r="N56" i="11"/>
  <c r="L56" i="11"/>
  <c r="N55" i="11"/>
  <c r="L55" i="11"/>
  <c r="N54" i="11"/>
  <c r="L54" i="11"/>
  <c r="N53" i="11"/>
  <c r="L53" i="11"/>
  <c r="N52" i="11"/>
  <c r="L52" i="11"/>
  <c r="N51" i="11"/>
  <c r="L51" i="11"/>
  <c r="N50" i="11"/>
  <c r="L50" i="11"/>
  <c r="N49" i="11"/>
  <c r="L49" i="11"/>
  <c r="N48" i="11"/>
  <c r="L48" i="11"/>
  <c r="N47" i="11"/>
  <c r="L47" i="11"/>
  <c r="N46" i="11"/>
  <c r="L46" i="11"/>
  <c r="N45" i="11"/>
  <c r="L45" i="11"/>
  <c r="N44" i="11"/>
  <c r="L44" i="11"/>
  <c r="N43" i="11"/>
  <c r="L43" i="11"/>
  <c r="N42" i="11"/>
  <c r="L42" i="11"/>
  <c r="N41" i="11"/>
  <c r="L41" i="11"/>
  <c r="N40" i="11"/>
  <c r="L40" i="11"/>
  <c r="N39" i="11"/>
  <c r="L39" i="11"/>
  <c r="N38" i="11"/>
  <c r="L38" i="11"/>
  <c r="N37" i="11"/>
  <c r="O37" i="11" s="1"/>
  <c r="L37" i="11"/>
  <c r="N36" i="11"/>
  <c r="L36" i="11"/>
  <c r="C36" i="11"/>
  <c r="C35" i="11" s="1"/>
  <c r="N35" i="11"/>
  <c r="L35" i="11"/>
  <c r="N34" i="11"/>
  <c r="L34" i="11"/>
  <c r="M34" i="11" s="1"/>
  <c r="N33" i="11"/>
  <c r="L33" i="11"/>
  <c r="N32" i="11"/>
  <c r="L32" i="11"/>
  <c r="M32" i="11" s="1"/>
  <c r="N31" i="11"/>
  <c r="L31" i="11"/>
  <c r="N30" i="11"/>
  <c r="L30" i="11"/>
  <c r="M30" i="11" s="1"/>
  <c r="N29" i="11"/>
  <c r="L29" i="11"/>
  <c r="N28" i="11"/>
  <c r="L28" i="11"/>
  <c r="M28" i="11" s="1"/>
  <c r="N27" i="11"/>
  <c r="L27" i="11"/>
  <c r="N26" i="11"/>
  <c r="O26" i="11" s="1"/>
  <c r="L26" i="11"/>
  <c r="N25" i="11"/>
  <c r="L25" i="11"/>
  <c r="N24" i="11"/>
  <c r="O24" i="11" s="1"/>
  <c r="L24" i="11"/>
  <c r="N23" i="11"/>
  <c r="L23" i="11"/>
  <c r="M24" i="11"/>
  <c r="N22" i="11"/>
  <c r="L22" i="11"/>
  <c r="M23" i="11" s="1"/>
  <c r="N21" i="11"/>
  <c r="O21" i="11" s="1"/>
  <c r="L21" i="11"/>
  <c r="M22" i="11"/>
  <c r="N20" i="11"/>
  <c r="L20" i="11"/>
  <c r="M21" i="11" s="1"/>
  <c r="N19" i="11"/>
  <c r="O19" i="11" s="1"/>
  <c r="L19" i="11"/>
  <c r="N18" i="11"/>
  <c r="L18" i="11"/>
  <c r="M19" i="11" s="1"/>
  <c r="N17" i="11"/>
  <c r="O17" i="11" s="1"/>
  <c r="L17" i="11"/>
  <c r="N16" i="11"/>
  <c r="L16" i="11"/>
  <c r="M17" i="11" s="1"/>
  <c r="N15" i="11"/>
  <c r="O15" i="11" s="1"/>
  <c r="L15" i="11"/>
  <c r="M16" i="11"/>
  <c r="N14" i="11"/>
  <c r="L14" i="11"/>
  <c r="M15" i="11" s="1"/>
  <c r="N13" i="11"/>
  <c r="O13" i="11" s="1"/>
  <c r="L13" i="11"/>
  <c r="M14" i="11"/>
  <c r="N12" i="11"/>
  <c r="L12" i="11"/>
  <c r="M13" i="11" s="1"/>
  <c r="N11" i="11"/>
  <c r="O11" i="11" s="1"/>
  <c r="L11" i="11"/>
  <c r="N10" i="11"/>
  <c r="L10" i="11"/>
  <c r="M11" i="11" s="1"/>
  <c r="N9" i="11"/>
  <c r="O9" i="11" s="1"/>
  <c r="L9" i="11"/>
  <c r="N8" i="11"/>
  <c r="L8" i="11"/>
  <c r="M9" i="11" s="1"/>
  <c r="N7" i="11"/>
  <c r="O7" i="11" s="1"/>
  <c r="L7" i="11"/>
  <c r="M8" i="11"/>
  <c r="N6" i="11"/>
  <c r="L6" i="11"/>
  <c r="M7" i="11" s="1"/>
  <c r="N5" i="11"/>
  <c r="O5" i="11" s="1"/>
  <c r="L5" i="11"/>
  <c r="M6" i="11"/>
  <c r="N4" i="11"/>
  <c r="L4" i="11"/>
  <c r="M5" i="11" s="1"/>
  <c r="N3" i="11"/>
  <c r="L3" i="11"/>
  <c r="I24" i="6"/>
  <c r="A8" i="10"/>
  <c r="A7" i="10"/>
  <c r="A6" i="10"/>
  <c r="A5" i="10"/>
  <c r="H11" i="8"/>
  <c r="H10" i="8"/>
  <c r="I20" i="6"/>
  <c r="G15" i="5"/>
  <c r="F15" i="5"/>
  <c r="E15" i="5"/>
  <c r="D15" i="5"/>
  <c r="C15" i="5"/>
  <c r="B15" i="5"/>
  <c r="C14" i="4"/>
  <c r="B14" i="4"/>
  <c r="F4" i="1"/>
  <c r="F5" i="1"/>
  <c r="F6" i="1"/>
  <c r="B8" i="1"/>
  <c r="C8" i="1"/>
  <c r="D8" i="1"/>
  <c r="F8" i="1"/>
  <c r="C13" i="8"/>
  <c r="C14" i="8"/>
  <c r="D16" i="8"/>
  <c r="D17" i="8"/>
  <c r="Q1" i="9"/>
  <c r="Q2" i="9"/>
  <c r="Q3" i="9"/>
  <c r="D7" i="9"/>
  <c r="F7" i="9"/>
  <c r="C13" i="10"/>
  <c r="D13" i="10"/>
  <c r="E13" i="10"/>
  <c r="C16" i="10"/>
  <c r="C20" i="10" s="1"/>
  <c r="D16" i="10"/>
  <c r="E16" i="10"/>
  <c r="C17" i="10"/>
  <c r="D17" i="10"/>
  <c r="D20" i="10" s="1"/>
  <c r="E17" i="10"/>
  <c r="C18" i="10"/>
  <c r="D18" i="10"/>
  <c r="E18" i="10"/>
  <c r="E20" i="10" s="1"/>
  <c r="A16" i="2"/>
  <c r="B16" i="2"/>
  <c r="I5" i="2"/>
  <c r="I6" i="2"/>
  <c r="I7" i="2"/>
  <c r="I8" i="2"/>
  <c r="I9" i="2"/>
  <c r="I10" i="2"/>
  <c r="I11" i="2"/>
  <c r="I12" i="2"/>
  <c r="I13" i="2"/>
  <c r="D14" i="2"/>
  <c r="J15" i="2"/>
  <c r="B17" i="3"/>
  <c r="C17" i="3"/>
  <c r="D17" i="3"/>
  <c r="E17" i="3"/>
  <c r="F17" i="3"/>
  <c r="G17" i="3"/>
  <c r="B18" i="3"/>
  <c r="C18" i="3"/>
  <c r="D18" i="3"/>
  <c r="E18" i="3"/>
  <c r="F18" i="3"/>
  <c r="G18" i="3"/>
  <c r="B19" i="3"/>
  <c r="C19" i="3"/>
  <c r="D19" i="3"/>
  <c r="E19" i="3"/>
  <c r="F19" i="3"/>
  <c r="G19" i="3"/>
  <c r="B20" i="3"/>
  <c r="C20" i="3"/>
  <c r="D20" i="3"/>
  <c r="E20" i="3"/>
  <c r="F20" i="3"/>
  <c r="G20" i="3"/>
  <c r="B21" i="3"/>
  <c r="C21" i="3"/>
  <c r="D21" i="3"/>
  <c r="E21" i="3"/>
  <c r="F21" i="3"/>
  <c r="G21" i="3"/>
  <c r="B22" i="3"/>
  <c r="C22" i="3"/>
  <c r="D22" i="3"/>
  <c r="E22" i="3"/>
  <c r="F22" i="3"/>
  <c r="G22" i="3"/>
  <c r="B23" i="3"/>
  <c r="C23" i="3"/>
  <c r="D23" i="3"/>
  <c r="E23" i="3"/>
  <c r="F23" i="3"/>
  <c r="G23" i="3"/>
  <c r="B24" i="3"/>
  <c r="C24" i="3"/>
  <c r="D24" i="3"/>
  <c r="E24" i="3"/>
  <c r="F24" i="3"/>
  <c r="G24" i="3"/>
  <c r="B25" i="3"/>
  <c r="C25" i="3"/>
  <c r="D25" i="3"/>
  <c r="E25" i="3"/>
  <c r="F25" i="3"/>
  <c r="G25" i="3"/>
  <c r="B26" i="3"/>
  <c r="C26" i="3"/>
  <c r="D26" i="3"/>
  <c r="E26" i="3"/>
  <c r="F26" i="3"/>
  <c r="G26" i="3"/>
  <c r="B34" i="3"/>
  <c r="C34" i="3"/>
  <c r="D34" i="3"/>
  <c r="E34" i="3"/>
  <c r="F34" i="3"/>
  <c r="G34" i="3"/>
  <c r="B35" i="3"/>
  <c r="C35" i="3"/>
  <c r="D35" i="3"/>
  <c r="E35" i="3"/>
  <c r="F35" i="3"/>
  <c r="G35" i="3"/>
  <c r="B36" i="3"/>
  <c r="C36" i="3"/>
  <c r="D36" i="3"/>
  <c r="E36" i="3"/>
  <c r="F36" i="3"/>
  <c r="G36" i="3"/>
  <c r="B37" i="3"/>
  <c r="C37" i="3"/>
  <c r="D37" i="3"/>
  <c r="E37" i="3"/>
  <c r="F37" i="3"/>
  <c r="G37" i="3"/>
  <c r="B38" i="3"/>
  <c r="C38" i="3"/>
  <c r="D38" i="3"/>
  <c r="E38" i="3"/>
  <c r="F38" i="3"/>
  <c r="G38" i="3"/>
  <c r="B39" i="3"/>
  <c r="C39" i="3"/>
  <c r="D39" i="3"/>
  <c r="E39" i="3"/>
  <c r="F39" i="3"/>
  <c r="G39" i="3"/>
  <c r="B40" i="3"/>
  <c r="C40" i="3"/>
  <c r="D40" i="3"/>
  <c r="E40" i="3"/>
  <c r="F40" i="3"/>
  <c r="G40" i="3"/>
  <c r="B41" i="3"/>
  <c r="C41" i="3"/>
  <c r="D41" i="3"/>
  <c r="E41" i="3"/>
  <c r="F41" i="3"/>
  <c r="G41" i="3"/>
  <c r="B42" i="3"/>
  <c r="C42" i="3"/>
  <c r="D42" i="3"/>
  <c r="E42" i="3"/>
  <c r="F42" i="3"/>
  <c r="G42" i="3"/>
  <c r="B43" i="3"/>
  <c r="C43" i="3"/>
  <c r="D43" i="3"/>
  <c r="E43" i="3"/>
  <c r="F43" i="3"/>
  <c r="G43" i="3"/>
  <c r="B14" i="5"/>
  <c r="C14" i="5"/>
  <c r="D14" i="5"/>
  <c r="E14" i="5"/>
  <c r="F14" i="5"/>
  <c r="G14" i="5"/>
  <c r="G28" i="5"/>
  <c r="I34" i="5"/>
  <c r="I35" i="5"/>
  <c r="K36" i="5"/>
  <c r="B1" i="7"/>
  <c r="B13" i="4"/>
  <c r="C13" i="4"/>
  <c r="B16" i="4"/>
  <c r="B15" i="4"/>
  <c r="C19" i="4"/>
  <c r="B23" i="4"/>
  <c r="C23" i="4"/>
  <c r="B27" i="4"/>
  <c r="I39" i="4"/>
  <c r="C17" i="8"/>
  <c r="A12" i="1"/>
  <c r="B21" i="8"/>
  <c r="I31" i="5"/>
  <c r="B13" i="8"/>
  <c r="I17" i="2"/>
  <c r="B60" i="12" a="1"/>
  <c r="B30" i="5" a="1"/>
  <c r="E9" i="9"/>
  <c r="C21" i="8"/>
  <c r="B14" i="8"/>
  <c r="J26" i="2"/>
  <c r="B35" i="4" a="1"/>
  <c r="I26" i="2"/>
  <c r="F9" i="9"/>
  <c r="B12" i="1"/>
  <c r="A20" i="2" a="1"/>
  <c r="C35" i="4" l="1"/>
  <c r="C38" i="4" s="1"/>
  <c r="B35" i="4"/>
  <c r="F60" i="12"/>
  <c r="F63" i="12" s="1"/>
  <c r="F65" i="12" s="1"/>
  <c r="F66" i="12" s="1"/>
  <c r="V60" i="12"/>
  <c r="V63" i="12" s="1"/>
  <c r="V65" i="12" s="1"/>
  <c r="V66" i="12" s="1"/>
  <c r="AL60" i="12"/>
  <c r="AL63" i="12" s="1"/>
  <c r="AL65" i="12" s="1"/>
  <c r="AL66" i="12" s="1"/>
  <c r="C60" i="12"/>
  <c r="X60" i="12"/>
  <c r="X63" i="12" s="1"/>
  <c r="X65" i="12" s="1"/>
  <c r="X66" i="12" s="1"/>
  <c r="AS60" i="12"/>
  <c r="AS63" i="12" s="1"/>
  <c r="AS65" i="12" s="1"/>
  <c r="AS66" i="12" s="1"/>
  <c r="O60" i="12"/>
  <c r="O63" i="12" s="1"/>
  <c r="O65" i="12" s="1"/>
  <c r="O66" i="12" s="1"/>
  <c r="AJ60" i="12"/>
  <c r="K60" i="12"/>
  <c r="L60" i="12"/>
  <c r="L63" i="12" s="1"/>
  <c r="L65" i="12" s="1"/>
  <c r="L66" i="12" s="1"/>
  <c r="E60" i="12"/>
  <c r="AV60" i="12"/>
  <c r="AM60" i="12"/>
  <c r="AM63" i="12" s="1"/>
  <c r="AM65" i="12" s="1"/>
  <c r="AM66" i="12" s="1"/>
  <c r="J60" i="12"/>
  <c r="J63" i="12" s="1"/>
  <c r="J65" i="12" s="1"/>
  <c r="J66" i="12" s="1"/>
  <c r="Z60" i="12"/>
  <c r="Z63" i="12" s="1"/>
  <c r="Z65" i="12" s="1"/>
  <c r="Z66" i="12" s="1"/>
  <c r="AP60" i="12"/>
  <c r="H60" i="12"/>
  <c r="H63" i="12" s="1"/>
  <c r="H65" i="12" s="1"/>
  <c r="H66" i="12" s="1"/>
  <c r="AC60" i="12"/>
  <c r="AC63" i="12" s="1"/>
  <c r="AC65" i="12" s="1"/>
  <c r="AC66" i="12" s="1"/>
  <c r="AY60" i="12"/>
  <c r="AY63" i="12" s="1"/>
  <c r="AY65" i="12" s="1"/>
  <c r="AY66" i="12" s="1"/>
  <c r="T60" i="12"/>
  <c r="AO60" i="12"/>
  <c r="AO63" i="12" s="1"/>
  <c r="AO65" i="12" s="1"/>
  <c r="AO66" i="12" s="1"/>
  <c r="U60" i="12"/>
  <c r="U63" i="12" s="1"/>
  <c r="U65" i="12" s="1"/>
  <c r="U66" i="12" s="1"/>
  <c r="W60" i="12"/>
  <c r="W63" i="12" s="1"/>
  <c r="W65" i="12" s="1"/>
  <c r="W66" i="12" s="1"/>
  <c r="P60" i="12"/>
  <c r="G60" i="12"/>
  <c r="G63" i="12" s="1"/>
  <c r="G65" i="12" s="1"/>
  <c r="G66" i="12" s="1"/>
  <c r="AW60" i="12"/>
  <c r="AW63" i="12" s="1"/>
  <c r="AW65" i="12" s="1"/>
  <c r="AW66" i="12" s="1"/>
  <c r="B60" i="12"/>
  <c r="B63" i="12" s="1"/>
  <c r="B65" i="12" s="1"/>
  <c r="R60" i="12"/>
  <c r="AH60" i="12"/>
  <c r="AH63" i="12" s="1"/>
  <c r="AH65" i="12" s="1"/>
  <c r="AH66" i="12" s="1"/>
  <c r="AX60" i="12"/>
  <c r="AX63" i="12" s="1"/>
  <c r="AX65" i="12" s="1"/>
  <c r="AX66" i="12" s="1"/>
  <c r="S60" i="12"/>
  <c r="S63" i="12" s="1"/>
  <c r="S65" i="12" s="1"/>
  <c r="S66" i="12" s="1"/>
  <c r="AN60" i="12"/>
  <c r="I60" i="12"/>
  <c r="I63" i="12" s="1"/>
  <c r="I65" i="12" s="1"/>
  <c r="I66" i="12" s="1"/>
  <c r="AE60" i="12"/>
  <c r="AE63" i="12" s="1"/>
  <c r="AE65" i="12" s="1"/>
  <c r="AE66" i="12" s="1"/>
  <c r="AZ60" i="12"/>
  <c r="AZ63" i="12" s="1"/>
  <c r="AZ65" i="12" s="1"/>
  <c r="AZ66" i="12" s="1"/>
  <c r="AQ60" i="12"/>
  <c r="AR60" i="12"/>
  <c r="AR63" i="12" s="1"/>
  <c r="AR65" i="12" s="1"/>
  <c r="AR66" i="12" s="1"/>
  <c r="AK60" i="12"/>
  <c r="AK63" i="12" s="1"/>
  <c r="AK65" i="12" s="1"/>
  <c r="AK66" i="12" s="1"/>
  <c r="AB60" i="12"/>
  <c r="AT60" i="12"/>
  <c r="Y60" i="12"/>
  <c r="Y63" i="12" s="1"/>
  <c r="Y65" i="12" s="1"/>
  <c r="Y66" i="12" s="1"/>
  <c r="AA60" i="12"/>
  <c r="AA63" i="12" s="1"/>
  <c r="AA65" i="12" s="1"/>
  <c r="AA66" i="12" s="1"/>
  <c r="M60" i="12"/>
  <c r="M63" i="12" s="1"/>
  <c r="M65" i="12" s="1"/>
  <c r="M66" i="12" s="1"/>
  <c r="AU60" i="12"/>
  <c r="Q60" i="12"/>
  <c r="Q63" i="12" s="1"/>
  <c r="Q65" i="12" s="1"/>
  <c r="Q66" i="12" s="1"/>
  <c r="N60" i="12"/>
  <c r="N63" i="12" s="1"/>
  <c r="N65" i="12" s="1"/>
  <c r="N66" i="12" s="1"/>
  <c r="AI60" i="12"/>
  <c r="AI63" i="12" s="1"/>
  <c r="AI65" i="12" s="1"/>
  <c r="AI66" i="12" s="1"/>
  <c r="AF60" i="12"/>
  <c r="AD60" i="12"/>
  <c r="AD63" i="12" s="1"/>
  <c r="AD65" i="12" s="1"/>
  <c r="AD66" i="12" s="1"/>
  <c r="D60" i="12"/>
  <c r="D63" i="12" s="1"/>
  <c r="D65" i="12" s="1"/>
  <c r="D66" i="12" s="1"/>
  <c r="AG60" i="12"/>
  <c r="AG63" i="12" s="1"/>
  <c r="AG65" i="12" s="1"/>
  <c r="AG66" i="12" s="1"/>
  <c r="B20" i="2"/>
  <c r="A21" i="2"/>
  <c r="A20" i="2"/>
  <c r="B21" i="2"/>
  <c r="E5" i="4"/>
  <c r="E4" i="4"/>
  <c r="B19" i="4"/>
  <c r="B25" i="4"/>
  <c r="M10" i="11"/>
  <c r="M18" i="11"/>
  <c r="O358" i="11"/>
  <c r="F41" i="4"/>
  <c r="C22" i="4"/>
  <c r="C27" i="4"/>
  <c r="C21" i="4"/>
  <c r="M4" i="11"/>
  <c r="M12" i="11"/>
  <c r="M20" i="11"/>
  <c r="O29" i="11"/>
  <c r="M38" i="11"/>
  <c r="M39" i="11"/>
  <c r="M43" i="11"/>
  <c r="M47" i="11"/>
  <c r="M54" i="11"/>
  <c r="M55" i="11"/>
  <c r="O72" i="11"/>
  <c r="O74" i="11"/>
  <c r="O88" i="11"/>
  <c r="O439" i="11"/>
  <c r="O438" i="11"/>
  <c r="C26" i="4"/>
  <c r="C25" i="4"/>
  <c r="C28" i="4"/>
  <c r="C24" i="4"/>
  <c r="C20" i="4"/>
  <c r="E8" i="4"/>
  <c r="M102" i="11"/>
  <c r="M106" i="11"/>
  <c r="O127" i="11"/>
  <c r="O132" i="11"/>
  <c r="O134" i="11"/>
  <c r="O139" i="11"/>
  <c r="B11" i="1"/>
  <c r="E5" i="2"/>
  <c r="O6" i="11"/>
  <c r="O10" i="11"/>
  <c r="O14" i="11"/>
  <c r="O18" i="11"/>
  <c r="O23" i="11"/>
  <c r="M71" i="11"/>
  <c r="O357" i="11"/>
  <c r="O493" i="11"/>
  <c r="O587" i="11"/>
  <c r="M757" i="11"/>
  <c r="O148" i="11"/>
  <c r="M172" i="11"/>
  <c r="M176" i="11"/>
  <c r="M184" i="11"/>
  <c r="M198" i="11"/>
  <c r="M216" i="11"/>
  <c r="M242" i="11"/>
  <c r="O266" i="11"/>
  <c r="O278" i="11"/>
  <c r="O286" i="11"/>
  <c r="O290" i="11"/>
  <c r="O294" i="11"/>
  <c r="M341" i="11"/>
  <c r="M357" i="11"/>
  <c r="O360" i="11"/>
  <c r="M412" i="11"/>
  <c r="M414" i="11"/>
  <c r="M416" i="11"/>
  <c r="M418" i="11"/>
  <c r="M422" i="11"/>
  <c r="M424" i="11"/>
  <c r="O446" i="11"/>
  <c r="O488" i="11"/>
  <c r="O489" i="11"/>
  <c r="M516" i="11"/>
  <c r="M520" i="11"/>
  <c r="O525" i="11"/>
  <c r="O534" i="11"/>
  <c r="O536" i="11"/>
  <c r="O544" i="11"/>
  <c r="O546" i="11"/>
  <c r="O548" i="11"/>
  <c r="O554" i="11"/>
  <c r="O150" i="11"/>
  <c r="O154" i="11"/>
  <c r="M174" i="11"/>
  <c r="M178" i="11"/>
  <c r="M182" i="11"/>
  <c r="M240" i="11"/>
  <c r="O264" i="11"/>
  <c r="O267" i="11"/>
  <c r="O275" i="11"/>
  <c r="O291" i="11"/>
  <c r="O296" i="11"/>
  <c r="O4" i="11"/>
  <c r="O8" i="11"/>
  <c r="O12" i="11"/>
  <c r="O16" i="11"/>
  <c r="O20" i="11"/>
  <c r="O56" i="11"/>
  <c r="M74" i="11"/>
  <c r="M85" i="11"/>
  <c r="M86" i="11"/>
  <c r="O95" i="11"/>
  <c r="O97" i="11"/>
  <c r="O102" i="11"/>
  <c r="O105" i="11"/>
  <c r="M110" i="11"/>
  <c r="M114" i="11"/>
  <c r="M118" i="11"/>
  <c r="M122" i="11"/>
  <c r="M123" i="11"/>
  <c r="M133" i="11"/>
  <c r="O175" i="11"/>
  <c r="O203" i="11"/>
  <c r="O207" i="11"/>
  <c r="O216" i="11"/>
  <c r="O227" i="11"/>
  <c r="O232" i="11"/>
  <c r="M262" i="11"/>
  <c r="M264" i="11"/>
  <c r="M284" i="11"/>
  <c r="M286" i="11"/>
  <c r="O326" i="11"/>
  <c r="O330" i="11"/>
  <c r="O331" i="11"/>
  <c r="O338" i="11"/>
  <c r="O346" i="11"/>
  <c r="O347" i="11"/>
  <c r="O350" i="11"/>
  <c r="O376" i="11"/>
  <c r="O378" i="11"/>
  <c r="O383" i="11"/>
  <c r="O391" i="11"/>
  <c r="O392" i="11"/>
  <c r="O398" i="11"/>
  <c r="O403" i="11"/>
  <c r="O405" i="11"/>
  <c r="O408" i="11"/>
  <c r="O410" i="11"/>
  <c r="O414" i="11"/>
  <c r="O423" i="11"/>
  <c r="O424" i="11"/>
  <c r="M440" i="11"/>
  <c r="M446" i="11"/>
  <c r="O501" i="11"/>
  <c r="O503" i="11"/>
  <c r="O507" i="11"/>
  <c r="O509" i="11"/>
  <c r="O510" i="11"/>
  <c r="O516" i="11"/>
  <c r="O521" i="11"/>
  <c r="O572" i="11"/>
  <c r="M585" i="11"/>
  <c r="O601" i="11"/>
  <c r="M604" i="11"/>
  <c r="O612" i="11"/>
  <c r="O614" i="11"/>
  <c r="O616" i="11"/>
  <c r="O618" i="11"/>
  <c r="O622" i="11"/>
  <c r="O624" i="11"/>
  <c r="O643" i="11"/>
  <c r="O647" i="11"/>
  <c r="O649" i="11"/>
  <c r="O652" i="11"/>
  <c r="O654" i="11"/>
  <c r="O656" i="11"/>
  <c r="O658" i="11"/>
  <c r="O659" i="11"/>
  <c r="M742" i="11"/>
  <c r="O766" i="11"/>
  <c r="O774" i="11"/>
  <c r="M779" i="11"/>
  <c r="O782" i="11"/>
  <c r="O783" i="11"/>
  <c r="O574" i="11"/>
  <c r="O576" i="11"/>
  <c r="M601" i="11"/>
  <c r="O603" i="11"/>
  <c r="O607" i="11"/>
  <c r="O609" i="11"/>
  <c r="O611" i="11"/>
  <c r="M612" i="11"/>
  <c r="O638" i="11"/>
  <c r="O640" i="11"/>
  <c r="M649" i="11"/>
  <c r="M652" i="11"/>
  <c r="O680" i="11"/>
  <c r="O686" i="11"/>
  <c r="O714" i="11"/>
  <c r="O718" i="11"/>
  <c r="M740" i="11"/>
  <c r="M744" i="11"/>
  <c r="M756" i="11"/>
  <c r="BD707" i="12"/>
  <c r="BD713" i="12"/>
  <c r="BD718" i="12"/>
  <c r="BD723" i="12"/>
  <c r="BD729" i="12"/>
  <c r="BD734" i="12"/>
  <c r="BD739" i="12"/>
  <c r="BD745" i="12"/>
  <c r="BD750" i="12"/>
  <c r="BD755" i="12"/>
  <c r="BD761" i="12"/>
  <c r="BD766" i="12"/>
  <c r="BD771" i="12"/>
  <c r="BD777" i="12"/>
  <c r="BD782" i="12"/>
  <c r="BD787" i="12"/>
  <c r="BD793" i="12"/>
  <c r="BD798" i="12"/>
  <c r="BD806" i="12"/>
  <c r="BD814" i="12"/>
  <c r="BD822" i="12"/>
  <c r="BD830" i="12"/>
  <c r="BD838" i="12"/>
  <c r="BD846" i="12"/>
  <c r="BD854" i="12"/>
  <c r="BD862" i="12"/>
  <c r="BD871" i="12"/>
  <c r="BD882" i="12"/>
  <c r="BD893" i="12"/>
  <c r="BD903" i="12"/>
  <c r="BD914" i="12"/>
  <c r="BD925" i="12"/>
  <c r="BD935" i="12"/>
  <c r="BD946" i="12"/>
  <c r="BD957" i="12"/>
  <c r="BD967" i="12"/>
  <c r="BD978" i="12"/>
  <c r="BD989" i="12"/>
  <c r="BD999" i="12"/>
  <c r="BD1010" i="12"/>
  <c r="BD1021" i="12"/>
  <c r="BD1031" i="12"/>
  <c r="BD1042" i="12"/>
  <c r="BD1053" i="12"/>
  <c r="BD1067" i="12"/>
  <c r="BD1089" i="12"/>
  <c r="BD1121" i="12"/>
  <c r="BD1153" i="12"/>
  <c r="BD1185" i="12"/>
  <c r="BD1217" i="12"/>
  <c r="BD1249" i="12"/>
  <c r="BD1281" i="12"/>
  <c r="BD1313" i="12"/>
  <c r="BD1345" i="12"/>
  <c r="BD1377" i="12"/>
  <c r="BD1420" i="12"/>
  <c r="BD1484" i="12"/>
  <c r="BD1548" i="12"/>
  <c r="BD1628" i="12"/>
  <c r="BD703" i="12"/>
  <c r="BD709" i="12"/>
  <c r="BD714" i="12"/>
  <c r="BD719" i="12"/>
  <c r="BD725" i="12"/>
  <c r="BD730" i="12"/>
  <c r="BD735" i="12"/>
  <c r="BD741" i="12"/>
  <c r="BD746" i="12"/>
  <c r="BD751" i="12"/>
  <c r="BD757" i="12"/>
  <c r="BD762" i="12"/>
  <c r="BD767" i="12"/>
  <c r="BD773" i="12"/>
  <c r="BD778" i="12"/>
  <c r="BD783" i="12"/>
  <c r="BD789" i="12"/>
  <c r="BD794" i="12"/>
  <c r="BD801" i="12"/>
  <c r="BD809" i="12"/>
  <c r="BD817" i="12"/>
  <c r="BD825" i="12"/>
  <c r="BD833" i="12"/>
  <c r="BD841" i="12"/>
  <c r="BD849" i="12"/>
  <c r="BD857" i="12"/>
  <c r="BD865" i="12"/>
  <c r="BD875" i="12"/>
  <c r="BD886" i="12"/>
  <c r="BD897" i="12"/>
  <c r="BD907" i="12"/>
  <c r="BD918" i="12"/>
  <c r="BD929" i="12"/>
  <c r="BD939" i="12"/>
  <c r="BD950" i="12"/>
  <c r="BD961" i="12"/>
  <c r="BD971" i="12"/>
  <c r="BD982" i="12"/>
  <c r="BD993" i="12"/>
  <c r="BD1003" i="12"/>
  <c r="BD1014" i="12"/>
  <c r="BD1025" i="12"/>
  <c r="BD1035" i="12"/>
  <c r="BD1046" i="12"/>
  <c r="BD1057" i="12"/>
  <c r="BD1073" i="12"/>
  <c r="BD1097" i="12"/>
  <c r="BD1129" i="12"/>
  <c r="BD1161" i="12"/>
  <c r="BD1193" i="12"/>
  <c r="BD1225" i="12"/>
  <c r="BD1257" i="12"/>
  <c r="BD1289" i="12"/>
  <c r="BD1321" i="12"/>
  <c r="BD1353" i="12"/>
  <c r="BD1385" i="12"/>
  <c r="BD1436" i="12"/>
  <c r="BD1500" i="12"/>
  <c r="BD1564" i="12"/>
  <c r="BD1644" i="12"/>
  <c r="BD2008" i="15"/>
  <c r="BD1996" i="15"/>
  <c r="BD1979" i="15"/>
  <c r="BD1963" i="15"/>
  <c r="BD1940" i="15"/>
  <c r="BD1923" i="15"/>
  <c r="BD1904" i="15"/>
  <c r="BD1883" i="15"/>
  <c r="BD1867" i="15"/>
  <c r="BD1848" i="15"/>
  <c r="BD1827" i="15"/>
  <c r="BD1808" i="15"/>
  <c r="BD1792" i="15"/>
  <c r="BD1777" i="15"/>
  <c r="BD1768" i="15"/>
  <c r="BD1758" i="15"/>
  <c r="BD1748" i="15"/>
  <c r="BD1740" i="15"/>
  <c r="BD1730" i="15"/>
  <c r="BD1720" i="15"/>
  <c r="BD1710" i="15"/>
  <c r="BD1702" i="15"/>
  <c r="BD1692" i="15"/>
  <c r="BD1682" i="15"/>
  <c r="BD1673" i="15"/>
  <c r="BD1662" i="15"/>
  <c r="BD1654" i="15"/>
  <c r="BD1645" i="15"/>
  <c r="BD1634" i="15"/>
  <c r="BD1625" i="15"/>
  <c r="BD1995" i="15"/>
  <c r="BD1976" i="15"/>
  <c r="BD1955" i="15"/>
  <c r="BD1936" i="15"/>
  <c r="BD1920" i="15"/>
  <c r="BD1899" i="15"/>
  <c r="BD1880" i="15"/>
  <c r="BD1860" i="15"/>
  <c r="BD1840" i="15"/>
  <c r="BD1824" i="15"/>
  <c r="BD1804" i="15"/>
  <c r="BD1785" i="15"/>
  <c r="BD1774" i="15"/>
  <c r="BD1766" i="15"/>
  <c r="BD1756" i="15"/>
  <c r="BD1746" i="15"/>
  <c r="BD1737" i="15"/>
  <c r="BD1726" i="15"/>
  <c r="BD1718" i="15"/>
  <c r="BD1709" i="15"/>
  <c r="BD1698" i="15"/>
  <c r="BD1689" i="15"/>
  <c r="BD1681" i="15"/>
  <c r="BD1670" i="15"/>
  <c r="BD1661" i="15"/>
  <c r="BD1652" i="15"/>
  <c r="BD1641" i="15"/>
  <c r="BD1633" i="15"/>
  <c r="BD1624" i="15"/>
  <c r="BD1613" i="15"/>
  <c r="BD1604" i="15"/>
  <c r="BD1596" i="15"/>
  <c r="BD1588" i="15"/>
  <c r="BD1582" i="15"/>
  <c r="BD1577" i="15"/>
  <c r="BD1572" i="15"/>
  <c r="BD1566" i="15"/>
  <c r="BD1561" i="15"/>
  <c r="BD1556" i="15"/>
  <c r="BD1550" i="15"/>
  <c r="BD1545" i="15"/>
  <c r="BD1540" i="15"/>
  <c r="BD1534" i="15"/>
  <c r="BD1529" i="15"/>
  <c r="BD1524" i="15"/>
  <c r="BD1518" i="15"/>
  <c r="BD1513" i="15"/>
  <c r="BD1508" i="15"/>
  <c r="BD1502" i="15"/>
  <c r="BD1497" i="15"/>
  <c r="BD1492" i="15"/>
  <c r="BD1486" i="15"/>
  <c r="BD1481" i="15"/>
  <c r="BD1476" i="15"/>
  <c r="BD1470" i="15"/>
  <c r="BD1465" i="15"/>
  <c r="BD1460" i="15"/>
  <c r="BD1454" i="15"/>
  <c r="BD1449" i="15"/>
  <c r="BD1444" i="15"/>
  <c r="BD1438" i="15"/>
  <c r="BD1433" i="15"/>
  <c r="BD1428" i="15"/>
  <c r="BD1422" i="15"/>
  <c r="BD1417" i="15"/>
  <c r="BD1412" i="15"/>
  <c r="BD1406" i="15"/>
  <c r="BD1401" i="15"/>
  <c r="BD1396" i="15"/>
  <c r="BD2004" i="15"/>
  <c r="BD1984" i="15"/>
  <c r="BD1964" i="15"/>
  <c r="BD1947" i="15"/>
  <c r="BD1924" i="15"/>
  <c r="BD1908" i="15"/>
  <c r="BD1891" i="15"/>
  <c r="BD1868" i="15"/>
  <c r="BD1851" i="15"/>
  <c r="BD1835" i="15"/>
  <c r="BD1812" i="15"/>
  <c r="BD1795" i="15"/>
  <c r="BD1780" i="15"/>
  <c r="BD1769" i="15"/>
  <c r="BD1761" i="15"/>
  <c r="BD1752" i="15"/>
  <c r="BD1741" i="15"/>
  <c r="BD1732" i="15"/>
  <c r="BD1724" i="15"/>
  <c r="BD1713" i="15"/>
  <c r="BD1704" i="15"/>
  <c r="BD1694" i="15"/>
  <c r="BD1684" i="15"/>
  <c r="BD1676" i="15"/>
  <c r="BD1666" i="15"/>
  <c r="BD1656" i="15"/>
  <c r="BD1646" i="15"/>
  <c r="BD1638" i="15"/>
  <c r="BD1628" i="15"/>
  <c r="BD1618" i="15"/>
  <c r="BD1609" i="15"/>
  <c r="BD1598" i="15"/>
  <c r="BD1592" i="15"/>
  <c r="BD1585" i="15"/>
  <c r="BD1580" i="15"/>
  <c r="BD1574" i="15"/>
  <c r="BD1569" i="15"/>
  <c r="BD1564" i="15"/>
  <c r="BD1558" i="15"/>
  <c r="BD1553" i="15"/>
  <c r="BD1548" i="15"/>
  <c r="BD1542" i="15"/>
  <c r="BD1537" i="15"/>
  <c r="BD1532" i="15"/>
  <c r="BD1526" i="15"/>
  <c r="BD1521" i="15"/>
  <c r="BD1516" i="15"/>
  <c r="BD1510" i="15"/>
  <c r="BD1505" i="15"/>
  <c r="BD1500" i="15"/>
  <c r="BD1494" i="15"/>
  <c r="BD1489" i="15"/>
  <c r="BD1484" i="15"/>
  <c r="BD1478" i="15"/>
  <c r="BD1473" i="15"/>
  <c r="BD1468" i="15"/>
  <c r="BD1462" i="15"/>
  <c r="BD1457" i="15"/>
  <c r="BD1452" i="15"/>
  <c r="BD1446" i="15"/>
  <c r="BD1441" i="15"/>
  <c r="BD1436" i="15"/>
  <c r="BD1430" i="15"/>
  <c r="BD1425" i="15"/>
  <c r="BD1420" i="15"/>
  <c r="BD1414" i="15"/>
  <c r="BD1409" i="15"/>
  <c r="BD1404" i="15"/>
  <c r="BD1398" i="15"/>
  <c r="BD1393" i="15"/>
  <c r="I27" i="5"/>
  <c r="D30" i="5"/>
  <c r="E30" i="5"/>
  <c r="B30" i="5"/>
  <c r="C30" i="5"/>
  <c r="F30" i="5"/>
  <c r="G30" i="5"/>
  <c r="C24" i="10"/>
  <c r="E10" i="2"/>
  <c r="I28" i="5"/>
  <c r="I30" i="5"/>
  <c r="I32" i="5" s="1"/>
  <c r="O22" i="11"/>
  <c r="M63" i="11"/>
  <c r="M62" i="11"/>
  <c r="M69" i="11"/>
  <c r="M70" i="11"/>
  <c r="M87" i="11"/>
  <c r="M88" i="11"/>
  <c r="M116" i="11"/>
  <c r="O199" i="11"/>
  <c r="O200" i="11"/>
  <c r="O579" i="11"/>
  <c r="O578" i="11"/>
  <c r="O27" i="11"/>
  <c r="O77" i="11"/>
  <c r="M104" i="11"/>
  <c r="M120" i="11"/>
  <c r="O147" i="11"/>
  <c r="O146" i="11"/>
  <c r="I29" i="5"/>
  <c r="I16" i="2"/>
  <c r="M79" i="11"/>
  <c r="M78" i="11"/>
  <c r="O170" i="11"/>
  <c r="O171" i="11"/>
  <c r="O215" i="11"/>
  <c r="O214" i="11"/>
  <c r="B21" i="4"/>
  <c r="A11" i="1"/>
  <c r="M25" i="11"/>
  <c r="M95" i="11"/>
  <c r="M94" i="11"/>
  <c r="M112" i="11"/>
  <c r="O30" i="11"/>
  <c r="O43" i="11"/>
  <c r="O45" i="11"/>
  <c r="O47" i="11"/>
  <c r="O49" i="11"/>
  <c r="O51" i="11"/>
  <c r="O53" i="11"/>
  <c r="M59" i="11"/>
  <c r="O62" i="11"/>
  <c r="O66" i="11"/>
  <c r="O68" i="11"/>
  <c r="O71" i="11"/>
  <c r="M75" i="11"/>
  <c r="O78" i="11"/>
  <c r="O82" i="11"/>
  <c r="O84" i="11"/>
  <c r="O87" i="11"/>
  <c r="M91" i="11"/>
  <c r="O94" i="11"/>
  <c r="O98" i="11"/>
  <c r="O104" i="11"/>
  <c r="O108" i="11"/>
  <c r="O112" i="11"/>
  <c r="O116" i="11"/>
  <c r="O120" i="11"/>
  <c r="O130" i="11"/>
  <c r="O131" i="11"/>
  <c r="O143" i="11"/>
  <c r="M166" i="11"/>
  <c r="O167" i="11"/>
  <c r="O183" i="11"/>
  <c r="O184" i="11"/>
  <c r="O198" i="11"/>
  <c r="M200" i="11"/>
  <c r="O211" i="11"/>
  <c r="M229" i="11"/>
  <c r="M233" i="11"/>
  <c r="M248" i="11"/>
  <c r="O251" i="11"/>
  <c r="O271" i="11"/>
  <c r="M278" i="11"/>
  <c r="O293" i="11"/>
  <c r="M296" i="11"/>
  <c r="O306" i="11"/>
  <c r="O327" i="11"/>
  <c r="O328" i="11"/>
  <c r="M332" i="11"/>
  <c r="O342" i="11"/>
  <c r="M345" i="11"/>
  <c r="M350" i="11"/>
  <c r="M361" i="11"/>
  <c r="M364" i="11"/>
  <c r="M366" i="11"/>
  <c r="M368" i="11"/>
  <c r="M370" i="11"/>
  <c r="O375" i="11"/>
  <c r="O387" i="11"/>
  <c r="O394" i="11"/>
  <c r="O395" i="11"/>
  <c r="M405" i="11"/>
  <c r="O639" i="11"/>
  <c r="M954" i="11"/>
  <c r="M958" i="11"/>
  <c r="M994" i="11"/>
  <c r="M998" i="11"/>
  <c r="M1002" i="11"/>
  <c r="M29" i="11"/>
  <c r="O36" i="11"/>
  <c r="O40" i="11"/>
  <c r="M42" i="11"/>
  <c r="M51" i="11"/>
  <c r="O59" i="11"/>
  <c r="M66" i="11"/>
  <c r="M67" i="11"/>
  <c r="O75" i="11"/>
  <c r="M82" i="11"/>
  <c r="M83" i="11"/>
  <c r="O91" i="11"/>
  <c r="M98" i="11"/>
  <c r="M99" i="11"/>
  <c r="O103" i="11"/>
  <c r="O107" i="11"/>
  <c r="O111" i="11"/>
  <c r="O115" i="11"/>
  <c r="O119" i="11"/>
  <c r="O122" i="11"/>
  <c r="M130" i="11"/>
  <c r="M136" i="11"/>
  <c r="M138" i="11"/>
  <c r="M140" i="11"/>
  <c r="M142" i="11"/>
  <c r="O151" i="11"/>
  <c r="M165" i="11"/>
  <c r="M168" i="11"/>
  <c r="O179" i="11"/>
  <c r="O182" i="11"/>
  <c r="M197" i="11"/>
  <c r="M204" i="11"/>
  <c r="M206" i="11"/>
  <c r="M208" i="11"/>
  <c r="M210" i="11"/>
  <c r="O218" i="11"/>
  <c r="O219" i="11"/>
  <c r="O230" i="11"/>
  <c r="O231" i="11"/>
  <c r="M245" i="11"/>
  <c r="M265" i="11"/>
  <c r="O283" i="11"/>
  <c r="M293" i="11"/>
  <c r="M304" i="11"/>
  <c r="M306" i="11"/>
  <c r="O310" i="11"/>
  <c r="O311" i="11"/>
  <c r="O323" i="11"/>
  <c r="M329" i="11"/>
  <c r="M358" i="11"/>
  <c r="O359" i="11"/>
  <c r="M382" i="11"/>
  <c r="M384" i="11"/>
  <c r="M386" i="11"/>
  <c r="M390" i="11"/>
  <c r="M392" i="11"/>
  <c r="M396" i="11"/>
  <c r="O406" i="11"/>
  <c r="O422" i="11"/>
  <c r="M510" i="11"/>
  <c r="O571" i="11"/>
  <c r="O620" i="11"/>
  <c r="O619" i="11"/>
  <c r="O626" i="11"/>
  <c r="O688" i="11"/>
  <c r="O687" i="11"/>
  <c r="M751" i="11"/>
  <c r="M755" i="11"/>
  <c r="M758" i="11"/>
  <c r="O806" i="11"/>
  <c r="O93" i="11"/>
  <c r="O106" i="11"/>
  <c r="O110" i="11"/>
  <c r="O114" i="11"/>
  <c r="O118" i="11"/>
  <c r="M146" i="11"/>
  <c r="O202" i="11"/>
  <c r="M214" i="11"/>
  <c r="M360" i="11"/>
  <c r="O596" i="11"/>
  <c r="O595" i="11"/>
  <c r="O691" i="11"/>
  <c r="O690" i="11"/>
  <c r="O407" i="11"/>
  <c r="O421" i="11"/>
  <c r="M425" i="11"/>
  <c r="M428" i="11"/>
  <c r="M430" i="11"/>
  <c r="M432" i="11"/>
  <c r="M434" i="11"/>
  <c r="O447" i="11"/>
  <c r="M498" i="11"/>
  <c r="O504" i="11"/>
  <c r="O505" i="11"/>
  <c r="O523" i="11"/>
  <c r="M530" i="11"/>
  <c r="M544" i="11"/>
  <c r="O560" i="11"/>
  <c r="O562" i="11"/>
  <c r="M569" i="11"/>
  <c r="O575" i="11"/>
  <c r="O577" i="11"/>
  <c r="O580" i="11"/>
  <c r="O582" i="11"/>
  <c r="O584" i="11"/>
  <c r="O591" i="11"/>
  <c r="O593" i="11"/>
  <c r="M596" i="11"/>
  <c r="M609" i="11"/>
  <c r="O615" i="11"/>
  <c r="O617" i="11"/>
  <c r="M620" i="11"/>
  <c r="O628" i="11"/>
  <c r="O630" i="11"/>
  <c r="O632" i="11"/>
  <c r="O634" i="11"/>
  <c r="O641" i="11"/>
  <c r="O644" i="11"/>
  <c r="O646" i="11"/>
  <c r="O648" i="11"/>
  <c r="O657" i="11"/>
  <c r="O662" i="11"/>
  <c r="O664" i="11"/>
  <c r="O685" i="11"/>
  <c r="O703" i="11"/>
  <c r="O705" i="11"/>
  <c r="O707" i="11"/>
  <c r="O709" i="11"/>
  <c r="O711" i="11"/>
  <c r="O717" i="11"/>
  <c r="M726" i="11"/>
  <c r="M728" i="11"/>
  <c r="M732" i="11"/>
  <c r="M768" i="11"/>
  <c r="O770" i="11"/>
  <c r="M773" i="11"/>
  <c r="M775" i="11"/>
  <c r="O779" i="11"/>
  <c r="M791" i="11"/>
  <c r="O822" i="11"/>
  <c r="M827" i="11"/>
  <c r="O831" i="11"/>
  <c r="O838" i="11"/>
  <c r="M955" i="11"/>
  <c r="M959" i="11"/>
  <c r="M963" i="11"/>
  <c r="M967" i="11"/>
  <c r="M971" i="11"/>
  <c r="M975" i="11"/>
  <c r="M979" i="11"/>
  <c r="M983" i="11"/>
  <c r="M987" i="11"/>
  <c r="M991" i="11"/>
  <c r="M995" i="11"/>
  <c r="M999" i="11"/>
  <c r="M1003" i="11"/>
  <c r="M1007" i="11"/>
  <c r="M1016" i="11"/>
  <c r="O411" i="11"/>
  <c r="M421" i="11"/>
  <c r="O443" i="11"/>
  <c r="M453" i="11"/>
  <c r="M492" i="11"/>
  <c r="M500" i="11"/>
  <c r="M508" i="11"/>
  <c r="O512" i="11"/>
  <c r="O513" i="11"/>
  <c r="O520" i="11"/>
  <c r="O527" i="11"/>
  <c r="O529" i="11"/>
  <c r="O531" i="11"/>
  <c r="O537" i="11"/>
  <c r="O539" i="11"/>
  <c r="O541" i="11"/>
  <c r="O542" i="11"/>
  <c r="O547" i="11"/>
  <c r="O549" i="11"/>
  <c r="O550" i="11"/>
  <c r="O553" i="11"/>
  <c r="O564" i="11"/>
  <c r="O566" i="11"/>
  <c r="O568" i="11"/>
  <c r="O570" i="11"/>
  <c r="M577" i="11"/>
  <c r="M580" i="11"/>
  <c r="M593" i="11"/>
  <c r="O599" i="11"/>
  <c r="O604" i="11"/>
  <c r="O606" i="11"/>
  <c r="O608" i="11"/>
  <c r="M617" i="11"/>
  <c r="O623" i="11"/>
  <c r="O625" i="11"/>
  <c r="M628" i="11"/>
  <c r="O636" i="11"/>
  <c r="M641" i="11"/>
  <c r="M644" i="11"/>
  <c r="M657" i="11"/>
  <c r="M660" i="11"/>
  <c r="O672" i="11"/>
  <c r="O678" i="11"/>
  <c r="O698" i="11"/>
  <c r="O702" i="11"/>
  <c r="O719" i="11"/>
  <c r="O721" i="11"/>
  <c r="O723" i="11"/>
  <c r="O725" i="11"/>
  <c r="O727" i="11"/>
  <c r="O733" i="11"/>
  <c r="M741" i="11"/>
  <c r="M745" i="11"/>
  <c r="M753" i="11"/>
  <c r="M787" i="11"/>
  <c r="O790" i="11"/>
  <c r="O798" i="11"/>
  <c r="M816" i="11"/>
  <c r="O818" i="11"/>
  <c r="M821" i="11"/>
  <c r="BD1596" i="12"/>
  <c r="BD2009" i="12"/>
  <c r="BD2010" i="12"/>
  <c r="BD2004" i="12"/>
  <c r="BD1999" i="12"/>
  <c r="BD1994" i="12"/>
  <c r="BD1988" i="12"/>
  <c r="BD1983" i="12"/>
  <c r="BD1978" i="12"/>
  <c r="BD1972" i="12"/>
  <c r="BD1967" i="12"/>
  <c r="BD1962" i="12"/>
  <c r="BD1956" i="12"/>
  <c r="BD1951" i="12"/>
  <c r="BD1946" i="12"/>
  <c r="BD1940" i="12"/>
  <c r="BD1936" i="12"/>
  <c r="BD1932" i="12"/>
  <c r="BD1928" i="12"/>
  <c r="BD1924" i="12"/>
  <c r="BD1920" i="12"/>
  <c r="BD1916" i="12"/>
  <c r="BD1912" i="12"/>
  <c r="BD1908" i="12"/>
  <c r="BD1904" i="12"/>
  <c r="BD1900" i="12"/>
  <c r="BD1896" i="12"/>
  <c r="BD1892" i="12"/>
  <c r="BD1888" i="12"/>
  <c r="BD1884" i="12"/>
  <c r="BD1880" i="12"/>
  <c r="BD1876" i="12"/>
  <c r="BD1872" i="12"/>
  <c r="BD1868" i="12"/>
  <c r="BD1864" i="12"/>
  <c r="BD1860" i="12"/>
  <c r="BD1856" i="12"/>
  <c r="BD1852" i="12"/>
  <c r="BD1848" i="12"/>
  <c r="BD1844" i="12"/>
  <c r="BD1840" i="12"/>
  <c r="BD1836" i="12"/>
  <c r="BD1832" i="12"/>
  <c r="BD1828" i="12"/>
  <c r="BD1824" i="12"/>
  <c r="BD1820" i="12"/>
  <c r="BD1816" i="12"/>
  <c r="BD1812" i="12"/>
  <c r="BD1808" i="12"/>
  <c r="BD1804" i="12"/>
  <c r="BD1800" i="12"/>
  <c r="BD1796" i="12"/>
  <c r="BD1792" i="12"/>
  <c r="BD1788" i="12"/>
  <c r="BD1784" i="12"/>
  <c r="BD1780" i="12"/>
  <c r="BD1776" i="12"/>
  <c r="BD1772" i="12"/>
  <c r="BD1768" i="12"/>
  <c r="BD1764" i="12"/>
  <c r="BD1760" i="12"/>
  <c r="BD1756" i="12"/>
  <c r="BD1752" i="12"/>
  <c r="BD1748" i="12"/>
  <c r="BD1744" i="12"/>
  <c r="BD1740" i="12"/>
  <c r="BD1736" i="12"/>
  <c r="BD1732" i="12"/>
  <c r="BD1728" i="12"/>
  <c r="BD1724" i="12"/>
  <c r="BD1720" i="12"/>
  <c r="BD1716" i="12"/>
  <c r="BD1712" i="12"/>
  <c r="BD1708" i="12"/>
  <c r="BD1704" i="12"/>
  <c r="BD1700" i="12"/>
  <c r="BD1696" i="12"/>
  <c r="BD1692" i="12"/>
  <c r="BD1688" i="12"/>
  <c r="BD1684" i="12"/>
  <c r="BD1680" i="12"/>
  <c r="BD1676" i="12"/>
  <c r="BD1672" i="12"/>
  <c r="BD1668" i="12"/>
  <c r="BD1664" i="12"/>
  <c r="BD1660" i="12"/>
  <c r="BD1656" i="12"/>
  <c r="BD2008" i="12"/>
  <c r="BD2003" i="12"/>
  <c r="BD1998" i="12"/>
  <c r="BD1992" i="12"/>
  <c r="BD1987" i="12"/>
  <c r="BD1982" i="12"/>
  <c r="BD1976" i="12"/>
  <c r="BD1971" i="12"/>
  <c r="BD1966" i="12"/>
  <c r="BD1960" i="12"/>
  <c r="BD1955" i="12"/>
  <c r="BD1950" i="12"/>
  <c r="BD1944" i="12"/>
  <c r="BD1939" i="12"/>
  <c r="BD1935" i="12"/>
  <c r="BD1931" i="12"/>
  <c r="BD1927" i="12"/>
  <c r="BD1923" i="12"/>
  <c r="BD1919" i="12"/>
  <c r="BD1915" i="12"/>
  <c r="BD1911" i="12"/>
  <c r="BD1907" i="12"/>
  <c r="BD1903" i="12"/>
  <c r="BD1899" i="12"/>
  <c r="BD1895" i="12"/>
  <c r="BD1891" i="12"/>
  <c r="BD1887" i="12"/>
  <c r="BD1883" i="12"/>
  <c r="BD1879" i="12"/>
  <c r="BD1875" i="12"/>
  <c r="BD1871" i="12"/>
  <c r="BD1867" i="12"/>
  <c r="BD1863" i="12"/>
  <c r="BD1859" i="12"/>
  <c r="BD1855" i="12"/>
  <c r="BD1851" i="12"/>
  <c r="BD1847" i="12"/>
  <c r="BD1843" i="12"/>
  <c r="BD1839" i="12"/>
  <c r="BD1835" i="12"/>
  <c r="BD1831" i="12"/>
  <c r="BD1827" i="12"/>
  <c r="BD1823" i="12"/>
  <c r="BD1819" i="12"/>
  <c r="BD1815" i="12"/>
  <c r="BD1811" i="12"/>
  <c r="BD1807" i="12"/>
  <c r="BD1803" i="12"/>
  <c r="BD1799" i="12"/>
  <c r="BD1795" i="12"/>
  <c r="BD1791" i="12"/>
  <c r="BD1787" i="12"/>
  <c r="BD1783" i="12"/>
  <c r="BD1779" i="12"/>
  <c r="BD1775" i="12"/>
  <c r="BD1771" i="12"/>
  <c r="BD1767" i="12"/>
  <c r="BD1763" i="12"/>
  <c r="BD1759" i="12"/>
  <c r="BD1755" i="12"/>
  <c r="BD1751" i="12"/>
  <c r="BD1747" i="12"/>
  <c r="BD1743" i="12"/>
  <c r="BD1739" i="12"/>
  <c r="BD1735" i="12"/>
  <c r="BD1731" i="12"/>
  <c r="BD1727" i="12"/>
  <c r="BD1723" i="12"/>
  <c r="BD1719" i="12"/>
  <c r="BD1715" i="12"/>
  <c r="BD1711" i="12"/>
  <c r="BD1707" i="12"/>
  <c r="BD1703" i="12"/>
  <c r="BD1699" i="12"/>
  <c r="BD1695" i="12"/>
  <c r="BD1691" i="12"/>
  <c r="BD1687" i="12"/>
  <c r="BD1683" i="12"/>
  <c r="BD1679" i="12"/>
  <c r="BD1675" i="12"/>
  <c r="BD1671" i="12"/>
  <c r="BD1667" i="12"/>
  <c r="BD1663" i="12"/>
  <c r="BD1659" i="12"/>
  <c r="BD1655" i="12"/>
  <c r="BD2007" i="12"/>
  <c r="BD2002" i="12"/>
  <c r="BD1996" i="12"/>
  <c r="BD1991" i="12"/>
  <c r="BD1986" i="12"/>
  <c r="BD1980" i="12"/>
  <c r="BD1975" i="12"/>
  <c r="BD1970" i="12"/>
  <c r="BD1964" i="12"/>
  <c r="BD1959" i="12"/>
  <c r="BD1954" i="12"/>
  <c r="BD1948" i="12"/>
  <c r="BD1943" i="12"/>
  <c r="BD1938" i="12"/>
  <c r="BD1934" i="12"/>
  <c r="BD1930" i="12"/>
  <c r="BD1926" i="12"/>
  <c r="BD1922" i="12"/>
  <c r="BD1918" i="12"/>
  <c r="BD1914" i="12"/>
  <c r="BD1910" i="12"/>
  <c r="BD1906" i="12"/>
  <c r="BD1902" i="12"/>
  <c r="BD1898" i="12"/>
  <c r="BD1894" i="12"/>
  <c r="BD1890" i="12"/>
  <c r="BD1886" i="12"/>
  <c r="BD1882" i="12"/>
  <c r="BD1878" i="12"/>
  <c r="BD1874" i="12"/>
  <c r="BD1870" i="12"/>
  <c r="BD1866" i="12"/>
  <c r="BD1862" i="12"/>
  <c r="BD1858" i="12"/>
  <c r="BD1854" i="12"/>
  <c r="BD1850" i="12"/>
  <c r="BD1846" i="12"/>
  <c r="BD1842" i="12"/>
  <c r="BD1838" i="12"/>
  <c r="BD1834" i="12"/>
  <c r="BD1830" i="12"/>
  <c r="BD1826" i="12"/>
  <c r="BD1822" i="12"/>
  <c r="BD1818" i="12"/>
  <c r="BD1814" i="12"/>
  <c r="BD1810" i="12"/>
  <c r="BD1806" i="12"/>
  <c r="BD1802" i="12"/>
  <c r="BD1798" i="12"/>
  <c r="BD1794" i="12"/>
  <c r="BD1790" i="12"/>
  <c r="BD1786" i="12"/>
  <c r="BD1782" i="12"/>
  <c r="BD1778" i="12"/>
  <c r="BD1774" i="12"/>
  <c r="BD1770" i="12"/>
  <c r="BD1766" i="12"/>
  <c r="BD1762" i="12"/>
  <c r="BD1758" i="12"/>
  <c r="BD1754" i="12"/>
  <c r="BD1750" i="12"/>
  <c r="BD1746" i="12"/>
  <c r="BD1742" i="12"/>
  <c r="BD1738" i="12"/>
  <c r="BD1734" i="12"/>
  <c r="BD1730" i="12"/>
  <c r="BD1726" i="12"/>
  <c r="BD1722" i="12"/>
  <c r="BD1718" i="12"/>
  <c r="BD1714" i="12"/>
  <c r="BD1710" i="12"/>
  <c r="BD1706" i="12"/>
  <c r="BD1702" i="12"/>
  <c r="BD1698" i="12"/>
  <c r="BD1694" i="12"/>
  <c r="BD1690" i="12"/>
  <c r="BD1686" i="12"/>
  <c r="BD1682" i="12"/>
  <c r="BD1678" i="12"/>
  <c r="BD1674" i="12"/>
  <c r="BD1670" i="12"/>
  <c r="BD1666" i="12"/>
  <c r="BD1662" i="12"/>
  <c r="BD1658" i="12"/>
  <c r="BD2006" i="12"/>
  <c r="BD1984" i="12"/>
  <c r="BD1963" i="12"/>
  <c r="BD1942" i="12"/>
  <c r="BD1925" i="12"/>
  <c r="BD1909" i="12"/>
  <c r="BD1893" i="12"/>
  <c r="BD1877" i="12"/>
  <c r="BD1861" i="12"/>
  <c r="BD1845" i="12"/>
  <c r="BD1829" i="12"/>
  <c r="BD1813" i="12"/>
  <c r="BD1797" i="12"/>
  <c r="BD1781" i="12"/>
  <c r="BD1765" i="12"/>
  <c r="BD1749" i="12"/>
  <c r="BD1733" i="12"/>
  <c r="BD1717" i="12"/>
  <c r="BD1701" i="12"/>
  <c r="BD1685" i="12"/>
  <c r="BD1669" i="12"/>
  <c r="BD1654" i="12"/>
  <c r="BD1650" i="12"/>
  <c r="BD1646" i="12"/>
  <c r="BD1642" i="12"/>
  <c r="BD1638" i="12"/>
  <c r="BD1634" i="12"/>
  <c r="BD1630" i="12"/>
  <c r="BD1626" i="12"/>
  <c r="BD1622" i="12"/>
  <c r="BD1618" i="12"/>
  <c r="BD1614" i="12"/>
  <c r="BD1610" i="12"/>
  <c r="BD1606" i="12"/>
  <c r="BD1602" i="12"/>
  <c r="BD1598" i="12"/>
  <c r="BD1594" i="12"/>
  <c r="BD1590" i="12"/>
  <c r="BD1586" i="12"/>
  <c r="BD1582" i="12"/>
  <c r="BD1578" i="12"/>
  <c r="BD1574" i="12"/>
  <c r="BD1570" i="12"/>
  <c r="BD1566" i="12"/>
  <c r="BD1562" i="12"/>
  <c r="BD1558" i="12"/>
  <c r="BD1554" i="12"/>
  <c r="BD1550" i="12"/>
  <c r="BD1546" i="12"/>
  <c r="BD1542" i="12"/>
  <c r="BD1538" i="12"/>
  <c r="BD1534" i="12"/>
  <c r="BD1530" i="12"/>
  <c r="BD1526" i="12"/>
  <c r="BD1522" i="12"/>
  <c r="BD1518" i="12"/>
  <c r="BD1514" i="12"/>
  <c r="BD1510" i="12"/>
  <c r="BD1506" i="12"/>
  <c r="BD1502" i="12"/>
  <c r="BD1498" i="12"/>
  <c r="BD1494" i="12"/>
  <c r="BD1490" i="12"/>
  <c r="BD1486" i="12"/>
  <c r="BD1482" i="12"/>
  <c r="BD1478" i="12"/>
  <c r="BD1474" i="12"/>
  <c r="BD1470" i="12"/>
  <c r="BD1466" i="12"/>
  <c r="BD1462" i="12"/>
  <c r="BD1458" i="12"/>
  <c r="BD1454" i="12"/>
  <c r="BD1450" i="12"/>
  <c r="BD1446" i="12"/>
  <c r="BD1442" i="12"/>
  <c r="BD1438" i="12"/>
  <c r="BD1434" i="12"/>
  <c r="BD1430" i="12"/>
  <c r="BD1426" i="12"/>
  <c r="BD1422" i="12"/>
  <c r="BD1418" i="12"/>
  <c r="BD1414" i="12"/>
  <c r="BD1410" i="12"/>
  <c r="BD1406" i="12"/>
  <c r="BD1402" i="12"/>
  <c r="BD1398" i="12"/>
  <c r="BD2000" i="12"/>
  <c r="BD1979" i="12"/>
  <c r="BD1958" i="12"/>
  <c r="BD1937" i="12"/>
  <c r="BD1921" i="12"/>
  <c r="BD1905" i="12"/>
  <c r="BD1889" i="12"/>
  <c r="BD1873" i="12"/>
  <c r="BD1857" i="12"/>
  <c r="BD1841" i="12"/>
  <c r="BD1825" i="12"/>
  <c r="BD1809" i="12"/>
  <c r="BD1793" i="12"/>
  <c r="BD1777" i="12"/>
  <c r="BD1761" i="12"/>
  <c r="BD1745" i="12"/>
  <c r="BD1729" i="12"/>
  <c r="BD1713" i="12"/>
  <c r="BD1697" i="12"/>
  <c r="BD1681" i="12"/>
  <c r="BD1665" i="12"/>
  <c r="BD1653" i="12"/>
  <c r="BD1649" i="12"/>
  <c r="BD1645" i="12"/>
  <c r="BD1641" i="12"/>
  <c r="BD1637" i="12"/>
  <c r="BD1633" i="12"/>
  <c r="BD1629" i="12"/>
  <c r="BD1625" i="12"/>
  <c r="BD1621" i="12"/>
  <c r="BD1617" i="12"/>
  <c r="BD1613" i="12"/>
  <c r="BD1609" i="12"/>
  <c r="BD1605" i="12"/>
  <c r="BD1601" i="12"/>
  <c r="BD1597" i="12"/>
  <c r="BD1593" i="12"/>
  <c r="BD1589" i="12"/>
  <c r="BD1585" i="12"/>
  <c r="BD1581" i="12"/>
  <c r="BD1577" i="12"/>
  <c r="BD1573" i="12"/>
  <c r="BD1569" i="12"/>
  <c r="BD1565" i="12"/>
  <c r="BD1561" i="12"/>
  <c r="BD1557" i="12"/>
  <c r="BD1553" i="12"/>
  <c r="BD1549" i="12"/>
  <c r="BD1545" i="12"/>
  <c r="BD1541" i="12"/>
  <c r="BD1537" i="12"/>
  <c r="BD1533" i="12"/>
  <c r="BD1529" i="12"/>
  <c r="BD1525" i="12"/>
  <c r="BD1521" i="12"/>
  <c r="BD1517" i="12"/>
  <c r="BD1513" i="12"/>
  <c r="BD1509" i="12"/>
  <c r="BD1505" i="12"/>
  <c r="BD1501" i="12"/>
  <c r="BD1497" i="12"/>
  <c r="BD1493" i="12"/>
  <c r="BD1489" i="12"/>
  <c r="BD1485" i="12"/>
  <c r="BD1481" i="12"/>
  <c r="BD1477" i="12"/>
  <c r="BD1473" i="12"/>
  <c r="BD1469" i="12"/>
  <c r="BD1465" i="12"/>
  <c r="BD1461" i="12"/>
  <c r="BD1457" i="12"/>
  <c r="BD1453" i="12"/>
  <c r="BD1449" i="12"/>
  <c r="BD1445" i="12"/>
  <c r="BD1441" i="12"/>
  <c r="BD1437" i="12"/>
  <c r="BD1433" i="12"/>
  <c r="BD1429" i="12"/>
  <c r="BD1425" i="12"/>
  <c r="BD1421" i="12"/>
  <c r="BD1417" i="12"/>
  <c r="BD1413" i="12"/>
  <c r="BD1409" i="12"/>
  <c r="BD1405" i="12"/>
  <c r="BD1401" i="12"/>
  <c r="BD1995" i="12"/>
  <c r="BD1974" i="12"/>
  <c r="BD1952" i="12"/>
  <c r="BD1933" i="12"/>
  <c r="BD1917" i="12"/>
  <c r="BD1901" i="12"/>
  <c r="BD1885" i="12"/>
  <c r="BD1869" i="12"/>
  <c r="BD1853" i="12"/>
  <c r="BD1837" i="12"/>
  <c r="BD1821" i="12"/>
  <c r="BD1805" i="12"/>
  <c r="BD1789" i="12"/>
  <c r="BD1773" i="12"/>
  <c r="BD1757" i="12"/>
  <c r="BD1741" i="12"/>
  <c r="BD1725" i="12"/>
  <c r="BD1709" i="12"/>
  <c r="BD1693" i="12"/>
  <c r="BD1677" i="12"/>
  <c r="BD1661" i="12"/>
  <c r="BD1652" i="12"/>
  <c r="BD1648" i="12"/>
  <c r="BD1990" i="12"/>
  <c r="BD1913" i="12"/>
  <c r="BD1849" i="12"/>
  <c r="BD1785" i="12"/>
  <c r="BD1721" i="12"/>
  <c r="BD1657" i="12"/>
  <c r="BD1643" i="12"/>
  <c r="BD1635" i="12"/>
  <c r="BD1627" i="12"/>
  <c r="BD1619" i="12"/>
  <c r="BD1611" i="12"/>
  <c r="BD1603" i="12"/>
  <c r="BD1595" i="12"/>
  <c r="BD1587" i="12"/>
  <c r="BD1579" i="12"/>
  <c r="BD1571" i="12"/>
  <c r="BD1563" i="12"/>
  <c r="BD1555" i="12"/>
  <c r="BD1547" i="12"/>
  <c r="BD1539" i="12"/>
  <c r="BD1531" i="12"/>
  <c r="BD1523" i="12"/>
  <c r="BD1515" i="12"/>
  <c r="BD1507" i="12"/>
  <c r="BD1499" i="12"/>
  <c r="BD1491" i="12"/>
  <c r="BD1483" i="12"/>
  <c r="BD1475" i="12"/>
  <c r="BD1467" i="12"/>
  <c r="BD1459" i="12"/>
  <c r="BD1451" i="12"/>
  <c r="BD1443" i="12"/>
  <c r="BD1435" i="12"/>
  <c r="BD1427" i="12"/>
  <c r="BD1419" i="12"/>
  <c r="BD1411" i="12"/>
  <c r="BD1403" i="12"/>
  <c r="BD1396" i="12"/>
  <c r="BD1392" i="12"/>
  <c r="BD1388" i="12"/>
  <c r="BD1384" i="12"/>
  <c r="BD1380" i="12"/>
  <c r="BD1376" i="12"/>
  <c r="BD1372" i="12"/>
  <c r="BD1368" i="12"/>
  <c r="BD1364" i="12"/>
  <c r="BD1360" i="12"/>
  <c r="BD1356" i="12"/>
  <c r="BD1352" i="12"/>
  <c r="BD1348" i="12"/>
  <c r="BD1344" i="12"/>
  <c r="BD1340" i="12"/>
  <c r="BD1336" i="12"/>
  <c r="BD1332" i="12"/>
  <c r="BD1328" i="12"/>
  <c r="BD1324" i="12"/>
  <c r="BD1320" i="12"/>
  <c r="BD1316" i="12"/>
  <c r="BD1312" i="12"/>
  <c r="BD1308" i="12"/>
  <c r="BD1304" i="12"/>
  <c r="BD1300" i="12"/>
  <c r="BD1296" i="12"/>
  <c r="BD1292" i="12"/>
  <c r="BD1288" i="12"/>
  <c r="BD1284" i="12"/>
  <c r="BD1280" i="12"/>
  <c r="BD1276" i="12"/>
  <c r="BD1272" i="12"/>
  <c r="BD1268" i="12"/>
  <c r="BD1264" i="12"/>
  <c r="BD1260" i="12"/>
  <c r="BD1256" i="12"/>
  <c r="BD1252" i="12"/>
  <c r="BD1248" i="12"/>
  <c r="BD1244" i="12"/>
  <c r="BD1240" i="12"/>
  <c r="BD1236" i="12"/>
  <c r="BD1232" i="12"/>
  <c r="BD1228" i="12"/>
  <c r="BD1224" i="12"/>
  <c r="BD1220" i="12"/>
  <c r="BD1216" i="12"/>
  <c r="BD1212" i="12"/>
  <c r="BD1208" i="12"/>
  <c r="BD1204" i="12"/>
  <c r="BD1200" i="12"/>
  <c r="BD1196" i="12"/>
  <c r="BD1192" i="12"/>
  <c r="BD1188" i="12"/>
  <c r="BD1184" i="12"/>
  <c r="BD1180" i="12"/>
  <c r="BD1176" i="12"/>
  <c r="BD1172" i="12"/>
  <c r="BD1168" i="12"/>
  <c r="BD1164" i="12"/>
  <c r="BD1160" i="12"/>
  <c r="BD1156" i="12"/>
  <c r="BD1152" i="12"/>
  <c r="BD1148" i="12"/>
  <c r="BD1144" i="12"/>
  <c r="BD1140" i="12"/>
  <c r="BD1136" i="12"/>
  <c r="BD1132" i="12"/>
  <c r="BD1128" i="12"/>
  <c r="BD1124" i="12"/>
  <c r="BD1120" i="12"/>
  <c r="BD1116" i="12"/>
  <c r="BD1112" i="12"/>
  <c r="BD1108" i="12"/>
  <c r="BD1104" i="12"/>
  <c r="BD1100" i="12"/>
  <c r="BD1096" i="12"/>
  <c r="BD1092" i="12"/>
  <c r="BD1088" i="12"/>
  <c r="BD1084" i="12"/>
  <c r="BD1080" i="12"/>
  <c r="BD1076" i="12"/>
  <c r="BD1072" i="12"/>
  <c r="BD1068" i="12"/>
  <c r="BD1064" i="12"/>
  <c r="BD1060" i="12"/>
  <c r="BD1056" i="12"/>
  <c r="BD1052" i="12"/>
  <c r="BD1048" i="12"/>
  <c r="BD1044" i="12"/>
  <c r="BD1040" i="12"/>
  <c r="BD1036" i="12"/>
  <c r="BD1032" i="12"/>
  <c r="BD1028" i="12"/>
  <c r="BD1024" i="12"/>
  <c r="BD1020" i="12"/>
  <c r="BD1016" i="12"/>
  <c r="BD1012" i="12"/>
  <c r="BD1008" i="12"/>
  <c r="BD1004" i="12"/>
  <c r="BD1000" i="12"/>
  <c r="BD996" i="12"/>
  <c r="BD992" i="12"/>
  <c r="BD988" i="12"/>
  <c r="BD984" i="12"/>
  <c r="BD980" i="12"/>
  <c r="BD976" i="12"/>
  <c r="BD972" i="12"/>
  <c r="BD968" i="12"/>
  <c r="BD964" i="12"/>
  <c r="BD960" i="12"/>
  <c r="BD956" i="12"/>
  <c r="BD952" i="12"/>
  <c r="BD948" i="12"/>
  <c r="BD944" i="12"/>
  <c r="BD940" i="12"/>
  <c r="BD936" i="12"/>
  <c r="BD932" i="12"/>
  <c r="BD928" i="12"/>
  <c r="BD924" i="12"/>
  <c r="BD920" i="12"/>
  <c r="BD916" i="12"/>
  <c r="BD912" i="12"/>
  <c r="BD908" i="12"/>
  <c r="BD904" i="12"/>
  <c r="BD900" i="12"/>
  <c r="BD896" i="12"/>
  <c r="BD892" i="12"/>
  <c r="BD888" i="12"/>
  <c r="BD884" i="12"/>
  <c r="BD880" i="12"/>
  <c r="BD876" i="12"/>
  <c r="BD872" i="12"/>
  <c r="BD868" i="12"/>
  <c r="BD1968" i="12"/>
  <c r="BD1897" i="12"/>
  <c r="BD1833" i="12"/>
  <c r="BD1769" i="12"/>
  <c r="BD1705" i="12"/>
  <c r="BD1651" i="12"/>
  <c r="BD1640" i="12"/>
  <c r="BD1632" i="12"/>
  <c r="BD1624" i="12"/>
  <c r="BD1616" i="12"/>
  <c r="BD1608" i="12"/>
  <c r="BD1600" i="12"/>
  <c r="BD1592" i="12"/>
  <c r="BD1584" i="12"/>
  <c r="BD1576" i="12"/>
  <c r="BD1568" i="12"/>
  <c r="BD1560" i="12"/>
  <c r="BD1552" i="12"/>
  <c r="BD1544" i="12"/>
  <c r="BD1536" i="12"/>
  <c r="BD1528" i="12"/>
  <c r="BD1520" i="12"/>
  <c r="BD1512" i="12"/>
  <c r="BD1504" i="12"/>
  <c r="BD1496" i="12"/>
  <c r="BD1488" i="12"/>
  <c r="BD1480" i="12"/>
  <c r="BD1472" i="12"/>
  <c r="BD1464" i="12"/>
  <c r="BD1456" i="12"/>
  <c r="BD1448" i="12"/>
  <c r="BD1440" i="12"/>
  <c r="BD1432" i="12"/>
  <c r="BD1424" i="12"/>
  <c r="BD1416" i="12"/>
  <c r="BD1408" i="12"/>
  <c r="BD1400" i="12"/>
  <c r="BD1395" i="12"/>
  <c r="BD1391" i="12"/>
  <c r="BD1387" i="12"/>
  <c r="BD1383" i="12"/>
  <c r="BD1379" i="12"/>
  <c r="BD1375" i="12"/>
  <c r="BD1371" i="12"/>
  <c r="BD1367" i="12"/>
  <c r="BD1363" i="12"/>
  <c r="BD1359" i="12"/>
  <c r="BD1355" i="12"/>
  <c r="BD1351" i="12"/>
  <c r="BD1347" i="12"/>
  <c r="BD1343" i="12"/>
  <c r="BD1339" i="12"/>
  <c r="BD1335" i="12"/>
  <c r="BD1331" i="12"/>
  <c r="BD1327" i="12"/>
  <c r="BD1323" i="12"/>
  <c r="BD1319" i="12"/>
  <c r="BD1315" i="12"/>
  <c r="BD1311" i="12"/>
  <c r="BD1307" i="12"/>
  <c r="BD1303" i="12"/>
  <c r="BD1299" i="12"/>
  <c r="BD1295" i="12"/>
  <c r="BD1291" i="12"/>
  <c r="BD1287" i="12"/>
  <c r="BD1283" i="12"/>
  <c r="BD1279" i="12"/>
  <c r="BD1275" i="12"/>
  <c r="BD1271" i="12"/>
  <c r="BD1267" i="12"/>
  <c r="BD1263" i="12"/>
  <c r="BD1259" i="12"/>
  <c r="BD1255" i="12"/>
  <c r="BD1251" i="12"/>
  <c r="BD1247" i="12"/>
  <c r="BD1243" i="12"/>
  <c r="BD1239" i="12"/>
  <c r="BD1235" i="12"/>
  <c r="BD1231" i="12"/>
  <c r="BD1227" i="12"/>
  <c r="BD1223" i="12"/>
  <c r="BD1219" i="12"/>
  <c r="BD1215" i="12"/>
  <c r="BD1211" i="12"/>
  <c r="BD1207" i="12"/>
  <c r="BD1203" i="12"/>
  <c r="BD1199" i="12"/>
  <c r="BD1195" i="12"/>
  <c r="BD1191" i="12"/>
  <c r="BD1187" i="12"/>
  <c r="BD1183" i="12"/>
  <c r="BD1179" i="12"/>
  <c r="BD1175" i="12"/>
  <c r="BD1171" i="12"/>
  <c r="BD1167" i="12"/>
  <c r="BD1163" i="12"/>
  <c r="BD1159" i="12"/>
  <c r="BD1155" i="12"/>
  <c r="BD1151" i="12"/>
  <c r="BD1147" i="12"/>
  <c r="BD1143" i="12"/>
  <c r="BD1139" i="12"/>
  <c r="BD1135" i="12"/>
  <c r="BD1131" i="12"/>
  <c r="BD1127" i="12"/>
  <c r="BD1123" i="12"/>
  <c r="BD1119" i="12"/>
  <c r="BD1115" i="12"/>
  <c r="BD1111" i="12"/>
  <c r="BD1107" i="12"/>
  <c r="BD1103" i="12"/>
  <c r="BD1099" i="12"/>
  <c r="BD1095" i="12"/>
  <c r="BD1091" i="12"/>
  <c r="BD1063" i="12"/>
  <c r="BD1069" i="12"/>
  <c r="BD1074" i="12"/>
  <c r="BD1079" i="12"/>
  <c r="BD1085" i="12"/>
  <c r="BD1090" i="12"/>
  <c r="BD1098" i="12"/>
  <c r="BD1106" i="12"/>
  <c r="BD1114" i="12"/>
  <c r="BD1122" i="12"/>
  <c r="BD1130" i="12"/>
  <c r="BD1138" i="12"/>
  <c r="BD1146" i="12"/>
  <c r="BD1154" i="12"/>
  <c r="BD1162" i="12"/>
  <c r="BD1170" i="12"/>
  <c r="BD1178" i="12"/>
  <c r="BD1186" i="12"/>
  <c r="BD1194" i="12"/>
  <c r="BD1202" i="12"/>
  <c r="BD1210" i="12"/>
  <c r="BD1218" i="12"/>
  <c r="BD1226" i="12"/>
  <c r="BD1234" i="12"/>
  <c r="BD1242" i="12"/>
  <c r="BD1250" i="12"/>
  <c r="BD1258" i="12"/>
  <c r="BD1266" i="12"/>
  <c r="BD1274" i="12"/>
  <c r="BD1282" i="12"/>
  <c r="BD1290" i="12"/>
  <c r="BD1298" i="12"/>
  <c r="BD1306" i="12"/>
  <c r="BD1314" i="12"/>
  <c r="BD1322" i="12"/>
  <c r="BD1330" i="12"/>
  <c r="BD1338" i="12"/>
  <c r="BD1346" i="12"/>
  <c r="BD1354" i="12"/>
  <c r="BD1362" i="12"/>
  <c r="BD1370" i="12"/>
  <c r="BD1378" i="12"/>
  <c r="BD1386" i="12"/>
  <c r="BD1394" i="12"/>
  <c r="BD1407" i="12"/>
  <c r="BD1423" i="12"/>
  <c r="BD1439" i="12"/>
  <c r="BD1455" i="12"/>
  <c r="BD1471" i="12"/>
  <c r="BD1487" i="12"/>
  <c r="BD1503" i="12"/>
  <c r="BD1519" i="12"/>
  <c r="BD1535" i="12"/>
  <c r="BD1551" i="12"/>
  <c r="BD1567" i="12"/>
  <c r="BD1583" i="12"/>
  <c r="BD1599" i="12"/>
  <c r="BD1615" i="12"/>
  <c r="BD1631" i="12"/>
  <c r="BD1647" i="12"/>
  <c r="BD1753" i="12"/>
  <c r="BD1881" i="12"/>
  <c r="BD799" i="12"/>
  <c r="BD803" i="12"/>
  <c r="BD807" i="12"/>
  <c r="BD811" i="12"/>
  <c r="BD815" i="12"/>
  <c r="BD819" i="12"/>
  <c r="BD823" i="12"/>
  <c r="BD827" i="12"/>
  <c r="BD831" i="12"/>
  <c r="BD835" i="12"/>
  <c r="BD839" i="12"/>
  <c r="BD843" i="12"/>
  <c r="BD847" i="12"/>
  <c r="BD851" i="12"/>
  <c r="BD855" i="12"/>
  <c r="BD859" i="12"/>
  <c r="BD863" i="12"/>
  <c r="BD867" i="12"/>
  <c r="BD873" i="12"/>
  <c r="BD878" i="12"/>
  <c r="BD883" i="12"/>
  <c r="BD889" i="12"/>
  <c r="BD894" i="12"/>
  <c r="BD899" i="12"/>
  <c r="BD905" i="12"/>
  <c r="BD910" i="12"/>
  <c r="BD915" i="12"/>
  <c r="BD921" i="12"/>
  <c r="BD926" i="12"/>
  <c r="BD931" i="12"/>
  <c r="BD937" i="12"/>
  <c r="BD942" i="12"/>
  <c r="BD947" i="12"/>
  <c r="BD953" i="12"/>
  <c r="BD958" i="12"/>
  <c r="BD963" i="12"/>
  <c r="BD969" i="12"/>
  <c r="BD974" i="12"/>
  <c r="BD979" i="12"/>
  <c r="BD985" i="12"/>
  <c r="BD990" i="12"/>
  <c r="BD995" i="12"/>
  <c r="BD1001" i="12"/>
  <c r="BD1006" i="12"/>
  <c r="BD1011" i="12"/>
  <c r="BD1017" i="12"/>
  <c r="BD1022" i="12"/>
  <c r="BD1027" i="12"/>
  <c r="BD1033" i="12"/>
  <c r="BD1038" i="12"/>
  <c r="BD1043" i="12"/>
  <c r="BD1049" i="12"/>
  <c r="BD1054" i="12"/>
  <c r="BD1059" i="12"/>
  <c r="BD1065" i="12"/>
  <c r="BD1070" i="12"/>
  <c r="BD1075" i="12"/>
  <c r="BD1081" i="12"/>
  <c r="BD1086" i="12"/>
  <c r="BD1093" i="12"/>
  <c r="BD1101" i="12"/>
  <c r="BD1109" i="12"/>
  <c r="BD1117" i="12"/>
  <c r="BD1125" i="12"/>
  <c r="BD1133" i="12"/>
  <c r="BD1141" i="12"/>
  <c r="BD1149" i="12"/>
  <c r="BD1157" i="12"/>
  <c r="BD1165" i="12"/>
  <c r="BD1173" i="12"/>
  <c r="BD1181" i="12"/>
  <c r="BD1189" i="12"/>
  <c r="BD1197" i="12"/>
  <c r="BD1205" i="12"/>
  <c r="BD1213" i="12"/>
  <c r="BD1221" i="12"/>
  <c r="BD1229" i="12"/>
  <c r="BD1237" i="12"/>
  <c r="BD1245" i="12"/>
  <c r="BD1253" i="12"/>
  <c r="BD1261" i="12"/>
  <c r="BD1269" i="12"/>
  <c r="BD1277" i="12"/>
  <c r="BD1285" i="12"/>
  <c r="BD1293" i="12"/>
  <c r="BD1301" i="12"/>
  <c r="BD1309" i="12"/>
  <c r="BD1317" i="12"/>
  <c r="BD1325" i="12"/>
  <c r="BD1333" i="12"/>
  <c r="BD1341" i="12"/>
  <c r="BD1349" i="12"/>
  <c r="BD1357" i="12"/>
  <c r="BD1365" i="12"/>
  <c r="BD1373" i="12"/>
  <c r="BD1381" i="12"/>
  <c r="BD1389" i="12"/>
  <c r="BD1397" i="12"/>
  <c r="BD1412" i="12"/>
  <c r="BD1428" i="12"/>
  <c r="BD1444" i="12"/>
  <c r="BD1460" i="12"/>
  <c r="BD1476" i="12"/>
  <c r="BD1492" i="12"/>
  <c r="BD1508" i="12"/>
  <c r="BD1524" i="12"/>
  <c r="BD1540" i="12"/>
  <c r="BD1556" i="12"/>
  <c r="BD1572" i="12"/>
  <c r="BD1588" i="12"/>
  <c r="BD1604" i="12"/>
  <c r="BD1620" i="12"/>
  <c r="BD1636" i="12"/>
  <c r="BD1673" i="12"/>
  <c r="BD1801" i="12"/>
  <c r="BD1929" i="12"/>
  <c r="BD676" i="12"/>
  <c r="BD680" i="12"/>
  <c r="BD684" i="12"/>
  <c r="BD688" i="12"/>
  <c r="BD692" i="12"/>
  <c r="BD696" i="12"/>
  <c r="BD700" i="12"/>
  <c r="BD704" i="12"/>
  <c r="BD708" i="12"/>
  <c r="BD712" i="12"/>
  <c r="BD716" i="12"/>
  <c r="BD720" i="12"/>
  <c r="BD724" i="12"/>
  <c r="BD728" i="12"/>
  <c r="BD732" i="12"/>
  <c r="BD736" i="12"/>
  <c r="BD740" i="12"/>
  <c r="BD744" i="12"/>
  <c r="BD748" i="12"/>
  <c r="BD752" i="12"/>
  <c r="BD756" i="12"/>
  <c r="BD760" i="12"/>
  <c r="BD764" i="12"/>
  <c r="BD768" i="12"/>
  <c r="BD772" i="12"/>
  <c r="BD776" i="12"/>
  <c r="BD780" i="12"/>
  <c r="BD784" i="12"/>
  <c r="BD788" i="12"/>
  <c r="BD792" i="12"/>
  <c r="BD796" i="12"/>
  <c r="BD800" i="12"/>
  <c r="BD804" i="12"/>
  <c r="BD808" i="12"/>
  <c r="BD812" i="12"/>
  <c r="BD816" i="12"/>
  <c r="BD820" i="12"/>
  <c r="BD824" i="12"/>
  <c r="BD828" i="12"/>
  <c r="BD832" i="12"/>
  <c r="BD836" i="12"/>
  <c r="BD840" i="12"/>
  <c r="BD844" i="12"/>
  <c r="BD848" i="12"/>
  <c r="BD852" i="12"/>
  <c r="BD856" i="12"/>
  <c r="BD860" i="12"/>
  <c r="BD864" i="12"/>
  <c r="BD869" i="12"/>
  <c r="BD874" i="12"/>
  <c r="BD879" i="12"/>
  <c r="BD885" i="12"/>
  <c r="BD890" i="12"/>
  <c r="BD895" i="12"/>
  <c r="BD901" i="12"/>
  <c r="BD906" i="12"/>
  <c r="BD911" i="12"/>
  <c r="BD917" i="12"/>
  <c r="BD922" i="12"/>
  <c r="BD927" i="12"/>
  <c r="BD933" i="12"/>
  <c r="BD938" i="12"/>
  <c r="BD943" i="12"/>
  <c r="BD949" i="12"/>
  <c r="BD954" i="12"/>
  <c r="BD959" i="12"/>
  <c r="BD965" i="12"/>
  <c r="BD970" i="12"/>
  <c r="BD975" i="12"/>
  <c r="BD981" i="12"/>
  <c r="BD986" i="12"/>
  <c r="BD991" i="12"/>
  <c r="BD997" i="12"/>
  <c r="BD1002" i="12"/>
  <c r="BD1007" i="12"/>
  <c r="BD1013" i="12"/>
  <c r="BD1018" i="12"/>
  <c r="BD1023" i="12"/>
  <c r="BD1029" i="12"/>
  <c r="BD1034" i="12"/>
  <c r="BD1039" i="12"/>
  <c r="BD1045" i="12"/>
  <c r="BD1050" i="12"/>
  <c r="BD1055" i="12"/>
  <c r="BD1061" i="12"/>
  <c r="BD1066" i="12"/>
  <c r="BD1071" i="12"/>
  <c r="BD1077" i="12"/>
  <c r="BD1082" i="12"/>
  <c r="BD1087" i="12"/>
  <c r="BD1094" i="12"/>
  <c r="BD1102" i="12"/>
  <c r="BD1110" i="12"/>
  <c r="BD1118" i="12"/>
  <c r="BD1126" i="12"/>
  <c r="BD1134" i="12"/>
  <c r="BD1142" i="12"/>
  <c r="BD1150" i="12"/>
  <c r="BD1158" i="12"/>
  <c r="BD1166" i="12"/>
  <c r="BD1174" i="12"/>
  <c r="BD1182" i="12"/>
  <c r="BD1190" i="12"/>
  <c r="BD1198" i="12"/>
  <c r="BD1206" i="12"/>
  <c r="BD1214" i="12"/>
  <c r="BD1222" i="12"/>
  <c r="BD1230" i="12"/>
  <c r="BD1238" i="12"/>
  <c r="BD1246" i="12"/>
  <c r="BD1254" i="12"/>
  <c r="BD1262" i="12"/>
  <c r="BD1270" i="12"/>
  <c r="BD1278" i="12"/>
  <c r="BD1286" i="12"/>
  <c r="BD1294" i="12"/>
  <c r="BD1302" i="12"/>
  <c r="BD1310" i="12"/>
  <c r="BD1318" i="12"/>
  <c r="BD1326" i="12"/>
  <c r="BD1334" i="12"/>
  <c r="BD1342" i="12"/>
  <c r="BD1350" i="12"/>
  <c r="BD1358" i="12"/>
  <c r="BD1366" i="12"/>
  <c r="BD1374" i="12"/>
  <c r="BD1382" i="12"/>
  <c r="BD1390" i="12"/>
  <c r="BD1399" i="12"/>
  <c r="BD1415" i="12"/>
  <c r="BD1431" i="12"/>
  <c r="BD1447" i="12"/>
  <c r="BD1463" i="12"/>
  <c r="BD1479" i="12"/>
  <c r="BD1495" i="12"/>
  <c r="BD1511" i="12"/>
  <c r="BD1527" i="12"/>
  <c r="BD1543" i="12"/>
  <c r="BD1559" i="12"/>
  <c r="BD1575" i="12"/>
  <c r="BD1591" i="12"/>
  <c r="BD1607" i="12"/>
  <c r="BD1623" i="12"/>
  <c r="BD1639" i="12"/>
  <c r="BD1689" i="12"/>
  <c r="BD1817" i="12"/>
  <c r="BD1947" i="12"/>
  <c r="M50" i="11"/>
  <c r="M27" i="11"/>
  <c r="M26" i="11"/>
  <c r="M46" i="11"/>
  <c r="O303" i="11"/>
  <c r="O302" i="11"/>
  <c r="O508" i="11"/>
  <c r="O519" i="11"/>
  <c r="O518" i="11"/>
  <c r="M53" i="11"/>
  <c r="M68" i="11"/>
  <c r="M81" i="11"/>
  <c r="M97" i="11"/>
  <c r="O101" i="11"/>
  <c r="O162" i="11"/>
  <c r="O194" i="11"/>
  <c r="O390" i="11"/>
  <c r="M35" i="11"/>
  <c r="O44" i="11"/>
  <c r="M49" i="11"/>
  <c r="O52" i="11"/>
  <c r="M77" i="11"/>
  <c r="O80" i="11"/>
  <c r="M96" i="11"/>
  <c r="M129" i="11"/>
  <c r="M149" i="11"/>
  <c r="M160" i="11"/>
  <c r="M190" i="11"/>
  <c r="M194" i="11"/>
  <c r="O213" i="11"/>
  <c r="M217" i="11"/>
  <c r="M222" i="11"/>
  <c r="M224" i="11"/>
  <c r="M236" i="11"/>
  <c r="O248" i="11"/>
  <c r="O270" i="11"/>
  <c r="O277" i="11"/>
  <c r="M288" i="11"/>
  <c r="M290" i="11"/>
  <c r="M309" i="11"/>
  <c r="M312" i="11"/>
  <c r="O315" i="11"/>
  <c r="O318" i="11"/>
  <c r="O325" i="11"/>
  <c r="O335" i="11"/>
  <c r="M342" i="11"/>
  <c r="O354" i="11"/>
  <c r="O355" i="11"/>
  <c r="M393" i="11"/>
  <c r="O431" i="11"/>
  <c r="O430" i="11"/>
  <c r="M448" i="11"/>
  <c r="M450" i="11"/>
  <c r="M488" i="11"/>
  <c r="O490" i="11"/>
  <c r="O499" i="11"/>
  <c r="O498" i="11"/>
  <c r="M514" i="11"/>
  <c r="O517" i="11"/>
  <c r="O538" i="11"/>
  <c r="O682" i="11"/>
  <c r="O681" i="11"/>
  <c r="O295" i="11"/>
  <c r="M37" i="11"/>
  <c r="M45" i="11"/>
  <c r="M65" i="11"/>
  <c r="M84" i="11"/>
  <c r="M100" i="11"/>
  <c r="O226" i="11"/>
  <c r="O254" i="11"/>
  <c r="O261" i="11"/>
  <c r="O367" i="11"/>
  <c r="O366" i="11"/>
  <c r="O402" i="11"/>
  <c r="O502" i="11"/>
  <c r="O528" i="11"/>
  <c r="O674" i="11"/>
  <c r="O673" i="11"/>
  <c r="M33" i="11"/>
  <c r="O39" i="11"/>
  <c r="M52" i="11"/>
  <c r="O55" i="11"/>
  <c r="M61" i="11"/>
  <c r="O64" i="11"/>
  <c r="M80" i="11"/>
  <c r="M93" i="11"/>
  <c r="O96" i="11"/>
  <c r="O126" i="11"/>
  <c r="M158" i="11"/>
  <c r="M162" i="11"/>
  <c r="M185" i="11"/>
  <c r="M188" i="11"/>
  <c r="M192" i="11"/>
  <c r="M220" i="11"/>
  <c r="M238" i="11"/>
  <c r="O25" i="11"/>
  <c r="M31" i="11"/>
  <c r="O31" i="11"/>
  <c r="M41" i="11"/>
  <c r="O41" i="11"/>
  <c r="O48" i="11"/>
  <c r="M57" i="11"/>
  <c r="O57" i="11"/>
  <c r="M60" i="11"/>
  <c r="O60" i="11"/>
  <c r="O67" i="11"/>
  <c r="O70" i="11"/>
  <c r="M73" i="11"/>
  <c r="O73" i="11"/>
  <c r="M76" i="11"/>
  <c r="O76" i="11"/>
  <c r="O83" i="11"/>
  <c r="O86" i="11"/>
  <c r="M89" i="11"/>
  <c r="O89" i="11"/>
  <c r="M92" i="11"/>
  <c r="O92" i="11"/>
  <c r="O99" i="11"/>
  <c r="M124" i="11"/>
  <c r="M126" i="11"/>
  <c r="M132" i="11"/>
  <c r="O135" i="11"/>
  <c r="O142" i="11"/>
  <c r="M145" i="11"/>
  <c r="O159" i="11"/>
  <c r="O178" i="11"/>
  <c r="M181" i="11"/>
  <c r="O191" i="11"/>
  <c r="O210" i="11"/>
  <c r="M213" i="11"/>
  <c r="O223" i="11"/>
  <c r="M230" i="11"/>
  <c r="O239" i="11"/>
  <c r="O238" i="11"/>
  <c r="M254" i="11"/>
  <c r="M256" i="11"/>
  <c r="M258" i="11"/>
  <c r="O262" i="11"/>
  <c r="M268" i="11"/>
  <c r="O274" i="11"/>
  <c r="M277" i="11"/>
  <c r="M294" i="11"/>
  <c r="M297" i="11"/>
  <c r="M300" i="11"/>
  <c r="M302" i="11"/>
  <c r="O312" i="11"/>
  <c r="M328" i="11"/>
  <c r="O334" i="11"/>
  <c r="O341" i="11"/>
  <c r="M352" i="11"/>
  <c r="M354" i="11"/>
  <c r="M373" i="11"/>
  <c r="M376" i="11"/>
  <c r="O379" i="11"/>
  <c r="O382" i="11"/>
  <c r="O389" i="11"/>
  <c r="O399" i="11"/>
  <c r="M406" i="11"/>
  <c r="O418" i="11"/>
  <c r="O419" i="11"/>
  <c r="O487" i="11"/>
  <c r="M502" i="11"/>
  <c r="M504" i="11"/>
  <c r="O506" i="11"/>
  <c r="O515" i="11"/>
  <c r="O514" i="11"/>
  <c r="M226" i="11"/>
  <c r="M232" i="11"/>
  <c r="O235" i="11"/>
  <c r="O245" i="11"/>
  <c r="M246" i="11"/>
  <c r="M249" i="11"/>
  <c r="M252" i="11"/>
  <c r="O258" i="11"/>
  <c r="M261" i="11"/>
  <c r="M270" i="11"/>
  <c r="M272" i="11"/>
  <c r="M274" i="11"/>
  <c r="M280" i="11"/>
  <c r="O287" i="11"/>
  <c r="O309" i="11"/>
  <c r="M310" i="11"/>
  <c r="M313" i="11"/>
  <c r="M316" i="11"/>
  <c r="O322" i="11"/>
  <c r="M325" i="11"/>
  <c r="M334" i="11"/>
  <c r="M336" i="11"/>
  <c r="M338" i="11"/>
  <c r="M344" i="11"/>
  <c r="O351" i="11"/>
  <c r="O373" i="11"/>
  <c r="M374" i="11"/>
  <c r="M377" i="11"/>
  <c r="M380" i="11"/>
  <c r="O386" i="11"/>
  <c r="M389" i="11"/>
  <c r="M398" i="11"/>
  <c r="M400" i="11"/>
  <c r="M402" i="11"/>
  <c r="M408" i="11"/>
  <c r="O415" i="11"/>
  <c r="O437" i="11"/>
  <c r="M438" i="11"/>
  <c r="M441" i="11"/>
  <c r="M444" i="11"/>
  <c r="O450" i="11"/>
  <c r="O451" i="11"/>
  <c r="O475" i="11"/>
  <c r="O477" i="11"/>
  <c r="O479" i="11"/>
  <c r="O481" i="11"/>
  <c r="O484" i="11"/>
  <c r="M490" i="11"/>
  <c r="O495" i="11"/>
  <c r="M496" i="11"/>
  <c r="M506" i="11"/>
  <c r="O511" i="11"/>
  <c r="M512" i="11"/>
  <c r="M518" i="11"/>
  <c r="O556" i="11"/>
  <c r="O555" i="11"/>
  <c r="M526" i="11"/>
  <c r="O533" i="11"/>
  <c r="M536" i="11"/>
  <c r="O545" i="11"/>
  <c r="M553" i="11"/>
  <c r="M556" i="11"/>
  <c r="O565" i="11"/>
  <c r="O573" i="11"/>
  <c r="O581" i="11"/>
  <c r="O589" i="11"/>
  <c r="O597" i="11"/>
  <c r="O605" i="11"/>
  <c r="O613" i="11"/>
  <c r="O621" i="11"/>
  <c r="O629" i="11"/>
  <c r="O637" i="11"/>
  <c r="O645" i="11"/>
  <c r="O653" i="11"/>
  <c r="O661" i="11"/>
  <c r="O666" i="11"/>
  <c r="M669" i="11"/>
  <c r="O676" i="11"/>
  <c r="M677" i="11"/>
  <c r="O684" i="11"/>
  <c r="M685" i="11"/>
  <c r="O697" i="11"/>
  <c r="M698" i="11"/>
  <c r="M700" i="11"/>
  <c r="O706" i="11"/>
  <c r="O713" i="11"/>
  <c r="M714" i="11"/>
  <c r="M716" i="11"/>
  <c r="O722" i="11"/>
  <c r="O729" i="11"/>
  <c r="M730" i="11"/>
  <c r="M746" i="11"/>
  <c r="M750" i="11"/>
  <c r="M761" i="11"/>
  <c r="M771" i="11"/>
  <c r="M797" i="11"/>
  <c r="O814" i="11"/>
  <c r="M837" i="11"/>
  <c r="M956" i="11"/>
  <c r="M960" i="11"/>
  <c r="M964" i="11"/>
  <c r="M968" i="11"/>
  <c r="M972" i="11"/>
  <c r="M976" i="11"/>
  <c r="M980" i="11"/>
  <c r="M984" i="11"/>
  <c r="M988" i="11"/>
  <c r="M992" i="11"/>
  <c r="M996" i="11"/>
  <c r="M1000" i="11"/>
  <c r="M1004" i="11"/>
  <c r="M1008" i="11"/>
  <c r="M522" i="11"/>
  <c r="M528" i="11"/>
  <c r="O530" i="11"/>
  <c r="O540" i="11"/>
  <c r="M545" i="11"/>
  <c r="M548" i="11"/>
  <c r="O552" i="11"/>
  <c r="M560" i="11"/>
  <c r="M565" i="11"/>
  <c r="M568" i="11"/>
  <c r="M573" i="11"/>
  <c r="M576" i="11"/>
  <c r="M581" i="11"/>
  <c r="M584" i="11"/>
  <c r="M589" i="11"/>
  <c r="M592" i="11"/>
  <c r="M597" i="11"/>
  <c r="M600" i="11"/>
  <c r="M605" i="11"/>
  <c r="M608" i="11"/>
  <c r="M613" i="11"/>
  <c r="M616" i="11"/>
  <c r="M621" i="11"/>
  <c r="M624" i="11"/>
  <c r="M629" i="11"/>
  <c r="M632" i="11"/>
  <c r="M637" i="11"/>
  <c r="M640" i="11"/>
  <c r="M645" i="11"/>
  <c r="M648" i="11"/>
  <c r="M653" i="11"/>
  <c r="O655" i="11"/>
  <c r="M661" i="11"/>
  <c r="O663" i="11"/>
  <c r="O668" i="11"/>
  <c r="O670" i="11"/>
  <c r="O675" i="11"/>
  <c r="O683" i="11"/>
  <c r="O694" i="11"/>
  <c r="O699" i="11"/>
  <c r="M702" i="11"/>
  <c r="M704" i="11"/>
  <c r="O710" i="11"/>
  <c r="O715" i="11"/>
  <c r="M718" i="11"/>
  <c r="M720" i="11"/>
  <c r="O726" i="11"/>
  <c r="O731" i="11"/>
  <c r="M734" i="11"/>
  <c r="M748" i="11"/>
  <c r="M762" i="11"/>
  <c r="O799" i="11"/>
  <c r="M808" i="11"/>
  <c r="O810" i="11"/>
  <c r="M813" i="11"/>
  <c r="O839" i="11"/>
  <c r="M949" i="11"/>
  <c r="M953" i="11"/>
  <c r="M957" i="11"/>
  <c r="M961" i="11"/>
  <c r="M965" i="11"/>
  <c r="M969" i="11"/>
  <c r="M973" i="11"/>
  <c r="M977" i="11"/>
  <c r="M981" i="11"/>
  <c r="M993" i="11"/>
  <c r="M997" i="11"/>
  <c r="M1001" i="11"/>
  <c r="M1005" i="11"/>
  <c r="M524" i="11"/>
  <c r="O526" i="11"/>
  <c r="M537" i="11"/>
  <c r="M540" i="11"/>
  <c r="M552" i="11"/>
  <c r="O660" i="11"/>
  <c r="M673" i="11"/>
  <c r="M681" i="11"/>
  <c r="M689" i="11"/>
  <c r="M692" i="11"/>
  <c r="M706" i="11"/>
  <c r="M708" i="11"/>
  <c r="M722" i="11"/>
  <c r="M724" i="11"/>
  <c r="O730" i="11"/>
  <c r="M760" i="11"/>
  <c r="M858" i="11"/>
  <c r="M866" i="11"/>
  <c r="M874" i="11"/>
  <c r="M882" i="11"/>
  <c r="M890" i="11"/>
  <c r="M898" i="11"/>
  <c r="M906" i="11"/>
  <c r="M922" i="11"/>
  <c r="M930" i="11"/>
  <c r="M938" i="11"/>
  <c r="M946" i="11"/>
  <c r="M962" i="11"/>
  <c r="M966" i="11"/>
  <c r="M970" i="11"/>
  <c r="M974" i="11"/>
  <c r="M978" i="11"/>
  <c r="M982" i="11"/>
  <c r="M986" i="11"/>
  <c r="M990" i="11"/>
  <c r="M1006" i="11"/>
  <c r="M44" i="11"/>
  <c r="M56" i="11"/>
  <c r="O165" i="11"/>
  <c r="O164" i="11"/>
  <c r="O197" i="11"/>
  <c r="O196" i="11"/>
  <c r="M40" i="11"/>
  <c r="M48" i="11"/>
  <c r="O138" i="11"/>
  <c r="O145" i="11"/>
  <c r="O144" i="11"/>
  <c r="O34" i="11"/>
  <c r="O33" i="11"/>
  <c r="O129" i="11"/>
  <c r="O128" i="11"/>
  <c r="O181" i="11"/>
  <c r="O180" i="11"/>
  <c r="O28" i="11"/>
  <c r="O32" i="11"/>
  <c r="M36" i="11"/>
  <c r="O38" i="11"/>
  <c r="O42" i="11"/>
  <c r="O46" i="11"/>
  <c r="O50" i="11"/>
  <c r="O54" i="11"/>
  <c r="O58" i="11"/>
  <c r="O157" i="11"/>
  <c r="O156" i="11"/>
  <c r="O125" i="11"/>
  <c r="O141" i="11"/>
  <c r="O212" i="11"/>
  <c r="O35" i="11"/>
  <c r="O100" i="11"/>
  <c r="O124" i="11"/>
  <c r="M125" i="11"/>
  <c r="O137" i="11"/>
  <c r="O140" i="11"/>
  <c r="M141" i="11"/>
  <c r="O153" i="11"/>
  <c r="O158" i="11"/>
  <c r="O161" i="11"/>
  <c r="O177" i="11"/>
  <c r="O176" i="11"/>
  <c r="O193" i="11"/>
  <c r="O192" i="11"/>
  <c r="O209" i="11"/>
  <c r="O208" i="11"/>
  <c r="M128" i="11"/>
  <c r="O133" i="11"/>
  <c r="M134" i="11"/>
  <c r="O136" i="11"/>
  <c r="M137" i="11"/>
  <c r="M144" i="11"/>
  <c r="O149" i="11"/>
  <c r="M150" i="11"/>
  <c r="O152" i="11"/>
  <c r="M153" i="11"/>
  <c r="M156" i="11"/>
  <c r="O160" i="11"/>
  <c r="M161" i="11"/>
  <c r="O174" i="11"/>
  <c r="O190" i="11"/>
  <c r="O206" i="11"/>
  <c r="O222" i="11"/>
  <c r="O229" i="11"/>
  <c r="O228" i="11"/>
  <c r="M532" i="11"/>
  <c r="O225" i="11"/>
  <c r="O241" i="11"/>
  <c r="O244" i="11"/>
  <c r="O257" i="11"/>
  <c r="O260" i="11"/>
  <c r="O273" i="11"/>
  <c r="O276" i="11"/>
  <c r="O289" i="11"/>
  <c r="O292" i="11"/>
  <c r="O305" i="11"/>
  <c r="O308" i="11"/>
  <c r="O321" i="11"/>
  <c r="O324" i="11"/>
  <c r="O337" i="11"/>
  <c r="O340" i="11"/>
  <c r="O353" i="11"/>
  <c r="O356" i="11"/>
  <c r="O369" i="11"/>
  <c r="O372" i="11"/>
  <c r="O385" i="11"/>
  <c r="O388" i="11"/>
  <c r="O401" i="11"/>
  <c r="O404" i="11"/>
  <c r="O417" i="11"/>
  <c r="O420" i="11"/>
  <c r="O433" i="11"/>
  <c r="O436" i="11"/>
  <c r="O449" i="11"/>
  <c r="O486" i="11"/>
  <c r="O173" i="11"/>
  <c r="M177" i="11"/>
  <c r="O189" i="11"/>
  <c r="M193" i="11"/>
  <c r="O205" i="11"/>
  <c r="M209" i="11"/>
  <c r="O221" i="11"/>
  <c r="O224" i="11"/>
  <c r="M225" i="11"/>
  <c r="O237" i="11"/>
  <c r="O240" i="11"/>
  <c r="M241" i="11"/>
  <c r="O253" i="11"/>
  <c r="O256" i="11"/>
  <c r="M257" i="11"/>
  <c r="O269" i="11"/>
  <c r="O272" i="11"/>
  <c r="M273" i="11"/>
  <c r="O285" i="11"/>
  <c r="O288" i="11"/>
  <c r="M289" i="11"/>
  <c r="O301" i="11"/>
  <c r="O304" i="11"/>
  <c r="M305" i="11"/>
  <c r="O317" i="11"/>
  <c r="O320" i="11"/>
  <c r="M321" i="11"/>
  <c r="O333" i="11"/>
  <c r="O336" i="11"/>
  <c r="M337" i="11"/>
  <c r="O349" i="11"/>
  <c r="O352" i="11"/>
  <c r="M353" i="11"/>
  <c r="O365" i="11"/>
  <c r="O368" i="11"/>
  <c r="M369" i="11"/>
  <c r="O381" i="11"/>
  <c r="O384" i="11"/>
  <c r="M385" i="11"/>
  <c r="O397" i="11"/>
  <c r="O400" i="11"/>
  <c r="M401" i="11"/>
  <c r="O413" i="11"/>
  <c r="O416" i="11"/>
  <c r="M417" i="11"/>
  <c r="O429" i="11"/>
  <c r="O432" i="11"/>
  <c r="M433" i="11"/>
  <c r="O445" i="11"/>
  <c r="O448" i="11"/>
  <c r="M449" i="11"/>
  <c r="M452" i="11"/>
  <c r="M454" i="11"/>
  <c r="M456" i="11"/>
  <c r="M458" i="11"/>
  <c r="M460" i="11"/>
  <c r="M462" i="11"/>
  <c r="M464" i="11"/>
  <c r="M466" i="11"/>
  <c r="M468" i="11"/>
  <c r="M470" i="11"/>
  <c r="M472" i="11"/>
  <c r="M474" i="11"/>
  <c r="M476" i="11"/>
  <c r="M478" i="11"/>
  <c r="M480" i="11"/>
  <c r="M482" i="11"/>
  <c r="M484" i="11"/>
  <c r="M486" i="11"/>
  <c r="O532" i="11"/>
  <c r="M533" i="11"/>
  <c r="O535" i="11"/>
  <c r="O543" i="11"/>
  <c r="O551" i="11"/>
  <c r="O559" i="11"/>
  <c r="M157" i="11"/>
  <c r="M164" i="11"/>
  <c r="O169" i="11"/>
  <c r="M170" i="11"/>
  <c r="O172" i="11"/>
  <c r="M173" i="11"/>
  <c r="M180" i="11"/>
  <c r="O185" i="11"/>
  <c r="M186" i="11"/>
  <c r="O188" i="11"/>
  <c r="M189" i="11"/>
  <c r="M196" i="11"/>
  <c r="O201" i="11"/>
  <c r="M202" i="11"/>
  <c r="O204" i="11"/>
  <c r="M205" i="11"/>
  <c r="M212" i="11"/>
  <c r="O217" i="11"/>
  <c r="M218" i="11"/>
  <c r="O220" i="11"/>
  <c r="M221" i="11"/>
  <c r="M228" i="11"/>
  <c r="O233" i="11"/>
  <c r="M234" i="11"/>
  <c r="O236" i="11"/>
  <c r="M237" i="11"/>
  <c r="M244" i="11"/>
  <c r="O249" i="11"/>
  <c r="M250" i="11"/>
  <c r="O252" i="11"/>
  <c r="M253" i="11"/>
  <c r="M260" i="11"/>
  <c r="O265" i="11"/>
  <c r="M266" i="11"/>
  <c r="O268" i="11"/>
  <c r="M269" i="11"/>
  <c r="M276" i="11"/>
  <c r="O281" i="11"/>
  <c r="M282" i="11"/>
  <c r="O284" i="11"/>
  <c r="M285" i="11"/>
  <c r="M292" i="11"/>
  <c r="O297" i="11"/>
  <c r="M298" i="11"/>
  <c r="O300" i="11"/>
  <c r="M301" i="11"/>
  <c r="M308" i="11"/>
  <c r="O313" i="11"/>
  <c r="M314" i="11"/>
  <c r="O316" i="11"/>
  <c r="M317" i="11"/>
  <c r="M324" i="11"/>
  <c r="O329" i="11"/>
  <c r="M330" i="11"/>
  <c r="O332" i="11"/>
  <c r="M333" i="11"/>
  <c r="M340" i="11"/>
  <c r="O345" i="11"/>
  <c r="M346" i="11"/>
  <c r="O348" i="11"/>
  <c r="M349" i="11"/>
  <c r="M356" i="11"/>
  <c r="O361" i="11"/>
  <c r="M362" i="11"/>
  <c r="O364" i="11"/>
  <c r="M365" i="11"/>
  <c r="M372" i="11"/>
  <c r="O377" i="11"/>
  <c r="M378" i="11"/>
  <c r="O380" i="11"/>
  <c r="M381" i="11"/>
  <c r="M388" i="11"/>
  <c r="O393" i="11"/>
  <c r="M394" i="11"/>
  <c r="O396" i="11"/>
  <c r="M397" i="11"/>
  <c r="M404" i="11"/>
  <c r="O409" i="11"/>
  <c r="M410" i="11"/>
  <c r="O412" i="11"/>
  <c r="M413" i="11"/>
  <c r="M420" i="11"/>
  <c r="O425" i="11"/>
  <c r="M426" i="11"/>
  <c r="O428" i="11"/>
  <c r="M429" i="11"/>
  <c r="M436" i="11"/>
  <c r="O441" i="11"/>
  <c r="M442" i="11"/>
  <c r="O444" i="11"/>
  <c r="M445" i="11"/>
  <c r="O453" i="11"/>
  <c r="O454" i="11"/>
  <c r="O456" i="11"/>
  <c r="O458" i="11"/>
  <c r="O460" i="11"/>
  <c r="O462" i="11"/>
  <c r="O464" i="11"/>
  <c r="O466" i="11"/>
  <c r="O468" i="11"/>
  <c r="O470" i="11"/>
  <c r="O472" i="11"/>
  <c r="O474" i="11"/>
  <c r="O476" i="11"/>
  <c r="O478" i="11"/>
  <c r="O480" i="11"/>
  <c r="O482" i="11"/>
  <c r="O485" i="11"/>
  <c r="M489" i="11"/>
  <c r="M493" i="11"/>
  <c r="M497" i="11"/>
  <c r="M501" i="11"/>
  <c r="M505" i="11"/>
  <c r="M509" i="11"/>
  <c r="M513" i="11"/>
  <c r="M517" i="11"/>
  <c r="M521" i="11"/>
  <c r="M525" i="11"/>
  <c r="M529" i="11"/>
  <c r="M656" i="11"/>
  <c r="M664" i="11"/>
  <c r="M668" i="11"/>
  <c r="M672" i="11"/>
  <c r="M676" i="11"/>
  <c r="M680" i="11"/>
  <c r="M684" i="11"/>
  <c r="M688" i="11"/>
  <c r="O696" i="11"/>
  <c r="O704" i="11"/>
  <c r="O712" i="11"/>
  <c r="O720" i="11"/>
  <c r="O728" i="11"/>
  <c r="M737" i="11"/>
  <c r="M534" i="11"/>
  <c r="M538" i="11"/>
  <c r="M542" i="11"/>
  <c r="M546" i="11"/>
  <c r="M550" i="11"/>
  <c r="M554" i="11"/>
  <c r="M558" i="11"/>
  <c r="M562" i="11"/>
  <c r="M566" i="11"/>
  <c r="M570" i="11"/>
  <c r="M574" i="11"/>
  <c r="M578" i="11"/>
  <c r="M582" i="11"/>
  <c r="M586" i="11"/>
  <c r="M590" i="11"/>
  <c r="M594" i="11"/>
  <c r="M598" i="11"/>
  <c r="M602" i="11"/>
  <c r="M606" i="11"/>
  <c r="M610" i="11"/>
  <c r="M614" i="11"/>
  <c r="M618" i="11"/>
  <c r="M622" i="11"/>
  <c r="M626" i="11"/>
  <c r="M630" i="11"/>
  <c r="M634" i="11"/>
  <c r="M638" i="11"/>
  <c r="M642" i="11"/>
  <c r="M646" i="11"/>
  <c r="M650" i="11"/>
  <c r="M654" i="11"/>
  <c r="M658" i="11"/>
  <c r="M662" i="11"/>
  <c r="M666" i="11"/>
  <c r="M670" i="11"/>
  <c r="M674" i="11"/>
  <c r="M678" i="11"/>
  <c r="M682" i="11"/>
  <c r="M686" i="11"/>
  <c r="M690" i="11"/>
  <c r="O692" i="11"/>
  <c r="O700" i="11"/>
  <c r="O708" i="11"/>
  <c r="O716" i="11"/>
  <c r="O724" i="11"/>
  <c r="O732" i="11"/>
  <c r="M739" i="11"/>
  <c r="M738" i="11"/>
  <c r="M693" i="11"/>
  <c r="M697" i="11"/>
  <c r="M701" i="11"/>
  <c r="M705" i="11"/>
  <c r="M709" i="11"/>
  <c r="M713" i="11"/>
  <c r="M717" i="11"/>
  <c r="M721" i="11"/>
  <c r="M725" i="11"/>
  <c r="M729" i="11"/>
  <c r="M733" i="11"/>
  <c r="M747" i="11"/>
  <c r="M754" i="11"/>
  <c r="M763" i="11"/>
  <c r="M765" i="11"/>
  <c r="O791" i="11"/>
  <c r="M800" i="11"/>
  <c r="O802" i="11"/>
  <c r="M805" i="11"/>
  <c r="M811" i="11"/>
  <c r="M815" i="11"/>
  <c r="M819" i="11"/>
  <c r="M823" i="11"/>
  <c r="M850" i="11"/>
  <c r="M914" i="11"/>
  <c r="M1009" i="11"/>
  <c r="M1011" i="11"/>
  <c r="M1013" i="11"/>
  <c r="M1015" i="11"/>
  <c r="M743" i="11"/>
  <c r="M752" i="11"/>
  <c r="M759" i="11"/>
  <c r="M767" i="11"/>
  <c r="O775" i="11"/>
  <c r="M784" i="11"/>
  <c r="M792" i="11"/>
  <c r="O794" i="11"/>
  <c r="M803" i="11"/>
  <c r="M807" i="11"/>
  <c r="O811" i="11"/>
  <c r="O815" i="11"/>
  <c r="O819" i="11"/>
  <c r="O823" i="11"/>
  <c r="M832" i="11"/>
  <c r="O834" i="11"/>
  <c r="M764" i="11"/>
  <c r="O767" i="11"/>
  <c r="M776" i="11"/>
  <c r="O778" i="11"/>
  <c r="M781" i="11"/>
  <c r="M789" i="11"/>
  <c r="M795" i="11"/>
  <c r="M799" i="11"/>
  <c r="M824" i="11"/>
  <c r="O826" i="11"/>
  <c r="M829" i="11"/>
  <c r="M835" i="11"/>
  <c r="M839" i="11"/>
  <c r="C11" i="10"/>
  <c r="D11" i="10"/>
  <c r="I18" i="2"/>
  <c r="B16" i="6"/>
  <c r="F16" i="6"/>
  <c r="C16" i="6"/>
  <c r="G16" i="6"/>
  <c r="D16" i="6"/>
  <c r="E16" i="6"/>
  <c r="I26" i="6"/>
  <c r="I27" i="6"/>
  <c r="I29" i="6" s="1"/>
  <c r="I28" i="6"/>
  <c r="K26" i="2"/>
  <c r="B38" i="4"/>
  <c r="R2" i="9"/>
  <c r="R3" i="9"/>
  <c r="E63" i="12"/>
  <c r="E65" i="12" s="1"/>
  <c r="E66" i="12" s="1"/>
  <c r="R63" i="12"/>
  <c r="R65" i="12" s="1"/>
  <c r="R66" i="12" s="1"/>
  <c r="C63" i="12"/>
  <c r="C65" i="12" s="1"/>
  <c r="C66" i="12" s="1"/>
  <c r="K63" i="12"/>
  <c r="K65" i="12" s="1"/>
  <c r="K66" i="12" s="1"/>
  <c r="AQ63" i="12"/>
  <c r="AQ65" i="12" s="1"/>
  <c r="AQ66" i="12" s="1"/>
  <c r="AU63" i="12"/>
  <c r="AU65" i="12" s="1"/>
  <c r="AU66" i="12" s="1"/>
  <c r="T63" i="12"/>
  <c r="T65" i="12" s="1"/>
  <c r="T66" i="12" s="1"/>
  <c r="AP63" i="12"/>
  <c r="AP65" i="12" s="1"/>
  <c r="AP66" i="12" s="1"/>
  <c r="AJ63" i="12"/>
  <c r="AJ65" i="12" s="1"/>
  <c r="AJ66" i="12" s="1"/>
  <c r="AB63" i="12"/>
  <c r="AB65" i="12" s="1"/>
  <c r="AB66" i="12" s="1"/>
  <c r="AT63" i="12"/>
  <c r="AT65" i="12" s="1"/>
  <c r="AT66" i="12" s="1"/>
  <c r="P63" i="12"/>
  <c r="P65" i="12" s="1"/>
  <c r="P66" i="12" s="1"/>
  <c r="AF63" i="12"/>
  <c r="AF65" i="12" s="1"/>
  <c r="AF66" i="12" s="1"/>
  <c r="AN63" i="12"/>
  <c r="AN65" i="12" s="1"/>
  <c r="AN66" i="12" s="1"/>
  <c r="AV63" i="12"/>
  <c r="AV65" i="12" s="1"/>
  <c r="AV66" i="12" s="1"/>
  <c r="D25" i="10"/>
  <c r="E25" i="10"/>
  <c r="E23" i="10"/>
  <c r="C25" i="10"/>
  <c r="E24" i="10"/>
  <c r="E3" i="4"/>
  <c r="K16" i="2"/>
  <c r="E12" i="2"/>
  <c r="D23" i="10"/>
  <c r="M856" i="11"/>
  <c r="M855" i="11"/>
  <c r="M888" i="11"/>
  <c r="M887" i="11"/>
  <c r="M920" i="11"/>
  <c r="M919" i="11"/>
  <c r="M952" i="11"/>
  <c r="M951" i="11"/>
  <c r="O452" i="11"/>
  <c r="M912" i="11"/>
  <c r="M911" i="11"/>
  <c r="B28" i="4"/>
  <c r="B26" i="4"/>
  <c r="B24" i="4"/>
  <c r="B22" i="4"/>
  <c r="B20" i="4"/>
  <c r="E10" i="4"/>
  <c r="E2" i="4"/>
  <c r="E41" i="4"/>
  <c r="M455" i="11"/>
  <c r="M457" i="11"/>
  <c r="M459" i="11"/>
  <c r="M461" i="11"/>
  <c r="M463" i="11"/>
  <c r="M465" i="11"/>
  <c r="M467" i="11"/>
  <c r="M469" i="11"/>
  <c r="M471" i="11"/>
  <c r="M473" i="11"/>
  <c r="M475" i="11"/>
  <c r="M477" i="11"/>
  <c r="M479" i="11"/>
  <c r="M481" i="11"/>
  <c r="M483" i="11"/>
  <c r="M485" i="11"/>
  <c r="M736" i="11"/>
  <c r="M735" i="11"/>
  <c r="O795" i="11"/>
  <c r="O827" i="11"/>
  <c r="M864" i="11"/>
  <c r="M863" i="11"/>
  <c r="M896" i="11"/>
  <c r="M895" i="11"/>
  <c r="M928" i="11"/>
  <c r="M927" i="11"/>
  <c r="M848" i="11"/>
  <c r="M847" i="11"/>
  <c r="M880" i="11"/>
  <c r="M879" i="11"/>
  <c r="M944" i="11"/>
  <c r="M943" i="11"/>
  <c r="E11" i="4"/>
  <c r="E7" i="4"/>
  <c r="E8" i="2"/>
  <c r="E6" i="2"/>
  <c r="E6" i="4"/>
  <c r="D24" i="10"/>
  <c r="C23" i="10"/>
  <c r="E11" i="10"/>
  <c r="C30" i="4"/>
  <c r="C31" i="4" s="1"/>
  <c r="E9" i="4"/>
  <c r="E13" i="2"/>
  <c r="E11" i="2"/>
  <c r="E9" i="2"/>
  <c r="E7" i="2"/>
  <c r="M127" i="11"/>
  <c r="M131" i="11"/>
  <c r="M135" i="11"/>
  <c r="M139" i="11"/>
  <c r="M143" i="11"/>
  <c r="M147" i="11"/>
  <c r="M151" i="11"/>
  <c r="M155" i="11"/>
  <c r="M159" i="11"/>
  <c r="M163" i="11"/>
  <c r="M167" i="11"/>
  <c r="M171" i="11"/>
  <c r="M175" i="11"/>
  <c r="M179" i="11"/>
  <c r="M183" i="11"/>
  <c r="M187" i="11"/>
  <c r="M191" i="11"/>
  <c r="M195" i="11"/>
  <c r="M199" i="11"/>
  <c r="M203" i="11"/>
  <c r="M207" i="11"/>
  <c r="M211" i="11"/>
  <c r="M215" i="11"/>
  <c r="M219" i="11"/>
  <c r="M223" i="11"/>
  <c r="M227" i="11"/>
  <c r="M231" i="11"/>
  <c r="M235" i="11"/>
  <c r="M239" i="11"/>
  <c r="M243" i="11"/>
  <c r="M247" i="11"/>
  <c r="M251" i="11"/>
  <c r="M255" i="11"/>
  <c r="M259" i="11"/>
  <c r="M263" i="11"/>
  <c r="M267" i="11"/>
  <c r="M271" i="11"/>
  <c r="M275" i="11"/>
  <c r="M279" i="11"/>
  <c r="M283" i="11"/>
  <c r="M287" i="11"/>
  <c r="M291" i="11"/>
  <c r="M295" i="11"/>
  <c r="M299" i="11"/>
  <c r="M303" i="11"/>
  <c r="M307" i="11"/>
  <c r="M311" i="11"/>
  <c r="M315" i="11"/>
  <c r="M319" i="11"/>
  <c r="M323" i="11"/>
  <c r="M327" i="11"/>
  <c r="M331" i="11"/>
  <c r="M335" i="11"/>
  <c r="M339" i="11"/>
  <c r="M343" i="11"/>
  <c r="M347" i="11"/>
  <c r="M351" i="11"/>
  <c r="M355" i="11"/>
  <c r="M359" i="11"/>
  <c r="M363" i="11"/>
  <c r="M367" i="11"/>
  <c r="M371" i="11"/>
  <c r="M375" i="11"/>
  <c r="M379" i="11"/>
  <c r="M383" i="11"/>
  <c r="M387" i="11"/>
  <c r="M391" i="11"/>
  <c r="M395" i="11"/>
  <c r="M399" i="11"/>
  <c r="M403" i="11"/>
  <c r="M407" i="11"/>
  <c r="M411" i="11"/>
  <c r="M415" i="11"/>
  <c r="M419" i="11"/>
  <c r="M423" i="11"/>
  <c r="M427" i="11"/>
  <c r="M431" i="11"/>
  <c r="M435" i="11"/>
  <c r="M439" i="11"/>
  <c r="M443" i="11"/>
  <c r="M447" i="11"/>
  <c r="M451" i="11"/>
  <c r="O455" i="11"/>
  <c r="O457" i="11"/>
  <c r="O459" i="11"/>
  <c r="O461" i="11"/>
  <c r="O463" i="11"/>
  <c r="O465" i="11"/>
  <c r="O467" i="11"/>
  <c r="O469" i="11"/>
  <c r="O471" i="11"/>
  <c r="O473" i="11"/>
  <c r="M487" i="11"/>
  <c r="M491" i="11"/>
  <c r="M495" i="11"/>
  <c r="M499" i="11"/>
  <c r="M503" i="11"/>
  <c r="M507" i="11"/>
  <c r="M511" i="11"/>
  <c r="M515" i="11"/>
  <c r="M519" i="11"/>
  <c r="M523" i="11"/>
  <c r="M527" i="11"/>
  <c r="M531" i="11"/>
  <c r="M535" i="11"/>
  <c r="M539" i="11"/>
  <c r="M543" i="11"/>
  <c r="M547" i="11"/>
  <c r="M551" i="11"/>
  <c r="M555" i="11"/>
  <c r="M559" i="11"/>
  <c r="M563" i="11"/>
  <c r="M567" i="11"/>
  <c r="M571" i="11"/>
  <c r="M575" i="11"/>
  <c r="M579" i="11"/>
  <c r="M583" i="11"/>
  <c r="M587" i="11"/>
  <c r="M591" i="11"/>
  <c r="M595" i="11"/>
  <c r="M599" i="11"/>
  <c r="M603" i="11"/>
  <c r="M607" i="11"/>
  <c r="M611" i="11"/>
  <c r="M615" i="11"/>
  <c r="M619" i="11"/>
  <c r="M623" i="11"/>
  <c r="M627" i="11"/>
  <c r="M631" i="11"/>
  <c r="M635" i="11"/>
  <c r="M639" i="11"/>
  <c r="M643" i="11"/>
  <c r="M647" i="11"/>
  <c r="M651" i="11"/>
  <c r="M655" i="11"/>
  <c r="M659" i="11"/>
  <c r="M663" i="11"/>
  <c r="M667" i="11"/>
  <c r="M671" i="11"/>
  <c r="M675" i="11"/>
  <c r="M679" i="11"/>
  <c r="M683" i="11"/>
  <c r="M687" i="11"/>
  <c r="M691" i="11"/>
  <c r="M695" i="11"/>
  <c r="M699" i="11"/>
  <c r="M703" i="11"/>
  <c r="M707" i="11"/>
  <c r="M711" i="11"/>
  <c r="M715" i="11"/>
  <c r="M719" i="11"/>
  <c r="M723" i="11"/>
  <c r="M727" i="11"/>
  <c r="M731" i="11"/>
  <c r="O771" i="11"/>
  <c r="O803" i="11"/>
  <c r="O835" i="11"/>
  <c r="M872" i="11"/>
  <c r="M871" i="11"/>
  <c r="M904" i="11"/>
  <c r="M903" i="11"/>
  <c r="M936" i="11"/>
  <c r="M935" i="11"/>
  <c r="O483" i="11"/>
  <c r="M844" i="11"/>
  <c r="M843" i="11"/>
  <c r="M852" i="11"/>
  <c r="M851" i="11"/>
  <c r="M860" i="11"/>
  <c r="M859" i="11"/>
  <c r="M868" i="11"/>
  <c r="M867" i="11"/>
  <c r="M876" i="11"/>
  <c r="M875" i="11"/>
  <c r="M884" i="11"/>
  <c r="M883" i="11"/>
  <c r="M892" i="11"/>
  <c r="M891" i="11"/>
  <c r="M900" i="11"/>
  <c r="M899" i="11"/>
  <c r="M908" i="11"/>
  <c r="M907" i="11"/>
  <c r="M916" i="11"/>
  <c r="M915" i="11"/>
  <c r="M924" i="11"/>
  <c r="M923" i="11"/>
  <c r="M932" i="11"/>
  <c r="M931" i="11"/>
  <c r="M940" i="11"/>
  <c r="M939" i="11"/>
  <c r="M948" i="11"/>
  <c r="M947" i="11"/>
  <c r="N1015" i="11"/>
  <c r="N1014" i="11"/>
  <c r="N1013" i="11"/>
  <c r="N1012" i="11"/>
  <c r="N1011" i="11"/>
  <c r="N1010" i="11"/>
  <c r="N1009" i="11"/>
  <c r="N1008" i="11"/>
  <c r="N1007" i="11"/>
  <c r="N1006" i="11"/>
  <c r="N1005" i="11"/>
  <c r="N1004" i="11"/>
  <c r="N1003" i="11"/>
  <c r="N1002" i="11"/>
  <c r="N1001" i="11"/>
  <c r="N1000" i="11"/>
  <c r="N999" i="11"/>
  <c r="N998" i="11"/>
  <c r="N997" i="11"/>
  <c r="N996" i="11"/>
  <c r="N995" i="11"/>
  <c r="N994" i="11"/>
  <c r="N993" i="11"/>
  <c r="N992" i="11"/>
  <c r="N991" i="11"/>
  <c r="N990" i="11"/>
  <c r="N989" i="11"/>
  <c r="N988" i="11"/>
  <c r="N987" i="11"/>
  <c r="N986" i="11"/>
  <c r="N985" i="11"/>
  <c r="N984" i="11"/>
  <c r="N983" i="11"/>
  <c r="N982" i="11"/>
  <c r="N981" i="11"/>
  <c r="N980" i="11"/>
  <c r="N979" i="11"/>
  <c r="N978" i="11"/>
  <c r="N977" i="11"/>
  <c r="N976" i="11"/>
  <c r="N975" i="11"/>
  <c r="N974" i="11"/>
  <c r="N973" i="11"/>
  <c r="N972" i="11"/>
  <c r="N971" i="11"/>
  <c r="N970" i="11"/>
  <c r="N969" i="11"/>
  <c r="N968" i="11"/>
  <c r="N967" i="11"/>
  <c r="N966" i="11"/>
  <c r="N965" i="11"/>
  <c r="N964" i="11"/>
  <c r="N963" i="11"/>
  <c r="N962" i="11"/>
  <c r="N961" i="11"/>
  <c r="N960" i="11"/>
  <c r="N959" i="11"/>
  <c r="O959" i="11" s="1"/>
  <c r="N958" i="11"/>
  <c r="N957" i="11"/>
  <c r="N956" i="11"/>
  <c r="N955" i="11"/>
  <c r="O955" i="11" s="1"/>
  <c r="N954" i="11"/>
  <c r="N953" i="11"/>
  <c r="N952" i="11"/>
  <c r="N951" i="11"/>
  <c r="O951" i="11" s="1"/>
  <c r="N950" i="11"/>
  <c r="N949" i="11"/>
  <c r="N948" i="11"/>
  <c r="N947" i="11"/>
  <c r="O947" i="11" s="1"/>
  <c r="N946" i="11"/>
  <c r="N945" i="11"/>
  <c r="N944" i="11"/>
  <c r="N943" i="11"/>
  <c r="O943" i="11" s="1"/>
  <c r="N942" i="11"/>
  <c r="N941" i="11"/>
  <c r="N940" i="11"/>
  <c r="N939" i="11"/>
  <c r="O939" i="11" s="1"/>
  <c r="N938" i="11"/>
  <c r="N937" i="11"/>
  <c r="N936" i="11"/>
  <c r="N935" i="11"/>
  <c r="O935" i="11" s="1"/>
  <c r="N934" i="11"/>
  <c r="N933" i="11"/>
  <c r="N932" i="11"/>
  <c r="N931" i="11"/>
  <c r="O931" i="11" s="1"/>
  <c r="N930" i="11"/>
  <c r="N929" i="11"/>
  <c r="N928" i="11"/>
  <c r="N927" i="11"/>
  <c r="O927" i="11" s="1"/>
  <c r="N926" i="11"/>
  <c r="N925" i="11"/>
  <c r="N924" i="11"/>
  <c r="N923" i="11"/>
  <c r="O923" i="11" s="1"/>
  <c r="N922" i="11"/>
  <c r="N921" i="11"/>
  <c r="N920" i="11"/>
  <c r="N919" i="11"/>
  <c r="O919" i="11" s="1"/>
  <c r="N918" i="11"/>
  <c r="N917" i="11"/>
  <c r="N916" i="11"/>
  <c r="N915" i="11"/>
  <c r="O915" i="11" s="1"/>
  <c r="N914" i="11"/>
  <c r="N913" i="11"/>
  <c r="N912" i="11"/>
  <c r="N911" i="11"/>
  <c r="O911" i="11" s="1"/>
  <c r="N910" i="11"/>
  <c r="N909" i="11"/>
  <c r="N908" i="11"/>
  <c r="N907" i="11"/>
  <c r="O907" i="11" s="1"/>
  <c r="N906" i="11"/>
  <c r="N905" i="11"/>
  <c r="N904" i="11"/>
  <c r="N903" i="11"/>
  <c r="O903" i="11" s="1"/>
  <c r="N902" i="11"/>
  <c r="N901" i="11"/>
  <c r="N900" i="11"/>
  <c r="N899" i="11"/>
  <c r="O899" i="11" s="1"/>
  <c r="N898" i="11"/>
  <c r="N897" i="11"/>
  <c r="N896" i="11"/>
  <c r="N895" i="11"/>
  <c r="O895" i="11" s="1"/>
  <c r="N894" i="11"/>
  <c r="N893" i="11"/>
  <c r="N892" i="11"/>
  <c r="N891" i="11"/>
  <c r="O891" i="11" s="1"/>
  <c r="N890" i="11"/>
  <c r="N889" i="11"/>
  <c r="N888" i="11"/>
  <c r="N887" i="11"/>
  <c r="O887" i="11" s="1"/>
  <c r="N886" i="11"/>
  <c r="N885" i="11"/>
  <c r="N884" i="11"/>
  <c r="N883" i="11"/>
  <c r="O883" i="11" s="1"/>
  <c r="N882" i="11"/>
  <c r="N881" i="11"/>
  <c r="N880" i="11"/>
  <c r="N879" i="11"/>
  <c r="O879" i="11" s="1"/>
  <c r="N878" i="11"/>
  <c r="N877" i="11"/>
  <c r="N876" i="11"/>
  <c r="N875" i="11"/>
  <c r="O875" i="11" s="1"/>
  <c r="N874" i="11"/>
  <c r="N873" i="11"/>
  <c r="N872" i="11"/>
  <c r="N871" i="11"/>
  <c r="O871" i="11" s="1"/>
  <c r="N870" i="11"/>
  <c r="N869" i="11"/>
  <c r="N868" i="11"/>
  <c r="N867" i="11"/>
  <c r="O867" i="11" s="1"/>
  <c r="N866" i="11"/>
  <c r="N865" i="11"/>
  <c r="N864" i="11"/>
  <c r="N863" i="11"/>
  <c r="O863" i="11" s="1"/>
  <c r="N862" i="11"/>
  <c r="N861" i="11"/>
  <c r="N860" i="11"/>
  <c r="N859" i="11"/>
  <c r="O859" i="11" s="1"/>
  <c r="N858" i="11"/>
  <c r="N857" i="11"/>
  <c r="N856" i="11"/>
  <c r="N855" i="11"/>
  <c r="O855" i="11" s="1"/>
  <c r="N854" i="11"/>
  <c r="N853" i="11"/>
  <c r="N852" i="11"/>
  <c r="N851" i="11"/>
  <c r="O851" i="11" s="1"/>
  <c r="N850" i="11"/>
  <c r="N849" i="11"/>
  <c r="N848" i="11"/>
  <c r="N847" i="11"/>
  <c r="O847" i="11" s="1"/>
  <c r="N846" i="11"/>
  <c r="N845" i="11"/>
  <c r="N844" i="11"/>
  <c r="N843" i="11"/>
  <c r="O843" i="11" s="1"/>
  <c r="N1017" i="11"/>
  <c r="O1017" i="11" s="1"/>
  <c r="N840" i="11"/>
  <c r="O840" i="11" s="1"/>
  <c r="N836" i="11"/>
  <c r="N832" i="11"/>
  <c r="O832" i="11" s="1"/>
  <c r="N828" i="11"/>
  <c r="N824" i="11"/>
  <c r="O824" i="11" s="1"/>
  <c r="N820" i="11"/>
  <c r="N816" i="11"/>
  <c r="O816" i="11" s="1"/>
  <c r="N812" i="11"/>
  <c r="N808" i="11"/>
  <c r="O808" i="11" s="1"/>
  <c r="N804" i="11"/>
  <c r="N800" i="11"/>
  <c r="O800" i="11" s="1"/>
  <c r="N796" i="11"/>
  <c r="N792" i="11"/>
  <c r="O792" i="11" s="1"/>
  <c r="N788" i="11"/>
  <c r="N784" i="11"/>
  <c r="O784" i="11" s="1"/>
  <c r="N780" i="11"/>
  <c r="N776" i="11"/>
  <c r="O776" i="11" s="1"/>
  <c r="N772" i="11"/>
  <c r="N768" i="11"/>
  <c r="O768" i="11" s="1"/>
  <c r="N764" i="11"/>
  <c r="N763" i="11"/>
  <c r="N762" i="11"/>
  <c r="N761" i="11"/>
  <c r="O761" i="11" s="1"/>
  <c r="N760" i="11"/>
  <c r="N759" i="11"/>
  <c r="N758" i="11"/>
  <c r="N757" i="11"/>
  <c r="O757" i="11" s="1"/>
  <c r="N756" i="11"/>
  <c r="N755" i="11"/>
  <c r="N754" i="11"/>
  <c r="N753" i="11"/>
  <c r="O753" i="11" s="1"/>
  <c r="N752" i="11"/>
  <c r="N751" i="11"/>
  <c r="N750" i="11"/>
  <c r="N749" i="11"/>
  <c r="O749" i="11" s="1"/>
  <c r="N748" i="11"/>
  <c r="N747" i="11"/>
  <c r="N746" i="11"/>
  <c r="N745" i="11"/>
  <c r="O745" i="11" s="1"/>
  <c r="N744" i="11"/>
  <c r="N743" i="11"/>
  <c r="N742" i="11"/>
  <c r="N741" i="11"/>
  <c r="O741" i="11" s="1"/>
  <c r="N740" i="11"/>
  <c r="N739" i="11"/>
  <c r="N738" i="11"/>
  <c r="N737" i="11"/>
  <c r="O737" i="11" s="1"/>
  <c r="N736" i="11"/>
  <c r="N735" i="11"/>
  <c r="O735" i="11" s="1"/>
  <c r="M769" i="11"/>
  <c r="M772" i="11"/>
  <c r="M777" i="11"/>
  <c r="M780" i="11"/>
  <c r="M785" i="11"/>
  <c r="M788" i="11"/>
  <c r="M793" i="11"/>
  <c r="M796" i="11"/>
  <c r="M801" i="11"/>
  <c r="M804" i="11"/>
  <c r="M809" i="11"/>
  <c r="M812" i="11"/>
  <c r="M817" i="11"/>
  <c r="M820" i="11"/>
  <c r="M825" i="11"/>
  <c r="M828" i="11"/>
  <c r="M833" i="11"/>
  <c r="M836" i="11"/>
  <c r="M841" i="11"/>
  <c r="M846" i="11"/>
  <c r="M854" i="11"/>
  <c r="M862" i="11"/>
  <c r="M870" i="11"/>
  <c r="M878" i="11"/>
  <c r="M886" i="11"/>
  <c r="M894" i="11"/>
  <c r="M902" i="11"/>
  <c r="M910" i="11"/>
  <c r="M918" i="11"/>
  <c r="M926" i="11"/>
  <c r="M934" i="11"/>
  <c r="M942" i="11"/>
  <c r="M950" i="11"/>
  <c r="M766" i="11"/>
  <c r="M770" i="11"/>
  <c r="M774" i="11"/>
  <c r="M778" i="11"/>
  <c r="M782" i="11"/>
  <c r="M786" i="11"/>
  <c r="M790" i="11"/>
  <c r="M794" i="11"/>
  <c r="M798" i="11"/>
  <c r="M802" i="11"/>
  <c r="M806" i="11"/>
  <c r="M810" i="11"/>
  <c r="M814" i="11"/>
  <c r="M818" i="11"/>
  <c r="M822" i="11"/>
  <c r="M826" i="11"/>
  <c r="M830" i="11"/>
  <c r="M834" i="11"/>
  <c r="M838" i="11"/>
  <c r="M842" i="11"/>
  <c r="D66" i="15"/>
  <c r="BC9" i="15"/>
  <c r="B8" i="14"/>
  <c r="BC7" i="14"/>
  <c r="BD7" i="14" s="1"/>
  <c r="BD1941" i="12"/>
  <c r="BD1945" i="12"/>
  <c r="BD1949" i="12"/>
  <c r="BD1953" i="12"/>
  <c r="BD1957" i="12"/>
  <c r="BD1961" i="12"/>
  <c r="BD1965" i="12"/>
  <c r="BD1969" i="12"/>
  <c r="BD1973" i="12"/>
  <c r="BD1977" i="12"/>
  <c r="BD1981" i="12"/>
  <c r="BD1985" i="12"/>
  <c r="BD1989" i="12"/>
  <c r="BD1993" i="12"/>
  <c r="BD1997" i="12"/>
  <c r="BD2001" i="12"/>
  <c r="BD2005" i="12"/>
  <c r="BD2010" i="15"/>
  <c r="BD2006" i="15"/>
  <c r="BD2002" i="15"/>
  <c r="BD1998" i="15"/>
  <c r="BD1994" i="15"/>
  <c r="BD1990" i="15"/>
  <c r="BD1986" i="15"/>
  <c r="BD1982" i="15"/>
  <c r="BD1978" i="15"/>
  <c r="BD1974" i="15"/>
  <c r="BD1970" i="15"/>
  <c r="BD1966" i="15"/>
  <c r="BD1962" i="15"/>
  <c r="BD1958" i="15"/>
  <c r="BD1954" i="15"/>
  <c r="BD1950" i="15"/>
  <c r="BD1946" i="15"/>
  <c r="BD1942" i="15"/>
  <c r="BD1938" i="15"/>
  <c r="BD1934" i="15"/>
  <c r="BD1930" i="15"/>
  <c r="BD1926" i="15"/>
  <c r="BD1922" i="15"/>
  <c r="BD1918" i="15"/>
  <c r="BD1914" i="15"/>
  <c r="BD1910" i="15"/>
  <c r="BD1906" i="15"/>
  <c r="BD1902" i="15"/>
  <c r="BD1898" i="15"/>
  <c r="BD1894" i="15"/>
  <c r="BD1890" i="15"/>
  <c r="BD1886" i="15"/>
  <c r="BD1882" i="15"/>
  <c r="BD1878" i="15"/>
  <c r="BD1874" i="15"/>
  <c r="BD1870" i="15"/>
  <c r="BD1866" i="15"/>
  <c r="BD1862" i="15"/>
  <c r="BD1858" i="15"/>
  <c r="BD1854" i="15"/>
  <c r="BD1850" i="15"/>
  <c r="BD1846" i="15"/>
  <c r="BD1842" i="15"/>
  <c r="BD1838" i="15"/>
  <c r="BD1834" i="15"/>
  <c r="BD1830" i="15"/>
  <c r="BD1826" i="15"/>
  <c r="BD1822" i="15"/>
  <c r="BD1818" i="15"/>
  <c r="BD1814" i="15"/>
  <c r="BD1810" i="15"/>
  <c r="BD1806" i="15"/>
  <c r="BD1802" i="15"/>
  <c r="BD1798" i="15"/>
  <c r="BD1794" i="15"/>
  <c r="BD1790" i="15"/>
  <c r="BD1786" i="15"/>
  <c r="BD1782" i="15"/>
  <c r="BD2009" i="15"/>
  <c r="BD2005" i="15"/>
  <c r="BD2001" i="15"/>
  <c r="BD1997" i="15"/>
  <c r="BD1993" i="15"/>
  <c r="BD1989" i="15"/>
  <c r="BD1985" i="15"/>
  <c r="BD1981" i="15"/>
  <c r="BD1977" i="15"/>
  <c r="BD1973" i="15"/>
  <c r="BD1969" i="15"/>
  <c r="BD1965" i="15"/>
  <c r="BD1961" i="15"/>
  <c r="BD1957" i="15"/>
  <c r="BD1953" i="15"/>
  <c r="BD1949" i="15"/>
  <c r="BD1945" i="15"/>
  <c r="BD1941" i="15"/>
  <c r="BD1937" i="15"/>
  <c r="BD1933" i="15"/>
  <c r="BD1929" i="15"/>
  <c r="BD1925" i="15"/>
  <c r="BD1921" i="15"/>
  <c r="BD1917" i="15"/>
  <c r="BD1913" i="15"/>
  <c r="BD1909" i="15"/>
  <c r="BD1905" i="15"/>
  <c r="BD1901" i="15"/>
  <c r="BD1897" i="15"/>
  <c r="BD1893" i="15"/>
  <c r="BD1889" i="15"/>
  <c r="BD1885" i="15"/>
  <c r="BD1881" i="15"/>
  <c r="BD1877" i="15"/>
  <c r="BD1873" i="15"/>
  <c r="BD1869" i="15"/>
  <c r="BD1865" i="15"/>
  <c r="BD1861" i="15"/>
  <c r="BD1857" i="15"/>
  <c r="BD1853" i="15"/>
  <c r="BD1849" i="15"/>
  <c r="BD1845" i="15"/>
  <c r="BD1841" i="15"/>
  <c r="BD1837" i="15"/>
  <c r="BD1833" i="15"/>
  <c r="BD1829" i="15"/>
  <c r="BD1825" i="15"/>
  <c r="BD1821" i="15"/>
  <c r="BD1817" i="15"/>
  <c r="BD1813" i="15"/>
  <c r="BD1809" i="15"/>
  <c r="BD1805" i="15"/>
  <c r="BD1801" i="15"/>
  <c r="BD1797" i="15"/>
  <c r="BD1793" i="15"/>
  <c r="BD1789" i="15"/>
  <c r="BD2007" i="15"/>
  <c r="BD1999" i="15"/>
  <c r="BD1991" i="15"/>
  <c r="BD1983" i="15"/>
  <c r="BD1975" i="15"/>
  <c r="BD1967" i="15"/>
  <c r="BD1959" i="15"/>
  <c r="BD1951" i="15"/>
  <c r="BD1943" i="15"/>
  <c r="BD1935" i="15"/>
  <c r="BD1927" i="15"/>
  <c r="BD1919" i="15"/>
  <c r="BD1911" i="15"/>
  <c r="BD1903" i="15"/>
  <c r="BD1895" i="15"/>
  <c r="BD1887" i="15"/>
  <c r="BD1879" i="15"/>
  <c r="BD1871" i="15"/>
  <c r="BD1863" i="15"/>
  <c r="BD1855" i="15"/>
  <c r="BD1847" i="15"/>
  <c r="BD1839" i="15"/>
  <c r="BD1831" i="15"/>
  <c r="BD1823" i="15"/>
  <c r="BD1815" i="15"/>
  <c r="BD1807" i="15"/>
  <c r="BD1799" i="15"/>
  <c r="BD1791" i="15"/>
  <c r="BD1784" i="15"/>
  <c r="BD1779" i="15"/>
  <c r="BD1775" i="15"/>
  <c r="BD1771" i="15"/>
  <c r="BD1767" i="15"/>
  <c r="BD1763" i="15"/>
  <c r="BD1759" i="15"/>
  <c r="BD1755" i="15"/>
  <c r="BD1751" i="15"/>
  <c r="BD1747" i="15"/>
  <c r="BD1743" i="15"/>
  <c r="BD1739" i="15"/>
  <c r="BD1735" i="15"/>
  <c r="BD1731" i="15"/>
  <c r="BD1727" i="15"/>
  <c r="BD1723" i="15"/>
  <c r="BD1719" i="15"/>
  <c r="BD1715" i="15"/>
  <c r="BD1711" i="15"/>
  <c r="BD1707" i="15"/>
  <c r="BD1703" i="15"/>
  <c r="BD1699" i="15"/>
  <c r="BD1695" i="15"/>
  <c r="BD1691" i="15"/>
  <c r="BD1687" i="15"/>
  <c r="BD1683" i="15"/>
  <c r="BD1679" i="15"/>
  <c r="BD1675" i="15"/>
  <c r="BD1671" i="15"/>
  <c r="BD1667" i="15"/>
  <c r="BD1663" i="15"/>
  <c r="BD1659" i="15"/>
  <c r="BD1655" i="15"/>
  <c r="BD1651" i="15"/>
  <c r="BD1647" i="15"/>
  <c r="BD1643" i="15"/>
  <c r="BD1639" i="15"/>
  <c r="BD1635" i="15"/>
  <c r="BD1631" i="15"/>
  <c r="BD1627" i="15"/>
  <c r="BD1623" i="15"/>
  <c r="BD1619" i="15"/>
  <c r="BD1615" i="15"/>
  <c r="BD1611" i="15"/>
  <c r="BD1607" i="15"/>
  <c r="BD1603" i="15"/>
  <c r="BD1599" i="15"/>
  <c r="BD2003" i="15"/>
  <c r="BD1992" i="15"/>
  <c r="BD1980" i="15"/>
  <c r="BD1971" i="15"/>
  <c r="BD1960" i="15"/>
  <c r="BD1948" i="15"/>
  <c r="BD1939" i="15"/>
  <c r="BD1928" i="15"/>
  <c r="BD1916" i="15"/>
  <c r="BD1907" i="15"/>
  <c r="BD1896" i="15"/>
  <c r="BD1884" i="15"/>
  <c r="BD1875" i="15"/>
  <c r="BD1864" i="15"/>
  <c r="BD1852" i="15"/>
  <c r="BD1843" i="15"/>
  <c r="BD1832" i="15"/>
  <c r="BD1820" i="15"/>
  <c r="BD1811" i="15"/>
  <c r="BD1800" i="15"/>
  <c r="BD1788" i="15"/>
  <c r="BD1781" i="15"/>
  <c r="BD1776" i="15"/>
  <c r="BD1770" i="15"/>
  <c r="BD1765" i="15"/>
  <c r="BD1760" i="15"/>
  <c r="BD1754" i="15"/>
  <c r="BD1749" i="15"/>
  <c r="BD1744" i="15"/>
  <c r="BD1738" i="15"/>
  <c r="BD1733" i="15"/>
  <c r="BD1728" i="15"/>
  <c r="BD1722" i="15"/>
  <c r="BD1717" i="15"/>
  <c r="BD1712" i="15"/>
  <c r="BD1706" i="15"/>
  <c r="BD1701" i="15"/>
  <c r="BD1696" i="15"/>
  <c r="BD1690" i="15"/>
  <c r="BD1685" i="15"/>
  <c r="BD1680" i="15"/>
  <c r="BD1674" i="15"/>
  <c r="BD1669" i="15"/>
  <c r="BD1664" i="15"/>
  <c r="BD1658" i="15"/>
  <c r="BD1653" i="15"/>
  <c r="BD1648" i="15"/>
  <c r="BD1642" i="15"/>
  <c r="BD1637" i="15"/>
  <c r="BD1632" i="15"/>
  <c r="BD1626" i="15"/>
  <c r="BD1621" i="15"/>
  <c r="BD1616" i="15"/>
  <c r="BD1610" i="15"/>
  <c r="BD1605" i="15"/>
  <c r="BD1600" i="15"/>
  <c r="BD1595" i="15"/>
  <c r="BD1591" i="15"/>
  <c r="BD1587" i="15"/>
  <c r="BD1583" i="15"/>
  <c r="BD1579" i="15"/>
  <c r="BD1575" i="15"/>
  <c r="BD1571" i="15"/>
  <c r="BD1567" i="15"/>
  <c r="BD1563" i="15"/>
  <c r="BD1559" i="15"/>
  <c r="BD1555" i="15"/>
  <c r="BD1551" i="15"/>
  <c r="BD1547" i="15"/>
  <c r="BD1543" i="15"/>
  <c r="BD1539" i="15"/>
  <c r="BD1535" i="15"/>
  <c r="BD1531" i="15"/>
  <c r="BD1527" i="15"/>
  <c r="BD1523" i="15"/>
  <c r="BD1519" i="15"/>
  <c r="BD1515" i="15"/>
  <c r="BD1511" i="15"/>
  <c r="BD1507" i="15"/>
  <c r="BD1503" i="15"/>
  <c r="BD1499" i="15"/>
  <c r="BD1495" i="15"/>
  <c r="BD1491" i="15"/>
  <c r="BD1487" i="15"/>
  <c r="BD1483" i="15"/>
  <c r="BD1479" i="15"/>
  <c r="BD1475" i="15"/>
  <c r="BD1471" i="15"/>
  <c r="BD1467" i="15"/>
  <c r="BD1463" i="15"/>
  <c r="BD1459" i="15"/>
  <c r="BD1455" i="15"/>
  <c r="BD1451" i="15"/>
  <c r="BD1447" i="15"/>
  <c r="BD1443" i="15"/>
  <c r="BD1439" i="15"/>
  <c r="BD1435" i="15"/>
  <c r="BD1431" i="15"/>
  <c r="BD1427" i="15"/>
  <c r="BD1423" i="15"/>
  <c r="BD1419" i="15"/>
  <c r="BD1415" i="15"/>
  <c r="BD1411" i="15"/>
  <c r="BD1407" i="15"/>
  <c r="BD1403" i="15"/>
  <c r="BD1399" i="15"/>
  <c r="BD1395" i="15"/>
  <c r="BD1391" i="15"/>
  <c r="BD1387" i="15"/>
  <c r="BD1383" i="15"/>
  <c r="BD1379" i="15"/>
  <c r="BD1375" i="15"/>
  <c r="BD1371" i="15"/>
  <c r="BD1367" i="15"/>
  <c r="BD1363" i="15"/>
  <c r="BD1359" i="15"/>
  <c r="BD1355" i="15"/>
  <c r="BD1351" i="15"/>
  <c r="BD1347" i="15"/>
  <c r="BD1343" i="15"/>
  <c r="BD1339" i="15"/>
  <c r="BD1335" i="15"/>
  <c r="BD1331" i="15"/>
  <c r="BD1327" i="15"/>
  <c r="BD1323" i="15"/>
  <c r="BD1319" i="15"/>
  <c r="BD1315" i="15"/>
  <c r="BD1311" i="15"/>
  <c r="BD1307" i="15"/>
  <c r="BD1303" i="15"/>
  <c r="BD1299" i="15"/>
  <c r="BD1295" i="15"/>
  <c r="BD1291" i="15"/>
  <c r="BD1287" i="15"/>
  <c r="BD1283" i="15"/>
  <c r="BD1279" i="15"/>
  <c r="BD1275" i="15"/>
  <c r="BD1271" i="15"/>
  <c r="BD1267" i="15"/>
  <c r="BD1263" i="15"/>
  <c r="BD1259" i="15"/>
  <c r="BD1255" i="15"/>
  <c r="BD1251" i="15"/>
  <c r="BD1247" i="15"/>
  <c r="BD1243" i="15"/>
  <c r="BD1239" i="15"/>
  <c r="BD1235" i="15"/>
  <c r="BD1231" i="15"/>
  <c r="BD1227" i="15"/>
  <c r="BD1223" i="15"/>
  <c r="BD1219" i="15"/>
  <c r="BD1215" i="15"/>
  <c r="BD1211" i="15"/>
  <c r="BD1207" i="15"/>
  <c r="BD1203" i="15"/>
  <c r="BD1199" i="15"/>
  <c r="BD1195" i="15"/>
  <c r="BD1191" i="15"/>
  <c r="BD1187" i="15"/>
  <c r="BD1183" i="15"/>
  <c r="BD1179" i="15"/>
  <c r="BD1175" i="15"/>
  <c r="BD1171" i="15"/>
  <c r="BD1589" i="15"/>
  <c r="BD1594" i="15"/>
  <c r="BD1601" i="15"/>
  <c r="BD1608" i="15"/>
  <c r="BD1614" i="15"/>
  <c r="BD1622" i="15"/>
  <c r="BD1629" i="15"/>
  <c r="BD1636" i="15"/>
  <c r="BD1644" i="15"/>
  <c r="BD1650" i="15"/>
  <c r="BD1657" i="15"/>
  <c r="BD1665" i="15"/>
  <c r="BD1672" i="15"/>
  <c r="BD1678" i="15"/>
  <c r="BD1686" i="15"/>
  <c r="BD1693" i="15"/>
  <c r="BD1700" i="15"/>
  <c r="BD1708" i="15"/>
  <c r="BD1714" i="15"/>
  <c r="BD1721" i="15"/>
  <c r="BD1729" i="15"/>
  <c r="BD1736" i="15"/>
  <c r="BD1742" i="15"/>
  <c r="BD1750" i="15"/>
  <c r="BD1757" i="15"/>
  <c r="BD1764" i="15"/>
  <c r="BD1772" i="15"/>
  <c r="BD1778" i="15"/>
  <c r="BD1787" i="15"/>
  <c r="BD1803" i="15"/>
  <c r="BD1816" i="15"/>
  <c r="BD1828" i="15"/>
  <c r="BD1844" i="15"/>
  <c r="BD1859" i="15"/>
  <c r="BD1872" i="15"/>
  <c r="BD1888" i="15"/>
  <c r="BD1900" i="15"/>
  <c r="BD1915" i="15"/>
  <c r="BD1931" i="15"/>
  <c r="BD1944" i="15"/>
  <c r="BD1956" i="15"/>
  <c r="BD1972" i="15"/>
  <c r="BD1987" i="15"/>
  <c r="BD2000" i="15"/>
  <c r="C28" i="10" a="1"/>
  <c r="I22" i="6" l="1"/>
  <c r="E28" i="10"/>
  <c r="E31" i="10" s="1"/>
  <c r="D28" i="10"/>
  <c r="D31" i="10" s="1"/>
  <c r="C28" i="10"/>
  <c r="C31" i="10" s="1"/>
  <c r="E16" i="2"/>
  <c r="F16" i="2" s="1"/>
  <c r="O963" i="11"/>
  <c r="O967" i="11"/>
  <c r="O971" i="11"/>
  <c r="O975" i="11"/>
  <c r="O979" i="11"/>
  <c r="O983" i="11"/>
  <c r="O987" i="11"/>
  <c r="O991" i="11"/>
  <c r="O995" i="11"/>
  <c r="O999" i="11"/>
  <c r="O1003" i="11"/>
  <c r="O1007" i="11"/>
  <c r="E13" i="4"/>
  <c r="E15" i="4" s="1"/>
  <c r="O844" i="11"/>
  <c r="O848" i="11"/>
  <c r="O852" i="11"/>
  <c r="O856" i="11"/>
  <c r="O860" i="11"/>
  <c r="O864" i="11"/>
  <c r="O868" i="11"/>
  <c r="O872" i="11"/>
  <c r="O892" i="11"/>
  <c r="O896" i="11"/>
  <c r="O900" i="11"/>
  <c r="O912" i="11"/>
  <c r="O916" i="11"/>
  <c r="O924" i="11"/>
  <c r="O928" i="11"/>
  <c r="O932" i="11"/>
  <c r="O936" i="11"/>
  <c r="O940" i="11"/>
  <c r="O944" i="11"/>
  <c r="O948" i="11"/>
  <c r="O952" i="11"/>
  <c r="O956" i="11"/>
  <c r="O960" i="11"/>
  <c r="O964" i="11"/>
  <c r="O968" i="11"/>
  <c r="O972" i="11"/>
  <c r="O976" i="11"/>
  <c r="O980" i="11"/>
  <c r="O984" i="11"/>
  <c r="O988" i="11"/>
  <c r="O992" i="11"/>
  <c r="O1000" i="11"/>
  <c r="O1004" i="11"/>
  <c r="O1008" i="11"/>
  <c r="E25" i="2"/>
  <c r="D24" i="2"/>
  <c r="O876" i="11"/>
  <c r="O880" i="11"/>
  <c r="O884" i="11"/>
  <c r="O888" i="11"/>
  <c r="O904" i="11"/>
  <c r="O908" i="11"/>
  <c r="O920" i="11"/>
  <c r="O1012" i="11"/>
  <c r="O739" i="11"/>
  <c r="O743" i="11"/>
  <c r="O747" i="11"/>
  <c r="O751" i="11"/>
  <c r="O755" i="11"/>
  <c r="O759" i="11"/>
  <c r="O763" i="11"/>
  <c r="O845" i="11"/>
  <c r="O849" i="11"/>
  <c r="O853" i="11"/>
  <c r="O857" i="11"/>
  <c r="O861" i="11"/>
  <c r="O865" i="11"/>
  <c r="O869" i="11"/>
  <c r="O873" i="11"/>
  <c r="O877" i="11"/>
  <c r="O881" i="11"/>
  <c r="O885" i="11"/>
  <c r="O889" i="11"/>
  <c r="O893" i="11"/>
  <c r="O897" i="11"/>
  <c r="O901" i="11"/>
  <c r="O905" i="11"/>
  <c r="O909" i="11"/>
  <c r="O913" i="11"/>
  <c r="O917" i="11"/>
  <c r="O921" i="11"/>
  <c r="O925" i="11"/>
  <c r="O929" i="11"/>
  <c r="O933" i="11"/>
  <c r="O937" i="11"/>
  <c r="O941" i="11"/>
  <c r="O945" i="11"/>
  <c r="O949" i="11"/>
  <c r="O953" i="11"/>
  <c r="O957" i="11"/>
  <c r="O961" i="11"/>
  <c r="O965" i="11"/>
  <c r="O969" i="11"/>
  <c r="O973" i="11"/>
  <c r="O977" i="11"/>
  <c r="O981" i="11"/>
  <c r="O985" i="11"/>
  <c r="O989" i="11"/>
  <c r="O993" i="11"/>
  <c r="O997" i="11"/>
  <c r="O1001" i="11"/>
  <c r="O1005" i="11"/>
  <c r="O1009" i="11"/>
  <c r="O1013" i="11"/>
  <c r="E33" i="5"/>
  <c r="B33" i="5"/>
  <c r="F33" i="5"/>
  <c r="D33" i="5"/>
  <c r="C33" i="5"/>
  <c r="G33" i="5"/>
  <c r="D21" i="2"/>
  <c r="D25" i="2" s="1"/>
  <c r="E20" i="2"/>
  <c r="O833" i="11"/>
  <c r="O769" i="11"/>
  <c r="BC9" i="12"/>
  <c r="B66" i="12"/>
  <c r="O736" i="11"/>
  <c r="O740" i="11"/>
  <c r="O744" i="11"/>
  <c r="O748" i="11"/>
  <c r="O752" i="11"/>
  <c r="O756" i="11"/>
  <c r="O760" i="11"/>
  <c r="O764" i="11"/>
  <c r="O765" i="11"/>
  <c r="O780" i="11"/>
  <c r="O781" i="11"/>
  <c r="O796" i="11"/>
  <c r="O797" i="11"/>
  <c r="O812" i="11"/>
  <c r="O813" i="11"/>
  <c r="O828" i="11"/>
  <c r="O829" i="11"/>
  <c r="O846" i="11"/>
  <c r="O850" i="11"/>
  <c r="O854" i="11"/>
  <c r="O858" i="11"/>
  <c r="O862" i="11"/>
  <c r="O866" i="11"/>
  <c r="O870" i="11"/>
  <c r="O874" i="11"/>
  <c r="O878" i="11"/>
  <c r="O882" i="11"/>
  <c r="O886" i="11"/>
  <c r="O890" i="11"/>
  <c r="O894" i="11"/>
  <c r="O898" i="11"/>
  <c r="O902" i="11"/>
  <c r="O906" i="11"/>
  <c r="O910" i="11"/>
  <c r="O914" i="11"/>
  <c r="O918" i="11"/>
  <c r="O922" i="11"/>
  <c r="O926" i="11"/>
  <c r="O930" i="11"/>
  <c r="O934" i="11"/>
  <c r="O938" i="11"/>
  <c r="O942" i="11"/>
  <c r="O946" i="11"/>
  <c r="O950" i="11"/>
  <c r="O954" i="11"/>
  <c r="O958" i="11"/>
  <c r="O962" i="11"/>
  <c r="O966" i="11"/>
  <c r="O970" i="11"/>
  <c r="O974" i="11"/>
  <c r="O978" i="11"/>
  <c r="O982" i="11"/>
  <c r="O986" i="11"/>
  <c r="O990" i="11"/>
  <c r="O994" i="11"/>
  <c r="O998" i="11"/>
  <c r="O1002" i="11"/>
  <c r="O1006" i="11"/>
  <c r="O1010" i="11"/>
  <c r="O1014" i="11"/>
  <c r="O793" i="11"/>
  <c r="O817" i="11"/>
  <c r="R1" i="9"/>
  <c r="I7" i="9"/>
  <c r="O1011" i="11"/>
  <c r="O1015" i="11"/>
  <c r="O1016" i="11"/>
  <c r="O801" i="11"/>
  <c r="O841" i="11"/>
  <c r="O785" i="11"/>
  <c r="O738" i="11"/>
  <c r="O742" i="11"/>
  <c r="O746" i="11"/>
  <c r="O750" i="11"/>
  <c r="O754" i="11"/>
  <c r="O758" i="11"/>
  <c r="O762" i="11"/>
  <c r="O772" i="11"/>
  <c r="O773" i="11"/>
  <c r="O788" i="11"/>
  <c r="O789" i="11"/>
  <c r="O804" i="11"/>
  <c r="O805" i="11"/>
  <c r="O820" i="11"/>
  <c r="O821" i="11"/>
  <c r="O836" i="11"/>
  <c r="O837" i="11"/>
  <c r="O996" i="11"/>
  <c r="O809" i="11"/>
  <c r="O825" i="11"/>
  <c r="B30" i="4"/>
  <c r="B31" i="4" s="1"/>
  <c r="O777" i="11"/>
  <c r="K17" i="2"/>
  <c r="K18" i="2" l="1"/>
  <c r="E24" i="2"/>
</calcChain>
</file>

<file path=xl/sharedStrings.xml><?xml version="1.0" encoding="utf-8"?>
<sst xmlns="http://schemas.openxmlformats.org/spreadsheetml/2006/main" count="867" uniqueCount="394">
  <si>
    <r>
      <t>JointProbys P(X=x</t>
    </r>
    <r>
      <rPr>
        <b/>
        <sz val="10"/>
        <rFont val="Symbol"/>
        <family val="1"/>
        <charset val="2"/>
      </rPr>
      <t>Ç</t>
    </r>
    <r>
      <rPr>
        <b/>
        <sz val="10"/>
        <rFont val="Courier New"/>
        <family val="3"/>
      </rPr>
      <t>Y=y)</t>
    </r>
  </si>
  <si>
    <t>y=</t>
  </si>
  <si>
    <t>x= \</t>
  </si>
  <si>
    <t>P(X=x)</t>
  </si>
  <si>
    <t>P(Y=y)</t>
  </si>
  <si>
    <t>sum</t>
  </si>
  <si>
    <t>X</t>
  </si>
  <si>
    <t>Y</t>
  </si>
  <si>
    <t>Expected Value</t>
  </si>
  <si>
    <t>Standard deviation</t>
  </si>
  <si>
    <t>FORMULAS FROM RANGE A1:F12</t>
  </si>
  <si>
    <t>F4.  =SUM(B4:D4)</t>
  </si>
  <si>
    <t xml:space="preserve"> F4 copied to F4:F6.</t>
  </si>
  <si>
    <t>B8.  =SUM(B4:B6)</t>
  </si>
  <si>
    <t xml:space="preserve"> B8 copied to B8:D8.</t>
  </si>
  <si>
    <t>F8.  =SUM(B4:D6)</t>
  </si>
  <si>
    <t>A11.  =SUMPRODUCT(A4:A6,F4:F6)</t>
  </si>
  <si>
    <t>B11.  =SUMPRODUCT(B3:D3,B8:D8)</t>
  </si>
  <si>
    <t>A12.  =STDEVPR(A4:A6,F4:F6)</t>
  </si>
  <si>
    <t>B12.  =STDEVPR(B3:D3,B8:D8)</t>
  </si>
  <si>
    <t>Portfolio shares</t>
  </si>
  <si>
    <t xml:space="preserve"> of X</t>
  </si>
  <si>
    <t xml:space="preserve"> of Y</t>
  </si>
  <si>
    <t>JointProbys</t>
  </si>
  <si>
    <t>x</t>
  </si>
  <si>
    <t>y</t>
  </si>
  <si>
    <r>
      <t>P(X=x</t>
    </r>
    <r>
      <rPr>
        <b/>
        <sz val="10"/>
        <rFont val="Symbol"/>
        <family val="1"/>
        <charset val="2"/>
      </rPr>
      <t>Ç</t>
    </r>
    <r>
      <rPr>
        <b/>
        <sz val="10"/>
        <rFont val="Courier New"/>
        <family val="3"/>
      </rPr>
      <t>Y=y)</t>
    </r>
  </si>
  <si>
    <t>ProdDevsFromMean</t>
  </si>
  <si>
    <t>W = Portfolio value</t>
  </si>
  <si>
    <t>Covariance</t>
  </si>
  <si>
    <t>Correlation</t>
  </si>
  <si>
    <t>W</t>
  </si>
  <si>
    <t>E</t>
  </si>
  <si>
    <t>Stdev</t>
  </si>
  <si>
    <t>Var</t>
  </si>
  <si>
    <t>PRODS(Stdevs)</t>
  </si>
  <si>
    <t>CorrelArray</t>
  </si>
  <si>
    <t>PRODS(Shares)</t>
  </si>
  <si>
    <t>CovarArray</t>
  </si>
  <si>
    <t>Simulation model</t>
  </si>
  <si>
    <t>(rand)</t>
  </si>
  <si>
    <t>FORMULAS</t>
  </si>
  <si>
    <t>E5.  =(A5-$A$16)*(B5-$B$16)</t>
  </si>
  <si>
    <t>E5 copied to E5:E13</t>
  </si>
  <si>
    <t>I5.  =SUMPRODUCT($G$3:$H$3,A5:B5)</t>
  </si>
  <si>
    <t>I5 copied to I5:I13</t>
  </si>
  <si>
    <t>D14.  =SUM(C5:C13)</t>
  </si>
  <si>
    <t>A16.  =SUMPRODUCT(A5:A13,$C$5:$C$13)</t>
  </si>
  <si>
    <t>A16 copied to B16,E16,I16</t>
  </si>
  <si>
    <t>A17.  =STDEVPR(A5:A13,$C$5:$C$13)</t>
  </si>
  <si>
    <t>A17 copied to B17,I17</t>
  </si>
  <si>
    <t>F16.  =E16/(A17*B17)</t>
  </si>
  <si>
    <t>K16.  =SUMPRODUCT(G3:H3,A16:B16)</t>
  </si>
  <si>
    <t>E17.  =COVARPR(A5:A13,B5:B13,C5:C13)</t>
  </si>
  <si>
    <t>F17.  =CORRELPR(A5:A13,B5:B13,C5:C13)</t>
  </si>
  <si>
    <t>I18.  =I17^2</t>
  </si>
  <si>
    <t>A20:B21.  {=PRODS(A17:B17)}</t>
  </si>
  <si>
    <t>E20,D21.  =F16</t>
  </si>
  <si>
    <t>G20:H21.  {=PRODS(G3:H3)}</t>
  </si>
  <si>
    <t>D24.  =A20*D20</t>
  </si>
  <si>
    <t>D24 copied to D24:E25.</t>
  </si>
  <si>
    <t>K18.  =SUMPRODUCT(G20:H21,A20:B21,D20:E21)</t>
  </si>
  <si>
    <t>K17.  =SUMPRODUCT(PRODS(G3:H3),PRODS(A17:B17),D20:E21)^0.5</t>
  </si>
  <si>
    <t>I24.  =RAND()</t>
  </si>
  <si>
    <t>I26.  =DISCRINV($I$24,A5:A13,$C$5:$C$13)</t>
  </si>
  <si>
    <t>J26.  =DISCRINV($I$24,B5:B13,$C$5:$C$13)</t>
  </si>
  <si>
    <t>K26.  =SUMPRODUCT(G3:H3,I26:J26)</t>
  </si>
  <si>
    <t>End-of-year price data for six stock funds</t>
  </si>
  <si>
    <t>Fund 1</t>
  </si>
  <si>
    <t>Fund 2</t>
  </si>
  <si>
    <t>Fund 3</t>
  </si>
  <si>
    <t>Fund 4</t>
  </si>
  <si>
    <t>Fund 5</t>
  </si>
  <si>
    <t>Fund 6</t>
  </si>
  <si>
    <t>Annual growth ratios</t>
  </si>
  <si>
    <t>B17.  =B4/B3</t>
  </si>
  <si>
    <t xml:space="preserve"> B17 copied to B17:G26.</t>
  </si>
  <si>
    <t>Logarithmic growth rates</t>
  </si>
  <si>
    <t>B34.  =LN(B17)</t>
  </si>
  <si>
    <t xml:space="preserve"> B34 copied to B34:G43</t>
  </si>
  <si>
    <t>Products of deviations from means</t>
  </si>
  <si>
    <t>Means</t>
  </si>
  <si>
    <t>Sum/(n-1) [Covariance]</t>
  </si>
  <si>
    <t>StDevns</t>
  </si>
  <si>
    <t>Correl</t>
  </si>
  <si>
    <t>n=Count</t>
  </si>
  <si>
    <t>Squared deviations from means</t>
  </si>
  <si>
    <t>B13.  =AVERAGE(B2:B11)</t>
  </si>
  <si>
    <t xml:space="preserve"> B13:B14 copied to C13:C14</t>
  </si>
  <si>
    <t>B15.  =CORREL(B2:B11,C2:C11)</t>
  </si>
  <si>
    <t>To compute the sample standard deviations, Excel's STDEV function</t>
  </si>
  <si>
    <t>B16.  =COUNT(B2:B11)</t>
  </si>
  <si>
    <t>divides the sum of the n squared deviations by n-1 (here 10-1)</t>
  </si>
  <si>
    <t>E2.  =(B2-$B$13)*(C2-$C$13)</t>
  </si>
  <si>
    <t>because dividing by n would yield variance estimates that are</t>
  </si>
  <si>
    <t xml:space="preserve"> E2 copied to E2:E11</t>
  </si>
  <si>
    <t>biased slightly downwards (because sample deviations always sum to 0).</t>
  </si>
  <si>
    <t>E13.  =SUM(E2:E11)/(B16-1)</t>
  </si>
  <si>
    <t>If we computed averages of the squared deviations (dividing by n</t>
  </si>
  <si>
    <t>E15.  =E13/(B14*C14)</t>
  </si>
  <si>
    <t xml:space="preserve">instead of n-1), then we would get the sample standard deviation </t>
  </si>
  <si>
    <t>B19.  =(B2-B$13)^2</t>
  </si>
  <si>
    <t>as computed by Excel's STDEVP function instead.</t>
  </si>
  <si>
    <t xml:space="preserve"> B19 copied to B19:C28</t>
  </si>
  <si>
    <t>B30.  =SUM(B19:B28)/($B$16-1)</t>
  </si>
  <si>
    <t>Sum/(n-1)</t>
  </si>
  <si>
    <t>B31.  =B30^0.5</t>
  </si>
  <si>
    <t>SqrRoot</t>
  </si>
  <si>
    <t xml:space="preserve"> B30:B31 copied to C30:C31</t>
  </si>
  <si>
    <t>B35:C35.  {=CORAND(B15)}</t>
  </si>
  <si>
    <t>Simulation Model:</t>
  </si>
  <si>
    <t>CORANDs</t>
  </si>
  <si>
    <t>Multivariate Normals with means, stdevs, and correl as above.</t>
  </si>
  <si>
    <t>A bad model with independent funds</t>
  </si>
  <si>
    <t>FORMULAS FROM RANGE E39:F41</t>
  </si>
  <si>
    <t>Annual growth ratios for six stock funds</t>
  </si>
  <si>
    <t>Fund1</t>
  </si>
  <si>
    <t>Fund2</t>
  </si>
  <si>
    <t>Fund3</t>
  </si>
  <si>
    <t>Fund4</t>
  </si>
  <si>
    <t>Fund5</t>
  </si>
  <si>
    <t>Fund6</t>
  </si>
  <si>
    <t>B14.  =AVERAGE(B3:B12)</t>
  </si>
  <si>
    <t xml:space="preserve"> B14:B15 copied to B14:G15</t>
  </si>
  <si>
    <t>B19:G24.  {=MCORRELS(B3:G12)}</t>
  </si>
  <si>
    <t>G28.  =SUM(B27:G27)</t>
  </si>
  <si>
    <t>B30:G30.  {=CORAND(B19:G24)}</t>
  </si>
  <si>
    <t>Mean</t>
  </si>
  <si>
    <t>StDev</t>
  </si>
  <si>
    <t xml:space="preserve"> B33 copied to B33:G33</t>
  </si>
  <si>
    <t>I34.  =SUMPRODUCT(B34:G34,$B$27:$G$27)</t>
  </si>
  <si>
    <t>Correlation coefficients</t>
  </si>
  <si>
    <t xml:space="preserve"> I34 copied to I34:I534</t>
  </si>
  <si>
    <t>K36.  =CORREL(B34:B534,C34:C534)</t>
  </si>
  <si>
    <t>RiskTol for CE</t>
  </si>
  <si>
    <t>Portfolio: $ to invest now, for W next year</t>
  </si>
  <si>
    <t>W stats from sim data</t>
  </si>
  <si>
    <t>TotalNow</t>
  </si>
  <si>
    <t>E(W)</t>
  </si>
  <si>
    <t>Stdev(W)</t>
  </si>
  <si>
    <t>P(W&lt;G28)</t>
  </si>
  <si>
    <t>MultivariateNormals with above parameters</t>
  </si>
  <si>
    <t>5%ile(W)</t>
  </si>
  <si>
    <t>CE(W)</t>
  </si>
  <si>
    <t>SimTable</t>
  </si>
  <si>
    <t>From sim data</t>
  </si>
  <si>
    <t>Correl(1,2)</t>
  </si>
  <si>
    <t xml:space="preserve">Make SimTable A33:G534, copy I34 down!         </t>
  </si>
  <si>
    <t>MultivariateNormal Parameters of Fund Returns</t>
  </si>
  <si>
    <t>StDevs</t>
  </si>
  <si>
    <t>Multivariate Normals with above parameters</t>
  </si>
  <si>
    <t>Total $ now</t>
  </si>
  <si>
    <t>Sim of portfolio $ next year (W)</t>
  </si>
  <si>
    <t>Computed from parameters</t>
  </si>
  <si>
    <t>B14:G14.  {=CORAND(B7:G12)}</t>
  </si>
  <si>
    <t xml:space="preserve"> B16 copied to B16:G16</t>
  </si>
  <si>
    <t>P(W&lt;I20)</t>
  </si>
  <si>
    <t>I20.  =SUM(B20:G20)</t>
  </si>
  <si>
    <t>RiskTol</t>
  </si>
  <si>
    <t>I22.  =SUMPRODUCT(B20:G20,B16:G16)</t>
  </si>
  <si>
    <t>CE</t>
  </si>
  <si>
    <t>I24.  =SUMPRODUCT(B20:G20,B3:G3)</t>
  </si>
  <si>
    <t>I25.  =SUMPRODUCT(PRODS(B20:G20),PRODS(B4:G4),B7:G12)^0.5</t>
  </si>
  <si>
    <t>FORMULAS FROM RANGE A1:B1</t>
  </si>
  <si>
    <t>B1.  =A1^2</t>
  </si>
  <si>
    <t>Solver: Maximize B1 by changing A1</t>
  </si>
  <si>
    <t xml:space="preserve"> subject to A1&lt;=5, A1&gt;=-10.</t>
  </si>
  <si>
    <t>WORKSHEET FOR SUBJECTIVE ASSESSMENT OF CORRELATIONS</t>
  </si>
  <si>
    <t>Suppose X and Y have Generalized-Lognormal distributions</t>
  </si>
  <si>
    <t>with quartile boundary points as listed below:</t>
  </si>
  <si>
    <t>Q1 (0.25)</t>
  </si>
  <si>
    <t>Q2 (0.50)</t>
  </si>
  <si>
    <t>Q3 (0.75)</t>
  </si>
  <si>
    <t>When Correlation(X,Y) =</t>
  </si>
  <si>
    <t xml:space="preserve"> FORMULAS FROM RANGE H10:H11</t>
  </si>
  <si>
    <t xml:space="preserve"> = Conditional median of one CORAND given other is 0.25</t>
  </si>
  <si>
    <t xml:space="preserve"> = Conditional median of one CORAND given other is 0.75</t>
  </si>
  <si>
    <t>Simulation model:</t>
  </si>
  <si>
    <t>(corands)</t>
  </si>
  <si>
    <t>A10.  =MIDRAND($D$9,0.25)</t>
  </si>
  <si>
    <t>A11.  =MIDRAND($D$9,0.75)</t>
  </si>
  <si>
    <t>B13.  =GENLINV(A10,B5,B6,B7)</t>
  </si>
  <si>
    <t>C16.  =GENLINV(A10,C5,C6,C7)</t>
  </si>
  <si>
    <t>B14.  =GENLINV(A11,B5,B6,B7)</t>
  </si>
  <si>
    <t>C17.  =GENLINV(A11,C5,C6,C7)</t>
  </si>
  <si>
    <t>B19:C19.  {=CORAND(D9)}</t>
  </si>
  <si>
    <t>B21.  =GENLINV(B19,B5,B6,B7)</t>
  </si>
  <si>
    <t>C21.  =GENLINV(C19,C5,C6,C7)</t>
  </si>
  <si>
    <t>C13.  =" = Conditional median of X given Y="&amp;C5</t>
  </si>
  <si>
    <t>C14.  =" = Conditional median of X given Y="&amp;C7</t>
  </si>
  <si>
    <t>D16.  =" = Conditional median of Y given X="&amp;B5</t>
  </si>
  <si>
    <t>D17.  =" = Conditional median of Y given X="&amp;B7</t>
  </si>
  <si>
    <t>Correlation parameter</t>
  </si>
  <si>
    <t>Quartile parameters</t>
  </si>
  <si>
    <t>Q1</t>
  </si>
  <si>
    <t>C9:D9.  {=CORAND(A2)}</t>
  </si>
  <si>
    <t>Q2</t>
  </si>
  <si>
    <t>E9.  =GENLINV(C9,E2,E3,E4)</t>
  </si>
  <si>
    <t>Q3</t>
  </si>
  <si>
    <t>F9.  =GENLINV(D9,F2,F3,F4)</t>
  </si>
  <si>
    <t>Normalized rank</t>
  </si>
  <si>
    <t>SimTable data fills C10:F110.</t>
  </si>
  <si>
    <t>CORREL(Corands)</t>
  </si>
  <si>
    <t>CORREL(GenLogNmls)</t>
  </si>
  <si>
    <t>correlation</t>
  </si>
  <si>
    <t>D7.  =CORREL(C10:C110,D10:D110)</t>
  </si>
  <si>
    <t>F7.  =CORREL(E10:E110,F10:F110)</t>
  </si>
  <si>
    <t>FORMULAS FROM RANGE Q10</t>
  </si>
  <si>
    <t xml:space="preserve">Corands   </t>
  </si>
  <si>
    <t>GenLognormals</t>
  </si>
  <si>
    <t>H10:H110.  {=NORMIZE(E10:E110)}</t>
  </si>
  <si>
    <t>Normalized ranks</t>
  </si>
  <si>
    <t>I10:I110.  {=NORMIZE(F10:F110)}</t>
  </si>
  <si>
    <t>MidRand</t>
  </si>
  <si>
    <t>I7.  =CORREL(H10:H110,I10:I110)</t>
  </si>
  <si>
    <t>A11.  =MIDRAND($A$2,B11)</t>
  </si>
  <si>
    <t xml:space="preserve"> A11 copied to A11:A109</t>
  </si>
  <si>
    <t>Chart series:</t>
  </si>
  <si>
    <t xml:space="preserve"> Left (C10:C110,D10:D110)</t>
  </si>
  <si>
    <t xml:space="preserve">  and (B11:B109,A11:A109)</t>
  </si>
  <si>
    <t xml:space="preserve"> Middle (F10:F110,G10:G110)</t>
  </si>
  <si>
    <t xml:space="preserve"> Right (I10:I110,J10:J110)</t>
  </si>
  <si>
    <t>MAKING MULTIVARIATE-NORMAL RANDOM VARIABLES</t>
  </si>
  <si>
    <t xml:space="preserve">Constants         </t>
  </si>
  <si>
    <t>Independent</t>
  </si>
  <si>
    <t>(0,1)-Normals</t>
  </si>
  <si>
    <t>Linear coefficients</t>
  </si>
  <si>
    <t>Multivariate-Normal random variables</t>
  </si>
  <si>
    <t>U</t>
  </si>
  <si>
    <t>V</t>
  </si>
  <si>
    <t>Expected values</t>
  </si>
  <si>
    <t>Covariances</t>
  </si>
  <si>
    <t>Standard devns</t>
  </si>
  <si>
    <t>Correlations</t>
  </si>
  <si>
    <t>Making similar Multivariate-Normals with CORAND:</t>
  </si>
  <si>
    <t xml:space="preserve"> A5 copied to A5:A8</t>
  </si>
  <si>
    <t>C11.  =C3+SUMPRODUCT(C5:C8,$A$5:$A$8)</t>
  </si>
  <si>
    <t xml:space="preserve"> C11 copied to C11:E11</t>
  </si>
  <si>
    <t>C13.  =C3</t>
  </si>
  <si>
    <t>C13 copied to C13:E13</t>
  </si>
  <si>
    <t>C16.  =SUMPRODUCT($C$5:$C$8,C5:C8)</t>
  </si>
  <si>
    <t>C17.  =SUMPRODUCT($D$5:$D$8,C5:C8)</t>
  </si>
  <si>
    <t>C18.  =SUMPRODUCT($E$5:$E$8,C5:C8)</t>
  </si>
  <si>
    <t xml:space="preserve"> C16:C18 copied to D16:D18 and E16:E18</t>
  </si>
  <si>
    <t>C20.  =C16^0.5</t>
  </si>
  <si>
    <t>D20.  =D17^0.5</t>
  </si>
  <si>
    <t>E20.  =E18^0.5</t>
  </si>
  <si>
    <t>C23.  =C16/(C20*$C$20)</t>
  </si>
  <si>
    <t>C24.  =C17/(C20*$D$20)</t>
  </si>
  <si>
    <t>C25.  =C18/(C20*$E$20)</t>
  </si>
  <si>
    <t>C23:C25 copied to D23:D25 and E23:E25</t>
  </si>
  <si>
    <t>C28:E28.  {=CORAND(C23:E25)}</t>
  </si>
  <si>
    <t>F37:H37.  {=CORAND(F33:H35)}</t>
  </si>
  <si>
    <t>C31 copied to C31:E31</t>
  </si>
  <si>
    <t>B14.  =STDEV.S(B2:B11)</t>
  </si>
  <si>
    <t>B38.  =NORM.INV(B35,B13,B14)</t>
  </si>
  <si>
    <t>C38.  =NORM.INV(C35,C13,C14)</t>
  </si>
  <si>
    <t>E41.  =NORM.INV(RAND(),B13,B14)</t>
  </si>
  <si>
    <t>F41.  =NORM.INV(RAND(),C13,C14)</t>
  </si>
  <si>
    <t>B15.  =STDEV.S(B3:B12)</t>
  </si>
  <si>
    <t>B33.  =NORM.INV(B30,B14,B15)</t>
  </si>
  <si>
    <t>B16.  =NORM.INV(B14,B3,B4)</t>
  </si>
  <si>
    <t xml:space="preserve"> H11.  =NORM.S.DIST($D$9*NORM.S.INV(0.75),1)</t>
  </si>
  <si>
    <t>C31.  =NORM.INV(C28,C13,C20)</t>
  </si>
  <si>
    <t>A5.  =NORM.INV(RAND(),0,1)</t>
  </si>
  <si>
    <t>I27.  =AVERAGE(I34:I534)</t>
  </si>
  <si>
    <t>I28.  =STDEV.S(I34:I534)</t>
  </si>
  <si>
    <t>I29.  =PERCENTRANK.INC(I34:I534,A28)</t>
  </si>
  <si>
    <t>I30.  =PERCENTILE.INC(I34:I534,0.05)</t>
  </si>
  <si>
    <t>Cond.tail exp.5%</t>
  </si>
  <si>
    <t>I27. =NORM.INV(0.05,I24,I25)</t>
  </si>
  <si>
    <t>I28.  =I24-0.5*(I25^2)/G28</t>
  </si>
  <si>
    <t>I29.  =I24-I25*NORM.S.DIST((I27-I24)/I25,0)/0.05</t>
  </si>
  <si>
    <t>I26.  =NORM.S.DIST((I20-I24)/I25,1)</t>
  </si>
  <si>
    <t>Data for Figure 5.10</t>
  </si>
  <si>
    <t>CumProby</t>
  </si>
  <si>
    <t>Value (B)</t>
  </si>
  <si>
    <t xml:space="preserve">ProbyDensity (R) </t>
  </si>
  <si>
    <t xml:space="preserve">Value (R) </t>
  </si>
  <si>
    <t xml:space="preserve">The fraction of voters in Nevada that vote for B is modeled to be Normally distributed with </t>
  </si>
  <si>
    <t>Mean (B)</t>
  </si>
  <si>
    <t>and</t>
  </si>
  <si>
    <t>Stdev (B)</t>
  </si>
  <si>
    <t xml:space="preserve">The fraction of voters in Nevada that vote for R is modeled to be Normally distributed with </t>
  </si>
  <si>
    <t>Mean (R)</t>
  </si>
  <si>
    <t xml:space="preserve">and </t>
  </si>
  <si>
    <t>Prob( B wins in NV)</t>
  </si>
  <si>
    <t>Prob( R wins in NV)</t>
  </si>
  <si>
    <t>FORMULAS FROM RANGE D36:D37</t>
  </si>
  <si>
    <t>D36.  =1-D37</t>
  </si>
  <si>
    <t xml:space="preserve">Margin of Victory of the Red Candidate over the Blue Candidate </t>
  </si>
  <si>
    <t>State</t>
  </si>
  <si>
    <t>AK</t>
  </si>
  <si>
    <t>ID</t>
  </si>
  <si>
    <t>KS</t>
  </si>
  <si>
    <t>MT</t>
  </si>
  <si>
    <t>ND</t>
  </si>
  <si>
    <t>NE</t>
  </si>
  <si>
    <t>OK</t>
  </si>
  <si>
    <t>SD</t>
  </si>
  <si>
    <t>TX</t>
  </si>
  <si>
    <t>UT</t>
  </si>
  <si>
    <t>WY</t>
  </si>
  <si>
    <t>CA</t>
  </si>
  <si>
    <t>HI</t>
  </si>
  <si>
    <t>NM</t>
  </si>
  <si>
    <t>OR</t>
  </si>
  <si>
    <t>WA</t>
  </si>
  <si>
    <t>AL</t>
  </si>
  <si>
    <t>GA</t>
  </si>
  <si>
    <t>IN</t>
  </si>
  <si>
    <t>KY</t>
  </si>
  <si>
    <t>LA</t>
  </si>
  <si>
    <t>MS</t>
  </si>
  <si>
    <t>NC</t>
  </si>
  <si>
    <t>SC</t>
  </si>
  <si>
    <t>TN</t>
  </si>
  <si>
    <t>VA</t>
  </si>
  <si>
    <t>WV</t>
  </si>
  <si>
    <t>AR</t>
  </si>
  <si>
    <t>IA</t>
  </si>
  <si>
    <t>MO</t>
  </si>
  <si>
    <t>IL</t>
  </si>
  <si>
    <t>MI</t>
  </si>
  <si>
    <t>MN</t>
  </si>
  <si>
    <t>OH</t>
  </si>
  <si>
    <t>PA</t>
  </si>
  <si>
    <t>WI</t>
  </si>
  <si>
    <t>CT</t>
  </si>
  <si>
    <t>DC</t>
  </si>
  <si>
    <t>DE</t>
  </si>
  <si>
    <t>MA</t>
  </si>
  <si>
    <t>MD</t>
  </si>
  <si>
    <t>ME</t>
  </si>
  <si>
    <t>NH</t>
  </si>
  <si>
    <t>NJ</t>
  </si>
  <si>
    <t>NY</t>
  </si>
  <si>
    <t>RI</t>
  </si>
  <si>
    <t>VT</t>
  </si>
  <si>
    <t>AZ</t>
  </si>
  <si>
    <t>CO</t>
  </si>
  <si>
    <t>FL</t>
  </si>
  <si>
    <t>NV</t>
  </si>
  <si>
    <t># of States (plus DC)</t>
  </si>
  <si>
    <t>P(R=269 &amp; B=269)</t>
  </si>
  <si>
    <t>Nat'l # of Electoral Votes</t>
  </si>
  <si>
    <t>P(R wins)</t>
  </si>
  <si>
    <t>Elect. Votes</t>
  </si>
  <si>
    <t>P (B wins)</t>
  </si>
  <si>
    <t>For R</t>
  </si>
  <si>
    <t>For B</t>
  </si>
  <si>
    <t>Margins of Victory</t>
  </si>
  <si>
    <t>Electoral Votes by State</t>
  </si>
  <si>
    <t xml:space="preserve">Red Cand. (R) </t>
  </si>
  <si>
    <t>Blue Cand. (B)</t>
  </si>
  <si>
    <t>B60:AZ60.  {=CORAND(B8:AZ58)}</t>
  </si>
  <si>
    <t>B63.  =NORM.INV(B60,B3,B4)</t>
  </si>
  <si>
    <t xml:space="preserve"> B63 copied to B63:AZ63</t>
  </si>
  <si>
    <t>B65.  =IF(B63&gt;0,B5,0)</t>
  </si>
  <si>
    <t xml:space="preserve"> B65 copied to B65:AZ65</t>
  </si>
  <si>
    <t>B66.  =B5-B65</t>
  </si>
  <si>
    <t xml:space="preserve"> B66 copied to B66:AZ66</t>
  </si>
  <si>
    <t>BB5.  =SUM(B5:AZ5)</t>
  </si>
  <si>
    <t xml:space="preserve"> BD57 copied to BD57:BD2010</t>
  </si>
  <si>
    <t>BC9.  =SUM(B65:AZ65)</t>
  </si>
  <si>
    <t>BD57.  =$BB$5-BC57</t>
  </si>
  <si>
    <t xml:space="preserve"> B63 copied to B63:AZ16</t>
  </si>
  <si>
    <t>Data for Figure 5.12</t>
  </si>
  <si>
    <t>Bin</t>
  </si>
  <si>
    <t>Frequency</t>
  </si>
  <si>
    <t>Bins</t>
  </si>
  <si>
    <t>Electoral Votes by State (Ignoring the effects of uncertainty)</t>
  </si>
  <si>
    <t>Number of States that each candidate wins</t>
  </si>
  <si>
    <t>R</t>
  </si>
  <si>
    <t>B</t>
  </si>
  <si>
    <t>B7.  =IF(B3&gt;0,B5,0)</t>
  </si>
  <si>
    <t>BD7.  =BB3-BC7</t>
  </si>
  <si>
    <t xml:space="preserve"> B7:B8 copied to B7:AZ8</t>
  </si>
  <si>
    <t>BC11.  =COUNTIF(B3:AZ3,"&gt;0")</t>
  </si>
  <si>
    <t>B8.   =B5-B65</t>
  </si>
  <si>
    <t>BB3.  =SUM(B4:AZ4)</t>
  </si>
  <si>
    <t>BD11.  =COUNT(B3:AZ3)-BC11</t>
  </si>
  <si>
    <t>BC7.  =SUM(B7:AZ7)</t>
  </si>
  <si>
    <t>RAND's</t>
  </si>
  <si>
    <t>B60.  =RAND()</t>
  </si>
  <si>
    <t xml:space="preserve"> B60 copied to B60:AZ60</t>
  </si>
  <si>
    <t>Q10.  =NORM.S.INV((RANK.EQ(E10,$E$10:$E$110,1)-0.5)/COUNT($E$10:$E$110))</t>
  </si>
  <si>
    <t xml:space="preserve"> H10.  =NORM.S.DIST($D$9*NORM.S.INV(0.25),1)</t>
  </si>
  <si>
    <t>D37.  =NORM.DIST(50,B31,E31,1)</t>
  </si>
  <si>
    <t>AZ68.  =COUNTIF(BC10:BC2010,"=269")/COUNT(BC10:BC20010)</t>
  </si>
  <si>
    <t>AZ70.  =1-AZ69</t>
  </si>
  <si>
    <t>AZ69.  =COUNTIF(BC10:BC2010,"&gt;=270")/COUNT(BC10:BC2010)</t>
  </si>
  <si>
    <t>I31.  =CE(I34:I534,I25)</t>
  </si>
  <si>
    <t>I32.  =AVERAGEIF(I34:I534,"&lt;="&amp;I30)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</si>
</sst>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.000"/>
    <numFmt numFmtId="165" formatCode="0.000"/>
    <numFmt numFmtId="166" formatCode="0.0000"/>
    <numFmt numFmtId="167" formatCode=".0000"/>
  </numFmts>
  <fonts count="14">
    <font>
      <b/>
      <sz val="10"/>
      <name val="Courier New"/>
      <family val="3"/>
    </font>
    <font>
      <sz val="12"/>
      <color theme="1"/>
      <name val="Calibri"/>
      <family val="2"/>
      <scheme val="minor"/>
    </font>
    <font>
      <sz val="10"/>
      <name val="Courier New"/>
      <family val="1"/>
    </font>
    <font>
      <sz val="10"/>
      <name val="Times New Roman"/>
      <family val="1"/>
    </font>
    <font>
      <sz val="10"/>
      <name val="Courier New"/>
      <family val="1"/>
    </font>
    <font>
      <b/>
      <sz val="10"/>
      <name val="Symbol"/>
      <family val="1"/>
      <charset val="2"/>
    </font>
    <font>
      <b/>
      <sz val="9"/>
      <name val="Courier New"/>
      <family val="3"/>
    </font>
    <font>
      <b/>
      <sz val="10"/>
      <color indexed="10"/>
      <name val="Courier New"/>
      <family val="3"/>
    </font>
    <font>
      <b/>
      <sz val="12"/>
      <color theme="1"/>
      <name val="Calibri"/>
      <family val="2"/>
      <scheme val="minor"/>
    </font>
    <font>
      <b/>
      <sz val="10"/>
      <color theme="1"/>
      <name val="Courier New"/>
      <family val="1"/>
    </font>
    <font>
      <sz val="10"/>
      <color theme="1"/>
      <name val="Courier New"/>
      <family val="1"/>
    </font>
    <font>
      <b/>
      <sz val="10"/>
      <color rgb="FF000000"/>
      <name val="Courier New"/>
      <family val="1"/>
    </font>
    <font>
      <i/>
      <sz val="12"/>
      <color theme="1"/>
      <name val="Calibri"/>
      <family val="2"/>
      <scheme val="minor"/>
    </font>
    <font>
      <i/>
      <sz val="10"/>
      <color theme="1"/>
      <name val="Courier New"/>
      <family val="1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9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9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114">
    <xf numFmtId="0" fontId="0" fillId="0" borderId="0" xfId="0"/>
    <xf numFmtId="0" fontId="0" fillId="0" borderId="0" xfId="0" quotePrefix="1" applyAlignment="1">
      <alignment horizontal="left"/>
    </xf>
    <xf numFmtId="0" fontId="0" fillId="0" borderId="0" xfId="0" quotePrefix="1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quotePrefix="1" applyAlignment="1">
      <alignment horizontal="center"/>
    </xf>
    <xf numFmtId="0" fontId="0" fillId="0" borderId="0" xfId="0" quotePrefix="1" applyAlignme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" fontId="0" fillId="0" borderId="0" xfId="0" applyNumberFormat="1"/>
    <xf numFmtId="2" fontId="0" fillId="0" borderId="1" xfId="0" applyNumberFormat="1" applyBorder="1"/>
    <xf numFmtId="2" fontId="0" fillId="0" borderId="2" xfId="0" applyNumberFormat="1" applyBorder="1"/>
    <xf numFmtId="2" fontId="0" fillId="0" borderId="3" xfId="0" applyNumberFormat="1" applyBorder="1"/>
    <xf numFmtId="2" fontId="0" fillId="0" borderId="4" xfId="0" applyNumberFormat="1" applyBorder="1"/>
    <xf numFmtId="2" fontId="0" fillId="0" borderId="0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66" fontId="0" fillId="0" borderId="0" xfId="0" applyNumberFormat="1"/>
    <xf numFmtId="2" fontId="0" fillId="0" borderId="0" xfId="0" applyNumberFormat="1"/>
    <xf numFmtId="2" fontId="0" fillId="0" borderId="9" xfId="0" applyNumberFormat="1" applyBorder="1"/>
    <xf numFmtId="2" fontId="0" fillId="0" borderId="10" xfId="0" applyNumberFormat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3" fillId="0" borderId="0" xfId="0" applyFont="1"/>
    <xf numFmtId="0" fontId="4" fillId="0" borderId="0" xfId="0" applyFont="1"/>
    <xf numFmtId="0" fontId="0" fillId="0" borderId="7" xfId="0" quotePrefix="1" applyBorder="1" applyAlignment="1">
      <alignment horizontal="right"/>
    </xf>
    <xf numFmtId="0" fontId="4" fillId="0" borderId="0" xfId="0" quotePrefix="1" applyFont="1" applyAlignment="1">
      <alignment horizontal="left"/>
    </xf>
    <xf numFmtId="0" fontId="6" fillId="0" borderId="0" xfId="0" applyFont="1"/>
    <xf numFmtId="0" fontId="6" fillId="0" borderId="0" xfId="0" quotePrefix="1" applyFont="1" applyAlignment="1">
      <alignment horizontal="left"/>
    </xf>
    <xf numFmtId="0" fontId="0" fillId="0" borderId="0" xfId="0" quotePrefix="1" applyBorder="1" applyAlignment="1">
      <alignment horizontal="right"/>
    </xf>
    <xf numFmtId="0" fontId="0" fillId="0" borderId="15" xfId="0" applyBorder="1"/>
    <xf numFmtId="0" fontId="0" fillId="0" borderId="15" xfId="0" quotePrefix="1" applyBorder="1" applyAlignment="1">
      <alignment horizontal="right"/>
    </xf>
    <xf numFmtId="165" fontId="0" fillId="0" borderId="0" xfId="0" applyNumberFormat="1"/>
    <xf numFmtId="0" fontId="6" fillId="0" borderId="0" xfId="0" quotePrefix="1" applyFont="1" applyAlignment="1">
      <alignment horizontal="right"/>
    </xf>
    <xf numFmtId="0" fontId="7" fillId="0" borderId="0" xfId="0" quotePrefix="1" applyFont="1" applyAlignment="1">
      <alignment horizontal="right"/>
    </xf>
    <xf numFmtId="167" fontId="0" fillId="0" borderId="2" xfId="0" applyNumberFormat="1" applyBorder="1"/>
    <xf numFmtId="167" fontId="0" fillId="0" borderId="3" xfId="0" applyNumberFormat="1" applyBorder="1"/>
    <xf numFmtId="167" fontId="0" fillId="0" borderId="4" xfId="0" applyNumberFormat="1" applyBorder="1"/>
    <xf numFmtId="167" fontId="0" fillId="0" borderId="0" xfId="0" applyNumberFormat="1" applyBorder="1"/>
    <xf numFmtId="167" fontId="0" fillId="0" borderId="5" xfId="0" applyNumberFormat="1" applyBorder="1"/>
    <xf numFmtId="167" fontId="0" fillId="0" borderId="6" xfId="0" applyNumberFormat="1" applyBorder="1"/>
    <xf numFmtId="167" fontId="0" fillId="0" borderId="7" xfId="0" applyNumberFormat="1" applyBorder="1"/>
    <xf numFmtId="165" fontId="0" fillId="0" borderId="9" xfId="0" applyNumberFormat="1" applyBorder="1"/>
    <xf numFmtId="165" fontId="0" fillId="0" borderId="16" xfId="0" applyNumberFormat="1" applyBorder="1"/>
    <xf numFmtId="165" fontId="0" fillId="0" borderId="10" xfId="0" applyNumberFormat="1" applyBorder="1"/>
    <xf numFmtId="164" fontId="0" fillId="0" borderId="0" xfId="0" applyNumberFormat="1"/>
    <xf numFmtId="0" fontId="4" fillId="0" borderId="0" xfId="0" quotePrefix="1" applyFont="1" applyAlignment="1">
      <alignment horizontal="center"/>
    </xf>
    <xf numFmtId="2" fontId="4" fillId="0" borderId="0" xfId="0" applyNumberFormat="1" applyFont="1"/>
    <xf numFmtId="165" fontId="0" fillId="0" borderId="1" xfId="0" applyNumberFormat="1" applyBorder="1"/>
    <xf numFmtId="165" fontId="0" fillId="0" borderId="2" xfId="0" applyNumberFormat="1" applyBorder="1"/>
    <xf numFmtId="165" fontId="0" fillId="0" borderId="3" xfId="0" applyNumberFormat="1" applyBorder="1"/>
    <xf numFmtId="165" fontId="0" fillId="0" borderId="6" xfId="0" applyNumberFormat="1" applyBorder="1"/>
    <xf numFmtId="165" fontId="0" fillId="0" borderId="7" xfId="0" applyNumberFormat="1" applyBorder="1"/>
    <xf numFmtId="165" fontId="0" fillId="0" borderId="8" xfId="0" applyNumberFormat="1" applyBorder="1"/>
    <xf numFmtId="0" fontId="0" fillId="0" borderId="17" xfId="0" applyBorder="1"/>
    <xf numFmtId="0" fontId="2" fillId="0" borderId="0" xfId="0" applyFont="1"/>
    <xf numFmtId="0" fontId="9" fillId="0" borderId="7" xfId="1" applyFont="1" applyFill="1" applyBorder="1"/>
    <xf numFmtId="0" fontId="10" fillId="0" borderId="7" xfId="1" applyFont="1" applyFill="1" applyBorder="1"/>
    <xf numFmtId="0" fontId="1" fillId="0" borderId="0" xfId="1"/>
    <xf numFmtId="0" fontId="10" fillId="0" borderId="0" xfId="1" applyFont="1"/>
    <xf numFmtId="0" fontId="10" fillId="0" borderId="0" xfId="1" applyFont="1" applyFill="1" applyBorder="1"/>
    <xf numFmtId="0" fontId="9" fillId="0" borderId="0" xfId="1" applyFont="1"/>
    <xf numFmtId="0" fontId="8" fillId="0" borderId="0" xfId="1" applyFont="1"/>
    <xf numFmtId="0" fontId="9" fillId="0" borderId="0" xfId="1" applyFont="1" applyAlignment="1">
      <alignment horizontal="center"/>
    </xf>
    <xf numFmtId="0" fontId="11" fillId="0" borderId="0" xfId="1" applyFont="1" applyAlignment="1">
      <alignment horizontal="center"/>
    </xf>
    <xf numFmtId="0" fontId="9" fillId="0" borderId="0" xfId="1" applyFont="1" applyAlignment="1">
      <alignment horizontal="left"/>
    </xf>
    <xf numFmtId="0" fontId="8" fillId="0" borderId="0" xfId="1" applyFont="1" applyAlignment="1">
      <alignment horizontal="center"/>
    </xf>
    <xf numFmtId="0" fontId="9" fillId="0" borderId="0" xfId="1" applyFont="1" applyAlignment="1">
      <alignment horizontal="right"/>
    </xf>
    <xf numFmtId="9" fontId="9" fillId="0" borderId="0" xfId="2" applyNumberFormat="1" applyFont="1" applyAlignment="1">
      <alignment horizontal="center"/>
    </xf>
    <xf numFmtId="0" fontId="10" fillId="0" borderId="0" xfId="1" applyFont="1" applyBorder="1"/>
    <xf numFmtId="0" fontId="9" fillId="0" borderId="18" xfId="1" applyFont="1" applyBorder="1" applyAlignment="1">
      <alignment horizontal="center"/>
    </xf>
    <xf numFmtId="0" fontId="9" fillId="0" borderId="19" xfId="1" applyFont="1" applyBorder="1" applyAlignment="1">
      <alignment horizontal="center"/>
    </xf>
    <xf numFmtId="0" fontId="9" fillId="0" borderId="20" xfId="1" applyFont="1" applyBorder="1" applyAlignment="1">
      <alignment horizontal="center"/>
    </xf>
    <xf numFmtId="0" fontId="9" fillId="0" borderId="21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9" fillId="0" borderId="22" xfId="1" applyFont="1" applyBorder="1" applyAlignment="1">
      <alignment horizontal="center"/>
    </xf>
    <xf numFmtId="166" fontId="9" fillId="0" borderId="0" xfId="1" applyNumberFormat="1" applyFont="1"/>
    <xf numFmtId="0" fontId="9" fillId="0" borderId="23" xfId="1" applyFont="1" applyBorder="1" applyAlignment="1">
      <alignment horizontal="center"/>
    </xf>
    <xf numFmtId="0" fontId="9" fillId="0" borderId="24" xfId="1" applyFont="1" applyBorder="1" applyAlignment="1">
      <alignment horizontal="center"/>
    </xf>
    <xf numFmtId="0" fontId="9" fillId="0" borderId="25" xfId="1" applyFont="1" applyBorder="1" applyAlignment="1">
      <alignment horizontal="center"/>
    </xf>
    <xf numFmtId="0" fontId="9" fillId="0" borderId="26" xfId="1" applyFont="1" applyBorder="1" applyAlignment="1">
      <alignment horizontal="center"/>
    </xf>
    <xf numFmtId="0" fontId="10" fillId="0" borderId="0" xfId="1" applyFont="1" applyAlignment="1">
      <alignment horizontal="right"/>
    </xf>
    <xf numFmtId="0" fontId="9" fillId="0" borderId="0" xfId="1" applyFont="1" applyFill="1" applyAlignment="1">
      <alignment horizontal="center"/>
    </xf>
    <xf numFmtId="0" fontId="10" fillId="0" borderId="0" xfId="1" applyFont="1" applyFill="1" applyAlignment="1">
      <alignment horizontal="center"/>
    </xf>
    <xf numFmtId="0" fontId="9" fillId="0" borderId="0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0" fontId="12" fillId="0" borderId="0" xfId="1" applyFont="1" applyFill="1" applyBorder="1" applyAlignment="1">
      <alignment horizontal="center"/>
    </xf>
    <xf numFmtId="0" fontId="1" fillId="0" borderId="0" xfId="1" applyFill="1" applyBorder="1" applyAlignment="1"/>
    <xf numFmtId="0" fontId="9" fillId="0" borderId="27" xfId="1" applyFont="1" applyBorder="1" applyAlignment="1">
      <alignment horizontal="center"/>
    </xf>
    <xf numFmtId="0" fontId="9" fillId="0" borderId="28" xfId="1" applyFont="1" applyBorder="1" applyAlignment="1">
      <alignment horizontal="center"/>
    </xf>
    <xf numFmtId="0" fontId="9" fillId="0" borderId="29" xfId="1" applyFont="1" applyBorder="1" applyAlignment="1">
      <alignment horizontal="center"/>
    </xf>
    <xf numFmtId="0" fontId="9" fillId="0" borderId="0" xfId="1" applyFont="1" applyAlignment="1"/>
    <xf numFmtId="0" fontId="13" fillId="0" borderId="30" xfId="1" applyFont="1" applyFill="1" applyBorder="1" applyAlignment="1">
      <alignment horizontal="center"/>
    </xf>
    <xf numFmtId="0" fontId="10" fillId="0" borderId="0" xfId="1" applyNumberFormat="1" applyFont="1" applyFill="1" applyBorder="1" applyAlignment="1"/>
    <xf numFmtId="0" fontId="10" fillId="0" borderId="0" xfId="1" applyFont="1" applyFill="1" applyBorder="1" applyAlignment="1"/>
    <xf numFmtId="0" fontId="1" fillId="0" borderId="0" xfId="1" applyNumberFormat="1" applyFill="1" applyBorder="1" applyAlignment="1"/>
    <xf numFmtId="0" fontId="10" fillId="0" borderId="24" xfId="1" applyNumberFormat="1" applyFont="1" applyFill="1" applyBorder="1" applyAlignment="1"/>
    <xf numFmtId="0" fontId="10" fillId="0" borderId="24" xfId="1" applyFont="1" applyFill="1" applyBorder="1" applyAlignment="1"/>
    <xf numFmtId="0" fontId="1" fillId="0" borderId="24" xfId="1" applyNumberFormat="1" applyFill="1" applyBorder="1" applyAlignment="1"/>
    <xf numFmtId="0" fontId="9" fillId="0" borderId="0" xfId="1" applyFont="1" applyFill="1" applyBorder="1"/>
    <xf numFmtId="165" fontId="0" fillId="0" borderId="4" xfId="0" applyNumberFormat="1" applyBorder="1"/>
    <xf numFmtId="165" fontId="0" fillId="0" borderId="0" xfId="0" applyNumberFormat="1" applyBorder="1"/>
    <xf numFmtId="165" fontId="0" fillId="0" borderId="5" xfId="0" applyNumberFormat="1" applyBorder="1"/>
  </cellXfs>
  <cellStyles count="3">
    <cellStyle name="Normal" xfId="0" builtinId="0"/>
    <cellStyle name="Normal 2" xfId="1" xr:uid="{00000000-0005-0000-0000-000001000000}"/>
    <cellStyle name="Percent 2" xfId="2" xr:uid="{00000000-0005-0000-0000-000002000000}"/>
  </cellStyles>
  <dxfs count="0"/>
  <tableStyles count="0" defaultTableStyle="TableStyleMedium9" defaultPivotStyle="PivotStyleMedium7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048261483912801"/>
          <c:y val="5.4300374632482697E-2"/>
          <c:w val="0.75796207154736295"/>
          <c:h val="0.769255307293506"/>
        </c:manualLayout>
      </c:layout>
      <c:scatterChart>
        <c:scatterStyle val="lineMarker"/>
        <c:varyColors val="0"/>
        <c:ser>
          <c:idx val="1"/>
          <c:order val="0"/>
          <c:tx>
            <c:v>Historical Data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Figs4and6and7!$B$2:$B$11</c:f>
              <c:numCache>
                <c:formatCode>0.00</c:formatCode>
                <c:ptCount val="10"/>
                <c:pt idx="0">
                  <c:v>1.2152563310685607</c:v>
                </c:pt>
                <c:pt idx="1">
                  <c:v>1.0856416772554003</c:v>
                </c:pt>
                <c:pt idx="2">
                  <c:v>0.91502808988764051</c:v>
                </c:pt>
                <c:pt idx="3">
                  <c:v>1.3743924277308774</c:v>
                </c:pt>
                <c:pt idx="4">
                  <c:v>1.0052117263843647</c:v>
                </c:pt>
                <c:pt idx="5">
                  <c:v>1.1460975835570781</c:v>
                </c:pt>
                <c:pt idx="6">
                  <c:v>1.2589869941029161</c:v>
                </c:pt>
                <c:pt idx="7">
                  <c:v>1.2531921719602181</c:v>
                </c:pt>
                <c:pt idx="8">
                  <c:v>0.92647585889099371</c:v>
                </c:pt>
                <c:pt idx="9">
                  <c:v>1.1949709864603482</c:v>
                </c:pt>
              </c:numCache>
            </c:numRef>
          </c:xVal>
          <c:yVal>
            <c:numRef>
              <c:f>Figs4and6and7!$C$2:$C$11</c:f>
              <c:numCache>
                <c:formatCode>0.00</c:formatCode>
                <c:ptCount val="10"/>
                <c:pt idx="0">
                  <c:v>1.2803126320236586</c:v>
                </c:pt>
                <c:pt idx="1">
                  <c:v>1.1979871308364956</c:v>
                </c:pt>
                <c:pt idx="2">
                  <c:v>0.83197906624431894</c:v>
                </c:pt>
                <c:pt idx="3">
                  <c:v>1.4792252938255257</c:v>
                </c:pt>
                <c:pt idx="4">
                  <c:v>0.95825872873769025</c:v>
                </c:pt>
                <c:pt idx="5">
                  <c:v>1.2158122153450894</c:v>
                </c:pt>
                <c:pt idx="6">
                  <c:v>1.1513783498223034</c:v>
                </c:pt>
                <c:pt idx="7">
                  <c:v>1.1711854509051471</c:v>
                </c:pt>
                <c:pt idx="8">
                  <c:v>0.95533869933755977</c:v>
                </c:pt>
                <c:pt idx="9">
                  <c:v>1.3068893528183716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3B-AE41-B704-062E19A8EE31}"/>
            </c:ext>
          </c:extLst>
        </c:ser>
        <c:ser>
          <c:idx val="0"/>
          <c:order val="1"/>
          <c:tx>
            <c:v>Simulation</c:v>
          </c:tx>
          <c:spPr>
            <a:ln w="19050">
              <a:noFill/>
            </a:ln>
          </c:spPr>
          <c:marker>
            <c:symbol val="plus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Figs4and6and7!$B$39:$B$239</c:f>
              <c:numCache>
                <c:formatCode>General</c:formatCode>
                <c:ptCount val="201"/>
              </c:numCache>
            </c:numRef>
          </c:xVal>
          <c:yVal>
            <c:numRef>
              <c:f>Figs4and6and7!$C$39:$C$239</c:f>
              <c:numCache>
                <c:formatCode>General</c:formatCode>
                <c:ptCount val="201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D3B-AE41-B704-062E19A8EE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708925824"/>
        <c:axId val="-708974960"/>
      </c:scatterChart>
      <c:valAx>
        <c:axId val="-708925824"/>
        <c:scaling>
          <c:orientation val="minMax"/>
          <c:max val="1.8"/>
          <c:min val="0.4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Fund 1 annual growth ratios</a:t>
                </a:r>
              </a:p>
            </c:rich>
          </c:tx>
          <c:layout>
            <c:manualLayout>
              <c:xMode val="edge"/>
              <c:yMode val="edge"/>
              <c:x val="0.33731283589551297"/>
              <c:y val="0.9095311219581719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708974960"/>
        <c:crosses val="autoZero"/>
        <c:crossBetween val="midCat"/>
        <c:majorUnit val="0.2"/>
      </c:valAx>
      <c:valAx>
        <c:axId val="-708974960"/>
        <c:scaling>
          <c:orientation val="minMax"/>
          <c:max val="1.8"/>
          <c:min val="0.4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Fund 2 annual growth ratios</a:t>
                </a:r>
              </a:p>
            </c:rich>
          </c:tx>
          <c:layout>
            <c:manualLayout>
              <c:xMode val="edge"/>
              <c:yMode val="edge"/>
              <c:x val="1.5873640794900602E-2"/>
              <c:y val="0.2126764527737199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708925824"/>
        <c:crosses val="autoZero"/>
        <c:crossBetween val="midCat"/>
        <c:majorUnit val="0.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5478408948881395"/>
          <c:y val="0.60635408130544799"/>
          <c:w val="0.30556586676665398"/>
          <c:h val="0.1312259949406779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Courier New"/>
          <a:ea typeface="Courier New"/>
          <a:cs typeface="Courier New"/>
        </a:defRPr>
      </a:pPr>
      <a:endParaRPr lang="en-US"/>
    </a:p>
  </c:txPr>
  <c:printSettings>
    <c:headerFooter>
      <c:oddHeader>&amp;A</c:oddHeader>
      <c:oddFooter>Page &amp;P</c:oddFooter>
    </c:headerFooter>
    <c:pageMargins b="0.75" l="0.7" r="0.7" t="0.75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Distribution</a:t>
            </a:r>
            <a:r>
              <a:rPr lang="en-US" baseline="0"/>
              <a:t> of the fraction of voters in Nevada that vote for Candidate B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'Fig10'!$L$4:$L$1017</c:f>
              <c:numCache>
                <c:formatCode>General</c:formatCode>
                <c:ptCount val="1014"/>
                <c:pt idx="0">
                  <c:v>40.233897332682211</c:v>
                </c:pt>
                <c:pt idx="1">
                  <c:v>40.94347567090891</c:v>
                </c:pt>
                <c:pt idx="2">
                  <c:v>41.379671101698776</c:v>
                </c:pt>
                <c:pt idx="3">
                  <c:v>41.699852225993624</c:v>
                </c:pt>
                <c:pt idx="4">
                  <c:v>41.954879087578334</c:v>
                </c:pt>
                <c:pt idx="5">
                  <c:v>42.16789408488706</c:v>
                </c:pt>
                <c:pt idx="6">
                  <c:v>42.351450935135446</c:v>
                </c:pt>
                <c:pt idx="7">
                  <c:v>42.51314876135833</c:v>
                </c:pt>
                <c:pt idx="8">
                  <c:v>42.657948809333178</c:v>
                </c:pt>
                <c:pt idx="9">
                  <c:v>42.789274998513868</c:v>
                </c:pt>
                <c:pt idx="10">
                  <c:v>42.909593049085693</c:v>
                </c:pt>
                <c:pt idx="11">
                  <c:v>43.020739543629325</c:v>
                </c:pt>
                <c:pt idx="12">
                  <c:v>43.12412045187591</c:v>
                </c:pt>
                <c:pt idx="13">
                  <c:v>43.220836817321306</c:v>
                </c:pt>
                <c:pt idx="14">
                  <c:v>43.311767549615524</c:v>
                </c:pt>
                <c:pt idx="15">
                  <c:v>43.397625804956078</c:v>
                </c:pt>
                <c:pt idx="16">
                  <c:v>43.478998481499922</c:v>
                </c:pt>
                <c:pt idx="17">
                  <c:v>43.556374568822861</c:v>
                </c:pt>
                <c:pt idx="18">
                  <c:v>43.630165933159461</c:v>
                </c:pt>
                <c:pt idx="19">
                  <c:v>43.700722843458287</c:v>
                </c:pt>
                <c:pt idx="20">
                  <c:v>43.768345762079143</c:v>
                </c:pt>
                <c:pt idx="21">
                  <c:v>43.83329443172147</c:v>
                </c:pt>
                <c:pt idx="22">
                  <c:v>43.895794971859623</c:v>
                </c:pt>
                <c:pt idx="23">
                  <c:v>43.95604548729824</c:v>
                </c:pt>
                <c:pt idx="24">
                  <c:v>44.014220549114945</c:v>
                </c:pt>
                <c:pt idx="25">
                  <c:v>44.070474810251376</c:v>
                </c:pt>
                <c:pt idx="26">
                  <c:v>44.124945949377285</c:v>
                </c:pt>
                <c:pt idx="27">
                  <c:v>44.177757087831608</c:v>
                </c:pt>
                <c:pt idx="28">
                  <c:v>44.229018789221776</c:v>
                </c:pt>
                <c:pt idx="29">
                  <c:v>44.27883072551554</c:v>
                </c:pt>
                <c:pt idx="30">
                  <c:v>44.327283074411355</c:v>
                </c:pt>
                <c:pt idx="31">
                  <c:v>44.374457698522789</c:v>
                </c:pt>
                <c:pt idx="32">
                  <c:v>44.420429146139789</c:v>
                </c:pt>
                <c:pt idx="33">
                  <c:v>44.465265505108071</c:v>
                </c:pt>
                <c:pt idx="34">
                  <c:v>44.50902913503576</c:v>
                </c:pt>
                <c:pt idx="35">
                  <c:v>44.5517772981188</c:v>
                </c:pt>
                <c:pt idx="36">
                  <c:v>44.593562705027473</c:v>
                </c:pt>
                <c:pt idx="37">
                  <c:v>44.63443398926043</c:v>
                </c:pt>
                <c:pt idx="38">
                  <c:v>44.674436120962334</c:v>
                </c:pt>
                <c:pt idx="39">
                  <c:v>44.713610769273998</c:v>
                </c:pt>
                <c:pt idx="40">
                  <c:v>44.751996620734381</c:v>
                </c:pt>
                <c:pt idx="41">
                  <c:v>44.789629659999598</c:v>
                </c:pt>
                <c:pt idx="42">
                  <c:v>44.82654341812421</c:v>
                </c:pt>
                <c:pt idx="43">
                  <c:v>44.862769192815705</c:v>
                </c:pt>
                <c:pt idx="44">
                  <c:v>44.898336244387025</c:v>
                </c:pt>
                <c:pt idx="45">
                  <c:v>44.933271970566196</c:v>
                </c:pt>
                <c:pt idx="46">
                  <c:v>44.967602062851512</c:v>
                </c:pt>
                <c:pt idx="47">
                  <c:v>45.001350646709781</c:v>
                </c:pt>
                <c:pt idx="48">
                  <c:v>45.034540407587158</c:v>
                </c:pt>
                <c:pt idx="49">
                  <c:v>45.067192704427079</c:v>
                </c:pt>
                <c:pt idx="50">
                  <c:v>45.099327672157656</c:v>
                </c:pt>
                <c:pt idx="51">
                  <c:v>45.130964314414733</c:v>
                </c:pt>
                <c:pt idx="52">
                  <c:v>45.162120587599702</c:v>
                </c:pt>
                <c:pt idx="53">
                  <c:v>45.192813477229535</c:v>
                </c:pt>
                <c:pt idx="54">
                  <c:v>45.223059067414766</c:v>
                </c:pt>
                <c:pt idx="55">
                  <c:v>45.252872604197059</c:v>
                </c:pt>
                <c:pt idx="56">
                  <c:v>45.282268553388626</c:v>
                </c:pt>
                <c:pt idx="57">
                  <c:v>45.311260653478527</c:v>
                </c:pt>
                <c:pt idx="58">
                  <c:v>45.339861964103868</c:v>
                </c:pt>
                <c:pt idx="59">
                  <c:v>45.368084910526555</c:v>
                </c:pt>
                <c:pt idx="60">
                  <c:v>45.395941324505337</c:v>
                </c:pt>
                <c:pt idx="61">
                  <c:v>45.423442481909618</c:v>
                </c:pt>
                <c:pt idx="62">
                  <c:v>45.45059913738281</c:v>
                </c:pt>
                <c:pt idx="63">
                  <c:v>45.477421556329745</c:v>
                </c:pt>
                <c:pt idx="64">
                  <c:v>45.503919544473121</c:v>
                </c:pt>
                <c:pt idx="65">
                  <c:v>45.530102475198227</c:v>
                </c:pt>
                <c:pt idx="66">
                  <c:v>45.555979314882251</c:v>
                </c:pt>
                <c:pt idx="67">
                  <c:v>45.581558646384678</c:v>
                </c:pt>
                <c:pt idx="68">
                  <c:v>45.606848690857021</c:v>
                </c:pt>
                <c:pt idx="69">
                  <c:v>45.631857328014917</c:v>
                </c:pt>
                <c:pt idx="70">
                  <c:v>45.656592115001246</c:v>
                </c:pt>
                <c:pt idx="71">
                  <c:v>45.681060303956599</c:v>
                </c:pt>
                <c:pt idx="72">
                  <c:v>45.705268858402412</c:v>
                </c:pt>
                <c:pt idx="73">
                  <c:v>45.729224468532081</c:v>
                </c:pt>
                <c:pt idx="74">
                  <c:v>45.752933565496619</c:v>
                </c:pt>
                <c:pt idx="75">
                  <c:v>45.776402334763439</c:v>
                </c:pt>
                <c:pt idx="76">
                  <c:v>45.799636728619788</c:v>
                </c:pt>
                <c:pt idx="77">
                  <c:v>45.822642477885964</c:v>
                </c:pt>
                <c:pt idx="78">
                  <c:v>45.845425102897757</c:v>
                </c:pt>
                <c:pt idx="79">
                  <c:v>45.867989923812317</c:v>
                </c:pt>
                <c:pt idx="80">
                  <c:v>45.890342070287048</c:v>
                </c:pt>
                <c:pt idx="81">
                  <c:v>45.912486490577024</c:v>
                </c:pt>
                <c:pt idx="82">
                  <c:v>45.934427960092364</c:v>
                </c:pt>
                <c:pt idx="83">
                  <c:v>45.956171089453825</c:v>
                </c:pt>
                <c:pt idx="84">
                  <c:v>45.97772033208166</c:v>
                </c:pt>
                <c:pt idx="85">
                  <c:v>45.99907999134988</c:v>
                </c:pt>
                <c:pt idx="86">
                  <c:v>46.020254227335656</c:v>
                </c:pt>
                <c:pt idx="87">
                  <c:v>46.04124706319103</c:v>
                </c:pt>
                <c:pt idx="88">
                  <c:v>46.062062391162257</c:v>
                </c:pt>
                <c:pt idx="89">
                  <c:v>46.082703978279902</c:v>
                </c:pt>
                <c:pt idx="90">
                  <c:v>46.103175471741174</c:v>
                </c:pt>
                <c:pt idx="91">
                  <c:v>46.123480404004376</c:v>
                </c:pt>
                <c:pt idx="92">
                  <c:v>46.14362219761378</c:v>
                </c:pt>
                <c:pt idx="93">
                  <c:v>46.163604169771965</c:v>
                </c:pt>
                <c:pt idx="94">
                  <c:v>46.183429536675355</c:v>
                </c:pt>
                <c:pt idx="95">
                  <c:v>46.203101417627614</c:v>
                </c:pt>
                <c:pt idx="96">
                  <c:v>46.22262283894441</c:v>
                </c:pt>
                <c:pt idx="97">
                  <c:v>46.241996737662312</c:v>
                </c:pt>
                <c:pt idx="98">
                  <c:v>46.261225965063296</c:v>
                </c:pt>
                <c:pt idx="99">
                  <c:v>46.280313290026093</c:v>
                </c:pt>
                <c:pt idx="100">
                  <c:v>46.299261402214256</c:v>
                </c:pt>
                <c:pt idx="101">
                  <c:v>46.318072915110669</c:v>
                </c:pt>
                <c:pt idx="102">
                  <c:v>46.336750368907126</c:v>
                </c:pt>
                <c:pt idx="103">
                  <c:v>46.355296233257413</c:v>
                </c:pt>
                <c:pt idx="104">
                  <c:v>46.373712909901471</c:v>
                </c:pt>
                <c:pt idx="105">
                  <c:v>46.392002735167893</c:v>
                </c:pt>
                <c:pt idx="106">
                  <c:v>46.410167982361493</c:v>
                </c:pt>
                <c:pt idx="107">
                  <c:v>46.428210864042249</c:v>
                </c:pt>
                <c:pt idx="108">
                  <c:v>46.446133534201493</c:v>
                </c:pt>
                <c:pt idx="109">
                  <c:v>46.463938090340932</c:v>
                </c:pt>
                <c:pt idx="110">
                  <c:v>46.481626575459636</c:v>
                </c:pt>
                <c:pt idx="111">
                  <c:v>46.499200979953862</c:v>
                </c:pt>
                <c:pt idx="112">
                  <c:v>46.51666324343433</c:v>
                </c:pt>
                <c:pt idx="113">
                  <c:v>46.534015256465189</c:v>
                </c:pt>
                <c:pt idx="114">
                  <c:v>46.551258862228707</c:v>
                </c:pt>
                <c:pt idx="115">
                  <c:v>46.56839585811948</c:v>
                </c:pt>
                <c:pt idx="116">
                  <c:v>46.585427997271807</c:v>
                </c:pt>
                <c:pt idx="117">
                  <c:v>46.602356990023367</c:v>
                </c:pt>
                <c:pt idx="118">
                  <c:v>46.619184505318678</c:v>
                </c:pt>
                <c:pt idx="119">
                  <c:v>46.635912172054987</c:v>
                </c:pt>
                <c:pt idx="120">
                  <c:v>46.652541580373651</c:v>
                </c:pt>
                <c:pt idx="121">
                  <c:v>46.66907428289953</c:v>
                </c:pt>
                <c:pt idx="122">
                  <c:v>46.685511795930942</c:v>
                </c:pt>
                <c:pt idx="123">
                  <c:v>46.701855600582427</c:v>
                </c:pt>
                <c:pt idx="124">
                  <c:v>46.718107143882825</c:v>
                </c:pt>
                <c:pt idx="125">
                  <c:v>46.734267839830373</c:v>
                </c:pt>
                <c:pt idx="126">
                  <c:v>46.750339070407236</c:v>
                </c:pt>
                <c:pt idx="127">
                  <c:v>46.766322186554973</c:v>
                </c:pt>
                <c:pt idx="128">
                  <c:v>46.782218509113044</c:v>
                </c:pt>
                <c:pt idx="129">
                  <c:v>46.798029329721807</c:v>
                </c:pt>
                <c:pt idx="130">
                  <c:v>46.813755911691743</c:v>
                </c:pt>
                <c:pt idx="131">
                  <c:v>46.829399490840359</c:v>
                </c:pt>
                <c:pt idx="132">
                  <c:v>46.844961276298257</c:v>
                </c:pt>
                <c:pt idx="133">
                  <c:v>46.860442451285643</c:v>
                </c:pt>
                <c:pt idx="134">
                  <c:v>46.875844173860671</c:v>
                </c:pt>
                <c:pt idx="135">
                  <c:v>46.891167577640815</c:v>
                </c:pt>
                <c:pt idx="136">
                  <c:v>46.906413772498361</c:v>
                </c:pt>
                <c:pt idx="137">
                  <c:v>46.92158384523124</c:v>
                </c:pt>
                <c:pt idx="138">
                  <c:v>46.936678860210165</c:v>
                </c:pt>
                <c:pt idx="139">
                  <c:v>46.951699860003146</c:v>
                </c:pt>
                <c:pt idx="140">
                  <c:v>46.966647865978224</c:v>
                </c:pt>
                <c:pt idx="141">
                  <c:v>46.981523878885461</c:v>
                </c:pt>
                <c:pt idx="142">
                  <c:v>46.996328879418947</c:v>
                </c:pt>
                <c:pt idx="143">
                  <c:v>47.011063828759674</c:v>
                </c:pt>
                <c:pt idx="144">
                  <c:v>47.025729669100087</c:v>
                </c:pt>
                <c:pt idx="145">
                  <c:v>47.040327324150979</c:v>
                </c:pt>
                <c:pt idx="146">
                  <c:v>47.05485769963154</c:v>
                </c:pt>
                <c:pt idx="147">
                  <c:v>47.069321683743155</c:v>
                </c:pt>
                <c:pt idx="148">
                  <c:v>47.083720147627588</c:v>
                </c:pt>
                <c:pt idx="149">
                  <c:v>47.098053945810271</c:v>
                </c:pt>
                <c:pt idx="150">
                  <c:v>47.112323916629116</c:v>
                </c:pt>
                <c:pt idx="151">
                  <c:v>47.126530882649618</c:v>
                </c:pt>
                <c:pt idx="152">
                  <c:v>47.14067565106658</c:v>
                </c:pt>
                <c:pt idx="153">
                  <c:v>47.154759014093024</c:v>
                </c:pt>
                <c:pt idx="154">
                  <c:v>47.168781749336972</c:v>
                </c:pt>
                <c:pt idx="155">
                  <c:v>47.182744620166233</c:v>
                </c:pt>
                <c:pt idx="156">
                  <c:v>47.196648376061859</c:v>
                </c:pt>
                <c:pt idx="157">
                  <c:v>47.21049375296073</c:v>
                </c:pt>
                <c:pt idx="158">
                  <c:v>47.224281473587432</c:v>
                </c:pt>
                <c:pt idx="159">
                  <c:v>47.238012247776069</c:v>
                </c:pt>
                <c:pt idx="160">
                  <c:v>47.25168677278235</c:v>
                </c:pt>
                <c:pt idx="161">
                  <c:v>47.265305733586054</c:v>
                </c:pt>
                <c:pt idx="162">
                  <c:v>47.278869803184648</c:v>
                </c:pt>
                <c:pt idx="163">
                  <c:v>47.292379642877918</c:v>
                </c:pt>
                <c:pt idx="164">
                  <c:v>47.305835902544288</c:v>
                </c:pt>
                <c:pt idx="165">
                  <c:v>47.319239220908955</c:v>
                </c:pt>
                <c:pt idx="166">
                  <c:v>47.332590225804182</c:v>
                </c:pt>
                <c:pt idx="167">
                  <c:v>47.345889534421929</c:v>
                </c:pt>
                <c:pt idx="168">
                  <c:v>47.359137753559303</c:v>
                </c:pt>
                <c:pt idx="169">
                  <c:v>47.372335479856801</c:v>
                </c:pt>
                <c:pt idx="170">
                  <c:v>47.38548330002984</c:v>
                </c:pt>
                <c:pt idx="171">
                  <c:v>47.398581791093619</c:v>
                </c:pt>
                <c:pt idx="172">
                  <c:v>47.411631520581714</c:v>
                </c:pt>
                <c:pt idx="173">
                  <c:v>47.424633046758395</c:v>
                </c:pt>
                <c:pt idx="174">
                  <c:v>47.437586918825147</c:v>
                </c:pt>
                <c:pt idx="175">
                  <c:v>47.450493677121351</c:v>
                </c:pt>
                <c:pt idx="176">
                  <c:v>47.463353853319475</c:v>
                </c:pt>
                <c:pt idx="177">
                  <c:v>47.476167970614846</c:v>
                </c:pt>
                <c:pt idx="178">
                  <c:v>47.488936543910299</c:v>
                </c:pt>
                <c:pt idx="179">
                  <c:v>47.501660079995752</c:v>
                </c:pt>
                <c:pt idx="180">
                  <c:v>47.514339077722973</c:v>
                </c:pt>
                <c:pt idx="181">
                  <c:v>47.52697402817558</c:v>
                </c:pt>
                <c:pt idx="182">
                  <c:v>47.539565414834648</c:v>
                </c:pt>
                <c:pt idx="183">
                  <c:v>47.552113713739708</c:v>
                </c:pt>
                <c:pt idx="184">
                  <c:v>47.564619393645636</c:v>
                </c:pt>
                <c:pt idx="185">
                  <c:v>47.577082916175399</c:v>
                </c:pt>
                <c:pt idx="186">
                  <c:v>47.589504735968774</c:v>
                </c:pt>
                <c:pt idx="187">
                  <c:v>47.601885300827178</c:v>
                </c:pt>
                <c:pt idx="188">
                  <c:v>47.614225051854831</c:v>
                </c:pt>
                <c:pt idx="189">
                  <c:v>47.62652442359623</c:v>
                </c:pt>
                <c:pt idx="190">
                  <c:v>47.638783844170078</c:v>
                </c:pt>
                <c:pt idx="191">
                  <c:v>47.651003735399918</c:v>
                </c:pt>
                <c:pt idx="192">
                  <c:v>47.663184512941285</c:v>
                </c:pt>
                <c:pt idx="193">
                  <c:v>47.675326586405831</c:v>
                </c:pt>
                <c:pt idx="194">
                  <c:v>47.687430359482235</c:v>
                </c:pt>
                <c:pt idx="195">
                  <c:v>47.699496230054095</c:v>
                </c:pt>
                <c:pt idx="196">
                  <c:v>47.711524590314973</c:v>
                </c:pt>
                <c:pt idx="197">
                  <c:v>47.723515826880515</c:v>
                </c:pt>
                <c:pt idx="198">
                  <c:v>47.735470320897875</c:v>
                </c:pt>
                <c:pt idx="199">
                  <c:v>47.747388448152435</c:v>
                </c:pt>
                <c:pt idx="200">
                  <c:v>47.759270579171975</c:v>
                </c:pt>
                <c:pt idx="201">
                  <c:v>47.771117079328235</c:v>
                </c:pt>
                <c:pt idx="202">
                  <c:v>47.782928308936143</c:v>
                </c:pt>
                <c:pt idx="203">
                  <c:v>47.794704623350597</c:v>
                </c:pt>
                <c:pt idx="204">
                  <c:v>47.80644637306095</c:v>
                </c:pt>
                <c:pt idx="205">
                  <c:v>47.818153903783291</c:v>
                </c:pt>
                <c:pt idx="206">
                  <c:v>47.829827556550498</c:v>
                </c:pt>
                <c:pt idx="207">
                  <c:v>47.84146766780021</c:v>
                </c:pt>
                <c:pt idx="208">
                  <c:v>47.853074569460759</c:v>
                </c:pt>
                <c:pt idx="209">
                  <c:v>47.864648589035049</c:v>
                </c:pt>
                <c:pt idx="210">
                  <c:v>47.876190049682542</c:v>
                </c:pt>
                <c:pt idx="211">
                  <c:v>47.887699270299358</c:v>
                </c:pt>
                <c:pt idx="212">
                  <c:v>47.899176565596491</c:v>
                </c:pt>
                <c:pt idx="213">
                  <c:v>47.910622246176331</c:v>
                </c:pt>
                <c:pt idx="214">
                  <c:v>47.922036618607315</c:v>
                </c:pt>
                <c:pt idx="215">
                  <c:v>47.933419985497046</c:v>
                </c:pt>
                <c:pt idx="216">
                  <c:v>47.944772645563638</c:v>
                </c:pt>
                <c:pt idx="217">
                  <c:v>47.956094893705547</c:v>
                </c:pt>
                <c:pt idx="218">
                  <c:v>47.967387021069825</c:v>
                </c:pt>
                <c:pt idx="219">
                  <c:v>47.97864931511883</c:v>
                </c:pt>
                <c:pt idx="220">
                  <c:v>47.989882059695482</c:v>
                </c:pt>
                <c:pt idx="221">
                  <c:v>48.001085535087142</c:v>
                </c:pt>
                <c:pt idx="222">
                  <c:v>48.012260018087993</c:v>
                </c:pt>
                <c:pt idx="223">
                  <c:v>48.023405782060138</c:v>
                </c:pt>
                <c:pt idx="224">
                  <c:v>48.034523096993361</c:v>
                </c:pt>
                <c:pt idx="225">
                  <c:v>48.045612229563552</c:v>
                </c:pt>
                <c:pt idx="226">
                  <c:v>48.05667344318995</c:v>
                </c:pt>
                <c:pt idx="227">
                  <c:v>48.067706998091126</c:v>
                </c:pt>
                <c:pt idx="228">
                  <c:v>48.078713151339741</c:v>
                </c:pt>
                <c:pt idx="229">
                  <c:v>48.089692156916229</c:v>
                </c:pt>
                <c:pt idx="230">
                  <c:v>48.100644265761261</c:v>
                </c:pt>
                <c:pt idx="231">
                  <c:v>48.111569725827152</c:v>
                </c:pt>
                <c:pt idx="232">
                  <c:v>48.122468782128209</c:v>
                </c:pt>
                <c:pt idx="233">
                  <c:v>48.133341676789968</c:v>
                </c:pt>
                <c:pt idx="234">
                  <c:v>48.144188649097487</c:v>
                </c:pt>
                <c:pt idx="235">
                  <c:v>48.155009935542601</c:v>
                </c:pt>
                <c:pt idx="236">
                  <c:v>48.16580576987019</c:v>
                </c:pt>
                <c:pt idx="237">
                  <c:v>48.176576383123532</c:v>
                </c:pt>
                <c:pt idx="238">
                  <c:v>48.187322003688749</c:v>
                </c:pt>
                <c:pt idx="239">
                  <c:v>48.198042857338301</c:v>
                </c:pt>
                <c:pt idx="240">
                  <c:v>48.20873916727362</c:v>
                </c:pt>
                <c:pt idx="241">
                  <c:v>48.219411154166927</c:v>
                </c:pt>
                <c:pt idx="242">
                  <c:v>48.230059036202142</c:v>
                </c:pt>
                <c:pt idx="243">
                  <c:v>48.240683029115047</c:v>
                </c:pt>
                <c:pt idx="244">
                  <c:v>48.251283346232604</c:v>
                </c:pt>
                <c:pt idx="245">
                  <c:v>48.261860198511521</c:v>
                </c:pt>
                <c:pt idx="246">
                  <c:v>48.272413794576032</c:v>
                </c:pt>
                <c:pt idx="247">
                  <c:v>48.282944340754987</c:v>
                </c:pt>
                <c:pt idx="248">
                  <c:v>48.293452041118172</c:v>
                </c:pt>
                <c:pt idx="249">
                  <c:v>48.303937097511913</c:v>
                </c:pt>
                <c:pt idx="250">
                  <c:v>48.31439970959407</c:v>
                </c:pt>
                <c:pt idx="251">
                  <c:v>48.324840074868249</c:v>
                </c:pt>
                <c:pt idx="252">
                  <c:v>48.335258388717449</c:v>
                </c:pt>
                <c:pt idx="253">
                  <c:v>48.345654844436993</c:v>
                </c:pt>
                <c:pt idx="254">
                  <c:v>48.356029633266907</c:v>
                </c:pt>
                <c:pt idx="255">
                  <c:v>48.366382944423606</c:v>
                </c:pt>
                <c:pt idx="256">
                  <c:v>48.37671496513105</c:v>
                </c:pt>
                <c:pt idx="257">
                  <c:v>48.387025880651272</c:v>
                </c:pt>
                <c:pt idx="258">
                  <c:v>48.397315874314344</c:v>
                </c:pt>
                <c:pt idx="259">
                  <c:v>48.40758512754779</c:v>
                </c:pt>
                <c:pt idx="260">
                  <c:v>48.417833819905461</c:v>
                </c:pt>
                <c:pt idx="261">
                  <c:v>48.428062129095842</c:v>
                </c:pt>
                <c:pt idx="262">
                  <c:v>48.438270231009888</c:v>
                </c:pt>
                <c:pt idx="263">
                  <c:v>48.448458299748289</c:v>
                </c:pt>
                <c:pt idx="264">
                  <c:v>48.458626507648304</c:v>
                </c:pt>
                <c:pt idx="265">
                  <c:v>48.468775025310045</c:v>
                </c:pt>
                <c:pt idx="266">
                  <c:v>48.478904021622313</c:v>
                </c:pt>
                <c:pt idx="267">
                  <c:v>48.489013663787972</c:v>
                </c:pt>
                <c:pt idx="268">
                  <c:v>48.499104117348878</c:v>
                </c:pt>
                <c:pt idx="269">
                  <c:v>48.509175546210287</c:v>
                </c:pt>
                <c:pt idx="270">
                  <c:v>48.519228112664948</c:v>
                </c:pt>
                <c:pt idx="271">
                  <c:v>48.529261977416667</c:v>
                </c:pt>
                <c:pt idx="272">
                  <c:v>48.539277299603491</c:v>
                </c:pt>
                <c:pt idx="273">
                  <c:v>48.549274236820487</c:v>
                </c:pt>
                <c:pt idx="274">
                  <c:v>48.55925294514212</c:v>
                </c:pt>
                <c:pt idx="275">
                  <c:v>48.569213579144218</c:v>
                </c:pt>
                <c:pt idx="276">
                  <c:v>48.579156291925599</c:v>
                </c:pt>
                <c:pt idx="277">
                  <c:v>48.589081235129271</c:v>
                </c:pt>
                <c:pt idx="278">
                  <c:v>48.598988558963292</c:v>
                </c:pt>
                <c:pt idx="279">
                  <c:v>48.608878412221266</c:v>
                </c:pt>
                <c:pt idx="280">
                  <c:v>48.618750942302505</c:v>
                </c:pt>
                <c:pt idx="281">
                  <c:v>48.628606295231812</c:v>
                </c:pt>
                <c:pt idx="282">
                  <c:v>48.638444615678942</c:v>
                </c:pt>
                <c:pt idx="283">
                  <c:v>48.64826604697776</c:v>
                </c:pt>
                <c:pt idx="284">
                  <c:v>48.658070731145017</c:v>
                </c:pt>
                <c:pt idx="285">
                  <c:v>48.667858808898877</c:v>
                </c:pt>
                <c:pt idx="286">
                  <c:v>48.677630419677072</c:v>
                </c:pt>
                <c:pt idx="287">
                  <c:v>48.687385701654811</c:v>
                </c:pt>
                <c:pt idx="288">
                  <c:v>48.697124791762313</c:v>
                </c:pt>
                <c:pt idx="289">
                  <c:v>48.70684782570217</c:v>
                </c:pt>
                <c:pt idx="290">
                  <c:v>48.716554937966286</c:v>
                </c:pt>
                <c:pt idx="291">
                  <c:v>48.72624626185263</c:v>
                </c:pt>
                <c:pt idx="292">
                  <c:v>48.735921929481698</c:v>
                </c:pt>
                <c:pt idx="293">
                  <c:v>48.745582071812677</c:v>
                </c:pt>
                <c:pt idx="294">
                  <c:v>48.755226818659366</c:v>
                </c:pt>
                <c:pt idx="295">
                  <c:v>48.764856298705844</c:v>
                </c:pt>
                <c:pt idx="296">
                  <c:v>48.774470639521894</c:v>
                </c:pt>
                <c:pt idx="297">
                  <c:v>48.78406996757812</c:v>
                </c:pt>
                <c:pt idx="298">
                  <c:v>48.79365440826092</c:v>
                </c:pt>
                <c:pt idx="299">
                  <c:v>48.803224085887116</c:v>
                </c:pt>
                <c:pt idx="300">
                  <c:v>48.812779123718457</c:v>
                </c:pt>
                <c:pt idx="301">
                  <c:v>48.82231964397576</c:v>
                </c:pt>
                <c:pt idx="302">
                  <c:v>48.831845767852997</c:v>
                </c:pt>
                <c:pt idx="303">
                  <c:v>48.841357615530981</c:v>
                </c:pt>
                <c:pt idx="304">
                  <c:v>48.850855306191001</c:v>
                </c:pt>
                <c:pt idx="305">
                  <c:v>48.860338958028109</c:v>
                </c:pt>
                <c:pt idx="306">
                  <c:v>48.869808688264293</c:v>
                </c:pt>
                <c:pt idx="307">
                  <c:v>48.879264613161396</c:v>
                </c:pt>
                <c:pt idx="308">
                  <c:v>48.888706848033891</c:v>
                </c:pt>
                <c:pt idx="309">
                  <c:v>48.898135507261365</c:v>
                </c:pt>
                <c:pt idx="310">
                  <c:v>48.907550704300903</c:v>
                </c:pt>
                <c:pt idx="311">
                  <c:v>48.916952551699261</c:v>
                </c:pt>
                <c:pt idx="312">
                  <c:v>48.926341161104808</c:v>
                </c:pt>
                <c:pt idx="313">
                  <c:v>48.935716643279349</c:v>
                </c:pt>
                <c:pt idx="314">
                  <c:v>48.945079108109738</c:v>
                </c:pt>
                <c:pt idx="315">
                  <c:v>48.954428664619314</c:v>
                </c:pt>
                <c:pt idx="316">
                  <c:v>48.963765420979186</c:v>
                </c:pt>
                <c:pt idx="317">
                  <c:v>48.973089484519321</c:v>
                </c:pt>
                <c:pt idx="318">
                  <c:v>48.982400961739501</c:v>
                </c:pt>
                <c:pt idx="319">
                  <c:v>48.991699958320091</c:v>
                </c:pt>
                <c:pt idx="320">
                  <c:v>49.000986579132672</c:v>
                </c:pt>
                <c:pt idx="321">
                  <c:v>49.010260928250482</c:v>
                </c:pt>
                <c:pt idx="322">
                  <c:v>49.019523108958758</c:v>
                </c:pt>
                <c:pt idx="323">
                  <c:v>49.02877322376488</c:v>
                </c:pt>
                <c:pt idx="324">
                  <c:v>49.03801137440837</c:v>
                </c:pt>
                <c:pt idx="325">
                  <c:v>49.047237661870803</c:v>
                </c:pt>
                <c:pt idx="326">
                  <c:v>49.056452186385485</c:v>
                </c:pt>
                <c:pt idx="327">
                  <c:v>49.065655047447095</c:v>
                </c:pt>
                <c:pt idx="328">
                  <c:v>49.074846343821086</c:v>
                </c:pt>
                <c:pt idx="329">
                  <c:v>49.084026173553049</c:v>
                </c:pt>
                <c:pt idx="330">
                  <c:v>49.093194633977852</c:v>
                </c:pt>
                <c:pt idx="331">
                  <c:v>49.102351821728739</c:v>
                </c:pt>
                <c:pt idx="332">
                  <c:v>49.111497832746224</c:v>
                </c:pt>
                <c:pt idx="333">
                  <c:v>49.120632762286931</c:v>
                </c:pt>
                <c:pt idx="334">
                  <c:v>49.129756704932248</c:v>
                </c:pt>
                <c:pt idx="335">
                  <c:v>49.138869754596882</c:v>
                </c:pt>
                <c:pt idx="336">
                  <c:v>49.147972004537337</c:v>
                </c:pt>
                <c:pt idx="337">
                  <c:v>49.157063547360217</c:v>
                </c:pt>
                <c:pt idx="338">
                  <c:v>49.166144475030436</c:v>
                </c:pt>
                <c:pt idx="339">
                  <c:v>49.175214878879331</c:v>
                </c:pt>
                <c:pt idx="340">
                  <c:v>49.184274849612635</c:v>
                </c:pt>
                <c:pt idx="341">
                  <c:v>49.193324477318392</c:v>
                </c:pt>
                <c:pt idx="342">
                  <c:v>49.202363851474693</c:v>
                </c:pt>
                <c:pt idx="343">
                  <c:v>49.211393060957384</c:v>
                </c:pt>
                <c:pt idx="344">
                  <c:v>49.220412194047604</c:v>
                </c:pt>
                <c:pt idx="345">
                  <c:v>49.229421338439273</c:v>
                </c:pt>
                <c:pt idx="346">
                  <c:v>49.238420581246459</c:v>
                </c:pt>
                <c:pt idx="347">
                  <c:v>49.247410009010657</c:v>
                </c:pt>
                <c:pt idx="348">
                  <c:v>49.256389707707939</c:v>
                </c:pt>
                <c:pt idx="349">
                  <c:v>49.26535976275607</c:v>
                </c:pt>
                <c:pt idx="350">
                  <c:v>49.274320259021472</c:v>
                </c:pt>
                <c:pt idx="351">
                  <c:v>49.283271280826142</c:v>
                </c:pt>
                <c:pt idx="352">
                  <c:v>49.292212911954458</c:v>
                </c:pt>
                <c:pt idx="353">
                  <c:v>49.301145235659895</c:v>
                </c:pt>
                <c:pt idx="354">
                  <c:v>49.310068334671669</c:v>
                </c:pt>
                <c:pt idx="355">
                  <c:v>49.318982291201287</c:v>
                </c:pt>
                <c:pt idx="356">
                  <c:v>49.32788718694902</c:v>
                </c:pt>
                <c:pt idx="357">
                  <c:v>49.336783103110292</c:v>
                </c:pt>
                <c:pt idx="358">
                  <c:v>49.345670120381961</c:v>
                </c:pt>
                <c:pt idx="359">
                  <c:v>49.35454831896859</c:v>
                </c:pt>
                <c:pt idx="360">
                  <c:v>49.36341777858857</c:v>
                </c:pt>
                <c:pt idx="361">
                  <c:v>49.372278578480206</c:v>
                </c:pt>
                <c:pt idx="362">
                  <c:v>49.381130797407693</c:v>
                </c:pt>
                <c:pt idx="363">
                  <c:v>49.389974513667084</c:v>
                </c:pt>
                <c:pt idx="364">
                  <c:v>49.398809805092093</c:v>
                </c:pt>
                <c:pt idx="365">
                  <c:v>49.407636749059932</c:v>
                </c:pt>
                <c:pt idx="366">
                  <c:v>49.416455422496959</c:v>
                </c:pt>
                <c:pt idx="367">
                  <c:v>49.425265901884373</c:v>
                </c:pt>
                <c:pt idx="368">
                  <c:v>49.434068263263775</c:v>
                </c:pt>
                <c:pt idx="369">
                  <c:v>49.442862582242661</c:v>
                </c:pt>
                <c:pt idx="370">
                  <c:v>49.451648933999884</c:v>
                </c:pt>
                <c:pt idx="371">
                  <c:v>49.460427393291006</c:v>
                </c:pt>
                <c:pt idx="372">
                  <c:v>49.469198034453655</c:v>
                </c:pt>
                <c:pt idx="373">
                  <c:v>49.477960931412738</c:v>
                </c:pt>
                <c:pt idx="374">
                  <c:v>49.486716157685663</c:v>
                </c:pt>
                <c:pt idx="375">
                  <c:v>49.49546378638744</c:v>
                </c:pt>
                <c:pt idx="376">
                  <c:v>49.504203890235779</c:v>
                </c:pt>
                <c:pt idx="377">
                  <c:v>49.512936541556101</c:v>
                </c:pt>
                <c:pt idx="378">
                  <c:v>49.521661812286467</c:v>
                </c:pt>
                <c:pt idx="379">
                  <c:v>49.530379773982531</c:v>
                </c:pt>
                <c:pt idx="380">
                  <c:v>49.539090497822336</c:v>
                </c:pt>
                <c:pt idx="381">
                  <c:v>49.547794054611124</c:v>
                </c:pt>
                <c:pt idx="382">
                  <c:v>49.556490514786077</c:v>
                </c:pt>
                <c:pt idx="383">
                  <c:v>49.565179948420997</c:v>
                </c:pt>
                <c:pt idx="384">
                  <c:v>49.573862425230949</c:v>
                </c:pt>
                <c:pt idx="385">
                  <c:v>49.582538014576812</c:v>
                </c:pt>
                <c:pt idx="386">
                  <c:v>49.591206785469858</c:v>
                </c:pt>
                <c:pt idx="387">
                  <c:v>49.599868806576197</c:v>
                </c:pt>
                <c:pt idx="388">
                  <c:v>49.608524146221221</c:v>
                </c:pt>
                <c:pt idx="389">
                  <c:v>49.617172872394001</c:v>
                </c:pt>
                <c:pt idx="390">
                  <c:v>49.625815052751626</c:v>
                </c:pt>
                <c:pt idx="391">
                  <c:v>49.634450754623472</c:v>
                </c:pt>
                <c:pt idx="392">
                  <c:v>49.643080045015488</c:v>
                </c:pt>
                <c:pt idx="393">
                  <c:v>49.651702990614368</c:v>
                </c:pt>
                <c:pt idx="394">
                  <c:v>49.660319657791732</c:v>
                </c:pt>
                <c:pt idx="395">
                  <c:v>49.668930112608244</c:v>
                </c:pt>
                <c:pt idx="396">
                  <c:v>49.677534420817658</c:v>
                </c:pt>
                <c:pt idx="397">
                  <c:v>49.686132647870885</c:v>
                </c:pt>
                <c:pt idx="398">
                  <c:v>49.694724858919983</c:v>
                </c:pt>
                <c:pt idx="399">
                  <c:v>49.703311118822079</c:v>
                </c:pt>
                <c:pt idx="400">
                  <c:v>49.711891492143309</c:v>
                </c:pt>
                <c:pt idx="401">
                  <c:v>49.720466043162681</c:v>
                </c:pt>
                <c:pt idx="402">
                  <c:v>49.729034835875915</c:v>
                </c:pt>
                <c:pt idx="403">
                  <c:v>49.73759793399924</c:v>
                </c:pt>
                <c:pt idx="404">
                  <c:v>49.746155400973151</c:v>
                </c:pt>
                <c:pt idx="405">
                  <c:v>49.754707299966128</c:v>
                </c:pt>
                <c:pt idx="406">
                  <c:v>49.763253693878333</c:v>
                </c:pt>
                <c:pt idx="407">
                  <c:v>49.771794645345267</c:v>
                </c:pt>
                <c:pt idx="408">
                  <c:v>49.780330216741376</c:v>
                </c:pt>
                <c:pt idx="409">
                  <c:v>49.788860470183636</c:v>
                </c:pt>
                <c:pt idx="410">
                  <c:v>49.797385467535122</c:v>
                </c:pt>
                <c:pt idx="411">
                  <c:v>49.805905270408502</c:v>
                </c:pt>
                <c:pt idx="412">
                  <c:v>49.814419940169529</c:v>
                </c:pt>
                <c:pt idx="413">
                  <c:v>49.822929537940517</c:v>
                </c:pt>
                <c:pt idx="414">
                  <c:v>49.831434124603732</c:v>
                </c:pt>
                <c:pt idx="415">
                  <c:v>49.839933760804804</c:v>
                </c:pt>
                <c:pt idx="416">
                  <c:v>49.848428506956083</c:v>
                </c:pt>
                <c:pt idx="417">
                  <c:v>49.856918423239954</c:v>
                </c:pt>
                <c:pt idx="418">
                  <c:v>49.865403569612184</c:v>
                </c:pt>
                <c:pt idx="419">
                  <c:v>49.873884005805152</c:v>
                </c:pt>
                <c:pt idx="420">
                  <c:v>49.882359791331112</c:v>
                </c:pt>
                <c:pt idx="421">
                  <c:v>49.890830985485408</c:v>
                </c:pt>
                <c:pt idx="422">
                  <c:v>49.899297647349677</c:v>
                </c:pt>
                <c:pt idx="423">
                  <c:v>49.907759835794998</c:v>
                </c:pt>
                <c:pt idx="424">
                  <c:v>49.916217609485038</c:v>
                </c:pt>
                <c:pt idx="425">
                  <c:v>49.924671026879167</c:v>
                </c:pt>
                <c:pt idx="426">
                  <c:v>49.933120146235531</c:v>
                </c:pt>
                <c:pt idx="427">
                  <c:v>49.941565025614132</c:v>
                </c:pt>
                <c:pt idx="428">
                  <c:v>49.950005722879851</c:v>
                </c:pt>
                <c:pt idx="429">
                  <c:v>49.958442295705474</c:v>
                </c:pt>
                <c:pt idx="430">
                  <c:v>49.966874801574669</c:v>
                </c:pt>
                <c:pt idx="431">
                  <c:v>49.975303297784968</c:v>
                </c:pt>
                <c:pt idx="432">
                  <c:v>49.983727841450701</c:v>
                </c:pt>
                <c:pt idx="433">
                  <c:v>49.992148489505922</c:v>
                </c:pt>
                <c:pt idx="434">
                  <c:v>50.000565298707286</c:v>
                </c:pt>
                <c:pt idx="435">
                  <c:v>50.008978325636981</c:v>
                </c:pt>
                <c:pt idx="436">
                  <c:v>50.017387626705528</c:v>
                </c:pt>
                <c:pt idx="437">
                  <c:v>50.02579325815465</c:v>
                </c:pt>
                <c:pt idx="438">
                  <c:v>50.034195276060082</c:v>
                </c:pt>
                <c:pt idx="439">
                  <c:v>50.042593736334361</c:v>
                </c:pt>
                <c:pt idx="440">
                  <c:v>50.050988694729611</c:v>
                </c:pt>
                <c:pt idx="441">
                  <c:v>50.059380206840302</c:v>
                </c:pt>
                <c:pt idx="442">
                  <c:v>50.067768328105963</c:v>
                </c:pt>
                <c:pt idx="443">
                  <c:v>50.076153113813952</c:v>
                </c:pt>
                <c:pt idx="444">
                  <c:v>50.084534619102101</c:v>
                </c:pt>
                <c:pt idx="445">
                  <c:v>50.092912898961444</c:v>
                </c:pt>
                <c:pt idx="446">
                  <c:v>50.101288008238875</c:v>
                </c:pt>
                <c:pt idx="447">
                  <c:v>50.109660001639767</c:v>
                </c:pt>
                <c:pt idx="448">
                  <c:v>50.118028933730656</c:v>
                </c:pt>
                <c:pt idx="449">
                  <c:v>50.126394858941822</c:v>
                </c:pt>
                <c:pt idx="450">
                  <c:v>50.134757831569885</c:v>
                </c:pt>
                <c:pt idx="451">
                  <c:v>50.143117905780436</c:v>
                </c:pt>
                <c:pt idx="452">
                  <c:v>50.151475135610561</c:v>
                </c:pt>
                <c:pt idx="453">
                  <c:v>50.159829574971397</c:v>
                </c:pt>
                <c:pt idx="454">
                  <c:v>50.16818127765071</c:v>
                </c:pt>
                <c:pt idx="455">
                  <c:v>50.176530297315395</c:v>
                </c:pt>
                <c:pt idx="456">
                  <c:v>50.184876687513977</c:v>
                </c:pt>
                <c:pt idx="457">
                  <c:v>50.193220501679136</c:v>
                </c:pt>
                <c:pt idx="458">
                  <c:v>50.201561793130175</c:v>
                </c:pt>
                <c:pt idx="459">
                  <c:v>50.209900615075497</c:v>
                </c:pt>
                <c:pt idx="460">
                  <c:v>50.218237020615071</c:v>
                </c:pt>
                <c:pt idx="461">
                  <c:v>50.226571062742856</c:v>
                </c:pt>
                <c:pt idx="462">
                  <c:v>50.234902794349253</c:v>
                </c:pt>
                <c:pt idx="463">
                  <c:v>50.243232268223537</c:v>
                </c:pt>
                <c:pt idx="464">
                  <c:v>50.251559537056245</c:v>
                </c:pt>
                <c:pt idx="465">
                  <c:v>50.259884653441596</c:v>
                </c:pt>
                <c:pt idx="466">
                  <c:v>50.268207669879843</c:v>
                </c:pt>
                <c:pt idx="467">
                  <c:v>50.276528638779709</c:v>
                </c:pt>
                <c:pt idx="468">
                  <c:v>50.284847612460709</c:v>
                </c:pt>
                <c:pt idx="469">
                  <c:v>50.293164643155521</c:v>
                </c:pt>
                <c:pt idx="470">
                  <c:v>50.301479783012333</c:v>
                </c:pt>
                <c:pt idx="471">
                  <c:v>50.309793084097187</c:v>
                </c:pt>
                <c:pt idx="472">
                  <c:v>50.318104598396282</c:v>
                </c:pt>
                <c:pt idx="473">
                  <c:v>50.326414377818345</c:v>
                </c:pt>
                <c:pt idx="474">
                  <c:v>50.33472247419688</c:v>
                </c:pt>
                <c:pt idx="475">
                  <c:v>50.343028939292516</c:v>
                </c:pt>
                <c:pt idx="476">
                  <c:v>50.351333824795276</c:v>
                </c:pt>
                <c:pt idx="477">
                  <c:v>50.359637182326885</c:v>
                </c:pt>
                <c:pt idx="478">
                  <c:v>50.367939063443011</c:v>
                </c:pt>
                <c:pt idx="479">
                  <c:v>50.376239519635583</c:v>
                </c:pt>
                <c:pt idx="480">
                  <c:v>50.38453860233502</c:v>
                </c:pt>
                <c:pt idx="481">
                  <c:v>50.392836362912504</c:v>
                </c:pt>
                <c:pt idx="482">
                  <c:v>50.401132852682217</c:v>
                </c:pt>
                <c:pt idx="483">
                  <c:v>50.409428122903591</c:v>
                </c:pt>
                <c:pt idx="484">
                  <c:v>50.417722224783567</c:v>
                </c:pt>
                <c:pt idx="485">
                  <c:v>50.426015209478791</c:v>
                </c:pt>
                <c:pt idx="486">
                  <c:v>50.434307128097849</c:v>
                </c:pt>
                <c:pt idx="487">
                  <c:v>50.442598031703511</c:v>
                </c:pt>
                <c:pt idx="488">
                  <c:v>50.450887971314927</c:v>
                </c:pt>
                <c:pt idx="489">
                  <c:v>50.459176997909836</c:v>
                </c:pt>
                <c:pt idx="490">
                  <c:v>50.467465162426777</c:v>
                </c:pt>
                <c:pt idx="491">
                  <c:v>50.475752515767297</c:v>
                </c:pt>
                <c:pt idx="492">
                  <c:v>50.484039108798129</c:v>
                </c:pt>
                <c:pt idx="493">
                  <c:v>50.492324992353417</c:v>
                </c:pt>
                <c:pt idx="494">
                  <c:v>50.500610217236883</c:v>
                </c:pt>
                <c:pt idx="495">
                  <c:v>50.508894834224002</c:v>
                </c:pt>
                <c:pt idx="496">
                  <c:v>50.51717889406423</c:v>
                </c:pt>
                <c:pt idx="497">
                  <c:v>50.525462447483136</c:v>
                </c:pt>
                <c:pt idx="498">
                  <c:v>50.533745545184615</c:v>
                </c:pt>
                <c:pt idx="499">
                  <c:v>50.542028237853046</c:v>
                </c:pt>
                <c:pt idx="500">
                  <c:v>50.550310576155454</c:v>
                </c:pt>
                <c:pt idx="501">
                  <c:v>50.558592610743723</c:v>
                </c:pt>
                <c:pt idx="502">
                  <c:v>50.566874392256722</c:v>
                </c:pt>
                <c:pt idx="503">
                  <c:v>50.575155971322495</c:v>
                </c:pt>
                <c:pt idx="504">
                  <c:v>50.583437398560427</c:v>
                </c:pt>
                <c:pt idx="505">
                  <c:v>50.591718724583416</c:v>
                </c:pt>
                <c:pt idx="506">
                  <c:v>50.6</c:v>
                </c:pt>
                <c:pt idx="507">
                  <c:v>50.608281275416587</c:v>
                </c:pt>
                <c:pt idx="508">
                  <c:v>50.616562601439576</c:v>
                </c:pt>
                <c:pt idx="509">
                  <c:v>50.624844028677508</c:v>
                </c:pt>
                <c:pt idx="510">
                  <c:v>50.633125607743281</c:v>
                </c:pt>
                <c:pt idx="511">
                  <c:v>50.64140738925628</c:v>
                </c:pt>
                <c:pt idx="512">
                  <c:v>50.649689423844549</c:v>
                </c:pt>
                <c:pt idx="513">
                  <c:v>50.657971762146957</c:v>
                </c:pt>
                <c:pt idx="514">
                  <c:v>50.666254454815387</c:v>
                </c:pt>
                <c:pt idx="515">
                  <c:v>50.674537552516867</c:v>
                </c:pt>
                <c:pt idx="516">
                  <c:v>50.682821105935773</c:v>
                </c:pt>
                <c:pt idx="517">
                  <c:v>50.691105165776001</c:v>
                </c:pt>
                <c:pt idx="518">
                  <c:v>50.69938978276312</c:v>
                </c:pt>
                <c:pt idx="519">
                  <c:v>50.707675007646586</c:v>
                </c:pt>
                <c:pt idx="520">
                  <c:v>50.715960891201874</c:v>
                </c:pt>
                <c:pt idx="521">
                  <c:v>50.724247484232706</c:v>
                </c:pt>
                <c:pt idx="522">
                  <c:v>50.732534837573226</c:v>
                </c:pt>
                <c:pt idx="523">
                  <c:v>50.740823002090167</c:v>
                </c:pt>
                <c:pt idx="524">
                  <c:v>50.749112028685076</c:v>
                </c:pt>
                <c:pt idx="525">
                  <c:v>50.757401968296492</c:v>
                </c:pt>
                <c:pt idx="526">
                  <c:v>50.765692871902154</c:v>
                </c:pt>
                <c:pt idx="527">
                  <c:v>50.773984790521212</c:v>
                </c:pt>
                <c:pt idx="528">
                  <c:v>50.782277775216436</c:v>
                </c:pt>
                <c:pt idx="529">
                  <c:v>50.790571877096411</c:v>
                </c:pt>
                <c:pt idx="530">
                  <c:v>50.798867147317786</c:v>
                </c:pt>
                <c:pt idx="531">
                  <c:v>50.807163637087498</c:v>
                </c:pt>
                <c:pt idx="532">
                  <c:v>50.815461397664983</c:v>
                </c:pt>
                <c:pt idx="533">
                  <c:v>50.82376048036442</c:v>
                </c:pt>
                <c:pt idx="534">
                  <c:v>50.832060936556992</c:v>
                </c:pt>
                <c:pt idx="535">
                  <c:v>50.840362817673117</c:v>
                </c:pt>
                <c:pt idx="536">
                  <c:v>50.848666175204727</c:v>
                </c:pt>
                <c:pt idx="537">
                  <c:v>50.856971060707487</c:v>
                </c:pt>
                <c:pt idx="538">
                  <c:v>50.865277525803123</c:v>
                </c:pt>
                <c:pt idx="539">
                  <c:v>50.873585622181658</c:v>
                </c:pt>
                <c:pt idx="540">
                  <c:v>50.881895401603721</c:v>
                </c:pt>
                <c:pt idx="541">
                  <c:v>50.890206915902816</c:v>
                </c:pt>
                <c:pt idx="542">
                  <c:v>50.89852021698767</c:v>
                </c:pt>
                <c:pt idx="543">
                  <c:v>50.906835356844482</c:v>
                </c:pt>
                <c:pt idx="544">
                  <c:v>50.915152387539294</c:v>
                </c:pt>
                <c:pt idx="545">
                  <c:v>50.923471361220294</c:v>
                </c:pt>
                <c:pt idx="546">
                  <c:v>50.93179233012016</c:v>
                </c:pt>
                <c:pt idx="547">
                  <c:v>50.940115346558407</c:v>
                </c:pt>
                <c:pt idx="548">
                  <c:v>50.948440462943758</c:v>
                </c:pt>
                <c:pt idx="549">
                  <c:v>50.956767731776466</c:v>
                </c:pt>
                <c:pt idx="550">
                  <c:v>50.96509720565075</c:v>
                </c:pt>
                <c:pt idx="551">
                  <c:v>50.973428937257147</c:v>
                </c:pt>
                <c:pt idx="552">
                  <c:v>50.981762979384932</c:v>
                </c:pt>
                <c:pt idx="553">
                  <c:v>50.990099384924505</c:v>
                </c:pt>
                <c:pt idx="554">
                  <c:v>50.998438206869828</c:v>
                </c:pt>
                <c:pt idx="555">
                  <c:v>51.006779498320867</c:v>
                </c:pt>
                <c:pt idx="556">
                  <c:v>51.015123312486025</c:v>
                </c:pt>
                <c:pt idx="557">
                  <c:v>51.023469702684608</c:v>
                </c:pt>
                <c:pt idx="558">
                  <c:v>51.031818722349293</c:v>
                </c:pt>
                <c:pt idx="559">
                  <c:v>51.040170425028606</c:v>
                </c:pt>
                <c:pt idx="560">
                  <c:v>51.048524864389442</c:v>
                </c:pt>
                <c:pt idx="561">
                  <c:v>51.056882094219567</c:v>
                </c:pt>
                <c:pt idx="562">
                  <c:v>51.065242168430117</c:v>
                </c:pt>
                <c:pt idx="563">
                  <c:v>51.073605141058181</c:v>
                </c:pt>
                <c:pt idx="564">
                  <c:v>51.081971066269347</c:v>
                </c:pt>
                <c:pt idx="565">
                  <c:v>51.090339998360236</c:v>
                </c:pt>
                <c:pt idx="566">
                  <c:v>51.098711991761128</c:v>
                </c:pt>
                <c:pt idx="567">
                  <c:v>51.107087101038559</c:v>
                </c:pt>
                <c:pt idx="568">
                  <c:v>51.115465380897902</c:v>
                </c:pt>
                <c:pt idx="569">
                  <c:v>51.123846886186051</c:v>
                </c:pt>
                <c:pt idx="570">
                  <c:v>51.13223167189404</c:v>
                </c:pt>
                <c:pt idx="571">
                  <c:v>51.140619793159701</c:v>
                </c:pt>
                <c:pt idx="572">
                  <c:v>51.149011305270392</c:v>
                </c:pt>
                <c:pt idx="573">
                  <c:v>51.157406263665642</c:v>
                </c:pt>
                <c:pt idx="574">
                  <c:v>51.165804723939921</c:v>
                </c:pt>
                <c:pt idx="575">
                  <c:v>51.174206741845353</c:v>
                </c:pt>
                <c:pt idx="576">
                  <c:v>51.182612373294475</c:v>
                </c:pt>
                <c:pt idx="577">
                  <c:v>51.191021674363022</c:v>
                </c:pt>
                <c:pt idx="578">
                  <c:v>51.199434701292716</c:v>
                </c:pt>
                <c:pt idx="579">
                  <c:v>51.207851510494081</c:v>
                </c:pt>
                <c:pt idx="580">
                  <c:v>51.216272158549302</c:v>
                </c:pt>
                <c:pt idx="581">
                  <c:v>51.224696702215034</c:v>
                </c:pt>
                <c:pt idx="582">
                  <c:v>51.233125198425334</c:v>
                </c:pt>
                <c:pt idx="583">
                  <c:v>51.241557704294536</c:v>
                </c:pt>
                <c:pt idx="584">
                  <c:v>51.249994277120152</c:v>
                </c:pt>
                <c:pt idx="585">
                  <c:v>51.258434974385871</c:v>
                </c:pt>
                <c:pt idx="586">
                  <c:v>51.266879853764472</c:v>
                </c:pt>
                <c:pt idx="587">
                  <c:v>51.275328973120835</c:v>
                </c:pt>
                <c:pt idx="588">
                  <c:v>51.283782390514965</c:v>
                </c:pt>
                <c:pt idx="589">
                  <c:v>51.292240164205005</c:v>
                </c:pt>
                <c:pt idx="590">
                  <c:v>51.300702352650326</c:v>
                </c:pt>
                <c:pt idx="591">
                  <c:v>51.309169014514595</c:v>
                </c:pt>
                <c:pt idx="592">
                  <c:v>51.317640208668891</c:v>
                </c:pt>
                <c:pt idx="593">
                  <c:v>51.326115994194851</c:v>
                </c:pt>
                <c:pt idx="594">
                  <c:v>51.334596430387819</c:v>
                </c:pt>
                <c:pt idx="595">
                  <c:v>51.343081576760049</c:v>
                </c:pt>
                <c:pt idx="596">
                  <c:v>51.35157149304392</c:v>
                </c:pt>
                <c:pt idx="597">
                  <c:v>51.360066239195199</c:v>
                </c:pt>
                <c:pt idx="598">
                  <c:v>51.368565875396271</c:v>
                </c:pt>
                <c:pt idx="599">
                  <c:v>51.377070462059486</c:v>
                </c:pt>
                <c:pt idx="600">
                  <c:v>51.385580059830474</c:v>
                </c:pt>
                <c:pt idx="601">
                  <c:v>51.394094729591501</c:v>
                </c:pt>
                <c:pt idx="602">
                  <c:v>51.402614532464881</c:v>
                </c:pt>
                <c:pt idx="603">
                  <c:v>51.411139529816367</c:v>
                </c:pt>
                <c:pt idx="604">
                  <c:v>51.419669783258627</c:v>
                </c:pt>
                <c:pt idx="605">
                  <c:v>51.428205354654736</c:v>
                </c:pt>
                <c:pt idx="606">
                  <c:v>51.43674630612167</c:v>
                </c:pt>
                <c:pt idx="607">
                  <c:v>51.445292700033875</c:v>
                </c:pt>
                <c:pt idx="608">
                  <c:v>51.453844599026851</c:v>
                </c:pt>
                <c:pt idx="609">
                  <c:v>51.462402066000763</c:v>
                </c:pt>
                <c:pt idx="610">
                  <c:v>51.470965164124088</c:v>
                </c:pt>
                <c:pt idx="611">
                  <c:v>51.479533956837322</c:v>
                </c:pt>
                <c:pt idx="612">
                  <c:v>51.488108507856694</c:v>
                </c:pt>
                <c:pt idx="613">
                  <c:v>51.496688881177924</c:v>
                </c:pt>
                <c:pt idx="614">
                  <c:v>51.50527514108002</c:v>
                </c:pt>
                <c:pt idx="615">
                  <c:v>51.513867352129118</c:v>
                </c:pt>
                <c:pt idx="616">
                  <c:v>51.522465579182345</c:v>
                </c:pt>
                <c:pt idx="617">
                  <c:v>51.531069887391759</c:v>
                </c:pt>
                <c:pt idx="618">
                  <c:v>51.539680342208271</c:v>
                </c:pt>
                <c:pt idx="619">
                  <c:v>51.548297009385635</c:v>
                </c:pt>
                <c:pt idx="620">
                  <c:v>51.556919954984515</c:v>
                </c:pt>
                <c:pt idx="621">
                  <c:v>51.565549245376531</c:v>
                </c:pt>
                <c:pt idx="622">
                  <c:v>51.574184947248376</c:v>
                </c:pt>
                <c:pt idx="623">
                  <c:v>51.582827127606002</c:v>
                </c:pt>
                <c:pt idx="624">
                  <c:v>51.591475853778782</c:v>
                </c:pt>
                <c:pt idx="625">
                  <c:v>51.600131193423806</c:v>
                </c:pt>
                <c:pt idx="626">
                  <c:v>51.608793214530145</c:v>
                </c:pt>
                <c:pt idx="627">
                  <c:v>51.617461985423191</c:v>
                </c:pt>
                <c:pt idx="628">
                  <c:v>51.626137574769054</c:v>
                </c:pt>
                <c:pt idx="629">
                  <c:v>51.634820051579005</c:v>
                </c:pt>
                <c:pt idx="630">
                  <c:v>51.643509485213926</c:v>
                </c:pt>
                <c:pt idx="631">
                  <c:v>51.652205945388879</c:v>
                </c:pt>
                <c:pt idx="632">
                  <c:v>51.660909502177667</c:v>
                </c:pt>
                <c:pt idx="633">
                  <c:v>51.669620226017472</c:v>
                </c:pt>
                <c:pt idx="634">
                  <c:v>51.678338187713535</c:v>
                </c:pt>
                <c:pt idx="635">
                  <c:v>51.687063458443902</c:v>
                </c:pt>
                <c:pt idx="636">
                  <c:v>51.695796109764224</c:v>
                </c:pt>
                <c:pt idx="637">
                  <c:v>51.704536213612563</c:v>
                </c:pt>
                <c:pt idx="638">
                  <c:v>51.71328384231434</c:v>
                </c:pt>
                <c:pt idx="639">
                  <c:v>51.722039068587264</c:v>
                </c:pt>
                <c:pt idx="640">
                  <c:v>51.730801965546348</c:v>
                </c:pt>
                <c:pt idx="641">
                  <c:v>51.739572606708997</c:v>
                </c:pt>
                <c:pt idx="642">
                  <c:v>51.748351066000119</c:v>
                </c:pt>
                <c:pt idx="643">
                  <c:v>51.757137417757342</c:v>
                </c:pt>
                <c:pt idx="644">
                  <c:v>51.765931736736228</c:v>
                </c:pt>
                <c:pt idx="645">
                  <c:v>51.77473409811563</c:v>
                </c:pt>
                <c:pt idx="646">
                  <c:v>51.783544577503044</c:v>
                </c:pt>
                <c:pt idx="647">
                  <c:v>51.79236325094007</c:v>
                </c:pt>
                <c:pt idx="648">
                  <c:v>51.80119019490791</c:v>
                </c:pt>
                <c:pt idx="649">
                  <c:v>51.810025486332918</c:v>
                </c:pt>
                <c:pt idx="650">
                  <c:v>51.81886920259231</c:v>
                </c:pt>
                <c:pt idx="651">
                  <c:v>51.827721421519797</c:v>
                </c:pt>
                <c:pt idx="652">
                  <c:v>51.836582221411433</c:v>
                </c:pt>
                <c:pt idx="653">
                  <c:v>51.845451681031413</c:v>
                </c:pt>
                <c:pt idx="654">
                  <c:v>51.854329879618042</c:v>
                </c:pt>
                <c:pt idx="655">
                  <c:v>51.86321689688971</c:v>
                </c:pt>
                <c:pt idx="656">
                  <c:v>51.872112813050983</c:v>
                </c:pt>
                <c:pt idx="657">
                  <c:v>51.881017708798716</c:v>
                </c:pt>
                <c:pt idx="658">
                  <c:v>51.889931665328334</c:v>
                </c:pt>
                <c:pt idx="659">
                  <c:v>51.898854764340108</c:v>
                </c:pt>
                <c:pt idx="660">
                  <c:v>51.907787088045545</c:v>
                </c:pt>
                <c:pt idx="661">
                  <c:v>51.916728719173861</c:v>
                </c:pt>
                <c:pt idx="662">
                  <c:v>51.925679740978531</c:v>
                </c:pt>
                <c:pt idx="663">
                  <c:v>51.934640237243933</c:v>
                </c:pt>
                <c:pt idx="664">
                  <c:v>51.943610292292064</c:v>
                </c:pt>
                <c:pt idx="665">
                  <c:v>51.952589990989345</c:v>
                </c:pt>
                <c:pt idx="666">
                  <c:v>51.961579418753544</c:v>
                </c:pt>
                <c:pt idx="667">
                  <c:v>51.970578661560729</c:v>
                </c:pt>
                <c:pt idx="668">
                  <c:v>51.979587805952399</c:v>
                </c:pt>
                <c:pt idx="669">
                  <c:v>51.988606939042619</c:v>
                </c:pt>
                <c:pt idx="670">
                  <c:v>51.997636148525309</c:v>
                </c:pt>
                <c:pt idx="671">
                  <c:v>52.006675522681611</c:v>
                </c:pt>
                <c:pt idx="672">
                  <c:v>52.015725150387368</c:v>
                </c:pt>
                <c:pt idx="673">
                  <c:v>52.024785121120672</c:v>
                </c:pt>
                <c:pt idx="674">
                  <c:v>52.033855524969567</c:v>
                </c:pt>
                <c:pt idx="675">
                  <c:v>52.042936452639786</c:v>
                </c:pt>
                <c:pt idx="676">
                  <c:v>52.052027995462666</c:v>
                </c:pt>
                <c:pt idx="677">
                  <c:v>52.06113024540312</c:v>
                </c:pt>
                <c:pt idx="678">
                  <c:v>52.070243295067755</c:v>
                </c:pt>
                <c:pt idx="679">
                  <c:v>52.079367237713072</c:v>
                </c:pt>
                <c:pt idx="680">
                  <c:v>52.088502167253779</c:v>
                </c:pt>
                <c:pt idx="681">
                  <c:v>52.097648178271264</c:v>
                </c:pt>
                <c:pt idx="682">
                  <c:v>52.106805366022151</c:v>
                </c:pt>
                <c:pt idx="683">
                  <c:v>52.115973826446954</c:v>
                </c:pt>
                <c:pt idx="684">
                  <c:v>52.125153656178917</c:v>
                </c:pt>
                <c:pt idx="685">
                  <c:v>52.134344952552908</c:v>
                </c:pt>
                <c:pt idx="686">
                  <c:v>52.143547813614518</c:v>
                </c:pt>
                <c:pt idx="687">
                  <c:v>52.1527623381292</c:v>
                </c:pt>
                <c:pt idx="688">
                  <c:v>52.161988625591633</c:v>
                </c:pt>
                <c:pt idx="689">
                  <c:v>52.171226776235123</c:v>
                </c:pt>
                <c:pt idx="690">
                  <c:v>52.180476891041245</c:v>
                </c:pt>
                <c:pt idx="691">
                  <c:v>52.189739071749521</c:v>
                </c:pt>
                <c:pt idx="692">
                  <c:v>52.199013420867338</c:v>
                </c:pt>
                <c:pt idx="693">
                  <c:v>52.208300041679912</c:v>
                </c:pt>
                <c:pt idx="694">
                  <c:v>52.217599038260502</c:v>
                </c:pt>
                <c:pt idx="695">
                  <c:v>52.226910515480682</c:v>
                </c:pt>
                <c:pt idx="696">
                  <c:v>52.236234579020817</c:v>
                </c:pt>
                <c:pt idx="697">
                  <c:v>52.245571335380689</c:v>
                </c:pt>
                <c:pt idx="698">
                  <c:v>52.254920891890265</c:v>
                </c:pt>
                <c:pt idx="699">
                  <c:v>52.264283356720654</c:v>
                </c:pt>
                <c:pt idx="700">
                  <c:v>52.273658838895194</c:v>
                </c:pt>
                <c:pt idx="701">
                  <c:v>52.283047448300742</c:v>
                </c:pt>
                <c:pt idx="702">
                  <c:v>52.2924492956991</c:v>
                </c:pt>
                <c:pt idx="703">
                  <c:v>52.301864492738638</c:v>
                </c:pt>
                <c:pt idx="704">
                  <c:v>52.311293151966112</c:v>
                </c:pt>
                <c:pt idx="705">
                  <c:v>52.320735386838606</c:v>
                </c:pt>
                <c:pt idx="706">
                  <c:v>52.33019131173571</c:v>
                </c:pt>
                <c:pt idx="707">
                  <c:v>52.339661041971894</c:v>
                </c:pt>
                <c:pt idx="708">
                  <c:v>52.349144693809002</c:v>
                </c:pt>
                <c:pt idx="709">
                  <c:v>52.358642384469022</c:v>
                </c:pt>
                <c:pt idx="710">
                  <c:v>52.368154232147006</c:v>
                </c:pt>
                <c:pt idx="711">
                  <c:v>52.377680356024243</c:v>
                </c:pt>
                <c:pt idx="712">
                  <c:v>52.387220876281553</c:v>
                </c:pt>
                <c:pt idx="713">
                  <c:v>52.396775914112887</c:v>
                </c:pt>
                <c:pt idx="714">
                  <c:v>52.406345591739083</c:v>
                </c:pt>
                <c:pt idx="715">
                  <c:v>52.415930032421883</c:v>
                </c:pt>
                <c:pt idx="716">
                  <c:v>52.425529360478109</c:v>
                </c:pt>
                <c:pt idx="717">
                  <c:v>52.435143701294159</c:v>
                </c:pt>
                <c:pt idx="718">
                  <c:v>52.444773181340636</c:v>
                </c:pt>
                <c:pt idx="719">
                  <c:v>52.454417928187326</c:v>
                </c:pt>
                <c:pt idx="720">
                  <c:v>52.464078070518305</c:v>
                </c:pt>
                <c:pt idx="721">
                  <c:v>52.473753738147373</c:v>
                </c:pt>
                <c:pt idx="722">
                  <c:v>52.483445062033717</c:v>
                </c:pt>
                <c:pt idx="723">
                  <c:v>52.493152174297833</c:v>
                </c:pt>
                <c:pt idx="724">
                  <c:v>52.50287520823769</c:v>
                </c:pt>
                <c:pt idx="725">
                  <c:v>52.512614298345191</c:v>
                </c:pt>
                <c:pt idx="726">
                  <c:v>52.52236958032293</c:v>
                </c:pt>
                <c:pt idx="727">
                  <c:v>52.532141191101125</c:v>
                </c:pt>
                <c:pt idx="728">
                  <c:v>52.541929268854986</c:v>
                </c:pt>
                <c:pt idx="729">
                  <c:v>52.551733953022243</c:v>
                </c:pt>
                <c:pt idx="730">
                  <c:v>52.561555384321061</c:v>
                </c:pt>
                <c:pt idx="731">
                  <c:v>52.571393704768191</c:v>
                </c:pt>
                <c:pt idx="732">
                  <c:v>52.581249057697498</c:v>
                </c:pt>
                <c:pt idx="733">
                  <c:v>52.591121587778737</c:v>
                </c:pt>
                <c:pt idx="734">
                  <c:v>52.601011441036711</c:v>
                </c:pt>
                <c:pt idx="735">
                  <c:v>52.610918764870732</c:v>
                </c:pt>
                <c:pt idx="736">
                  <c:v>52.620843708074403</c:v>
                </c:pt>
                <c:pt idx="737">
                  <c:v>52.630786420855785</c:v>
                </c:pt>
                <c:pt idx="738">
                  <c:v>52.640747054857883</c:v>
                </c:pt>
                <c:pt idx="739">
                  <c:v>52.650725763179516</c:v>
                </c:pt>
                <c:pt idx="740">
                  <c:v>52.660722700396512</c:v>
                </c:pt>
                <c:pt idx="741">
                  <c:v>52.670738022583336</c:v>
                </c:pt>
                <c:pt idx="742">
                  <c:v>52.680771887335055</c:v>
                </c:pt>
                <c:pt idx="743">
                  <c:v>52.690824453789716</c:v>
                </c:pt>
                <c:pt idx="744">
                  <c:v>52.700895882651125</c:v>
                </c:pt>
                <c:pt idx="745">
                  <c:v>52.710986336212031</c:v>
                </c:pt>
                <c:pt idx="746">
                  <c:v>52.72109597837769</c:v>
                </c:pt>
                <c:pt idx="747">
                  <c:v>52.731224974689958</c:v>
                </c:pt>
                <c:pt idx="748">
                  <c:v>52.741373492351698</c:v>
                </c:pt>
                <c:pt idx="749">
                  <c:v>52.751541700251714</c:v>
                </c:pt>
                <c:pt idx="750">
                  <c:v>52.761729768990115</c:v>
                </c:pt>
                <c:pt idx="751">
                  <c:v>52.771937870904161</c:v>
                </c:pt>
                <c:pt idx="752">
                  <c:v>52.782166180094542</c:v>
                </c:pt>
                <c:pt idx="753">
                  <c:v>52.792414872452213</c:v>
                </c:pt>
                <c:pt idx="754">
                  <c:v>52.802684125685659</c:v>
                </c:pt>
                <c:pt idx="755">
                  <c:v>52.812974119348731</c:v>
                </c:pt>
                <c:pt idx="756">
                  <c:v>52.823285034868952</c:v>
                </c:pt>
                <c:pt idx="757">
                  <c:v>52.833617055576397</c:v>
                </c:pt>
                <c:pt idx="758">
                  <c:v>52.843970366733103</c:v>
                </c:pt>
                <c:pt idx="759">
                  <c:v>52.85434515556301</c:v>
                </c:pt>
                <c:pt idx="760">
                  <c:v>52.864741611282554</c:v>
                </c:pt>
                <c:pt idx="761">
                  <c:v>52.875159925131754</c:v>
                </c:pt>
                <c:pt idx="762">
                  <c:v>52.885600290405932</c:v>
                </c:pt>
                <c:pt idx="763">
                  <c:v>52.89606290248809</c:v>
                </c:pt>
                <c:pt idx="764">
                  <c:v>52.906547958881831</c:v>
                </c:pt>
                <c:pt idx="765">
                  <c:v>52.917055659245015</c:v>
                </c:pt>
                <c:pt idx="766">
                  <c:v>52.927586205423971</c:v>
                </c:pt>
                <c:pt idx="767">
                  <c:v>52.938139801488482</c:v>
                </c:pt>
                <c:pt idx="768">
                  <c:v>52.948716653767399</c:v>
                </c:pt>
                <c:pt idx="769">
                  <c:v>52.959316970884956</c:v>
                </c:pt>
                <c:pt idx="770">
                  <c:v>52.96994096379786</c:v>
                </c:pt>
                <c:pt idx="771">
                  <c:v>52.980588845833076</c:v>
                </c:pt>
                <c:pt idx="772">
                  <c:v>52.991260832726383</c:v>
                </c:pt>
                <c:pt idx="773">
                  <c:v>53.001957142661702</c:v>
                </c:pt>
                <c:pt idx="774">
                  <c:v>53.012677996311254</c:v>
                </c:pt>
                <c:pt idx="775">
                  <c:v>53.023423616876471</c:v>
                </c:pt>
                <c:pt idx="776">
                  <c:v>53.034194230129813</c:v>
                </c:pt>
                <c:pt idx="777">
                  <c:v>53.044990064457402</c:v>
                </c:pt>
                <c:pt idx="778">
                  <c:v>53.055811350902516</c:v>
                </c:pt>
                <c:pt idx="779">
                  <c:v>53.066658323210035</c:v>
                </c:pt>
                <c:pt idx="780">
                  <c:v>53.077531217871801</c:v>
                </c:pt>
                <c:pt idx="781">
                  <c:v>53.08843027417285</c:v>
                </c:pt>
                <c:pt idx="782">
                  <c:v>53.099355734238742</c:v>
                </c:pt>
                <c:pt idx="783">
                  <c:v>53.110307843083774</c:v>
                </c:pt>
                <c:pt idx="784">
                  <c:v>53.121286848660262</c:v>
                </c:pt>
                <c:pt idx="785">
                  <c:v>53.132293001908877</c:v>
                </c:pt>
                <c:pt idx="786">
                  <c:v>53.143326556810052</c:v>
                </c:pt>
                <c:pt idx="787">
                  <c:v>53.15438777043645</c:v>
                </c:pt>
                <c:pt idx="788">
                  <c:v>53.165476903006642</c:v>
                </c:pt>
                <c:pt idx="789">
                  <c:v>53.176594217939865</c:v>
                </c:pt>
                <c:pt idx="790">
                  <c:v>53.18773998191201</c:v>
                </c:pt>
                <c:pt idx="791">
                  <c:v>53.19891446491286</c:v>
                </c:pt>
                <c:pt idx="792">
                  <c:v>53.210117940304521</c:v>
                </c:pt>
                <c:pt idx="793">
                  <c:v>53.221350684881173</c:v>
                </c:pt>
                <c:pt idx="794">
                  <c:v>53.232612978930177</c:v>
                </c:pt>
                <c:pt idx="795">
                  <c:v>53.243905106294456</c:v>
                </c:pt>
                <c:pt idx="796">
                  <c:v>53.255227354436364</c:v>
                </c:pt>
                <c:pt idx="797">
                  <c:v>53.266580014502956</c:v>
                </c:pt>
                <c:pt idx="798">
                  <c:v>53.277963381392688</c:v>
                </c:pt>
                <c:pt idx="799">
                  <c:v>53.289377753823672</c:v>
                </c:pt>
                <c:pt idx="800">
                  <c:v>53.300823434403512</c:v>
                </c:pt>
                <c:pt idx="801">
                  <c:v>53.312300729700652</c:v>
                </c:pt>
                <c:pt idx="802">
                  <c:v>53.323809950317461</c:v>
                </c:pt>
                <c:pt idx="803">
                  <c:v>53.335351410964961</c:v>
                </c:pt>
                <c:pt idx="804">
                  <c:v>53.346925430539244</c:v>
                </c:pt>
                <c:pt idx="805">
                  <c:v>53.358532332199793</c:v>
                </c:pt>
                <c:pt idx="806">
                  <c:v>53.370172443449512</c:v>
                </c:pt>
                <c:pt idx="807">
                  <c:v>53.381846096216712</c:v>
                </c:pt>
                <c:pt idx="808">
                  <c:v>53.393553626939052</c:v>
                </c:pt>
                <c:pt idx="809">
                  <c:v>53.405295376649406</c:v>
                </c:pt>
                <c:pt idx="810">
                  <c:v>53.41707169106386</c:v>
                </c:pt>
                <c:pt idx="811">
                  <c:v>53.428882920671768</c:v>
                </c:pt>
                <c:pt idx="812">
                  <c:v>53.440729420828028</c:v>
                </c:pt>
                <c:pt idx="813">
                  <c:v>53.452611551847568</c:v>
                </c:pt>
                <c:pt idx="814">
                  <c:v>53.464529679102128</c:v>
                </c:pt>
                <c:pt idx="815">
                  <c:v>53.476484173119488</c:v>
                </c:pt>
                <c:pt idx="816">
                  <c:v>53.48847540968503</c:v>
                </c:pt>
                <c:pt idx="817">
                  <c:v>53.500503769945908</c:v>
                </c:pt>
                <c:pt idx="818">
                  <c:v>53.512569640517768</c:v>
                </c:pt>
                <c:pt idx="819">
                  <c:v>53.524673413594172</c:v>
                </c:pt>
                <c:pt idx="820">
                  <c:v>53.536815487058718</c:v>
                </c:pt>
                <c:pt idx="821">
                  <c:v>53.548996264600085</c:v>
                </c:pt>
                <c:pt idx="822">
                  <c:v>53.561216155829925</c:v>
                </c:pt>
                <c:pt idx="823">
                  <c:v>53.57347557640378</c:v>
                </c:pt>
                <c:pt idx="824">
                  <c:v>53.585774948145172</c:v>
                </c:pt>
                <c:pt idx="825">
                  <c:v>53.598114699172825</c:v>
                </c:pt>
                <c:pt idx="826">
                  <c:v>53.610495264031229</c:v>
                </c:pt>
                <c:pt idx="827">
                  <c:v>53.622917083824596</c:v>
                </c:pt>
                <c:pt idx="828">
                  <c:v>53.635380606354367</c:v>
                </c:pt>
                <c:pt idx="829">
                  <c:v>53.647886286260295</c:v>
                </c:pt>
                <c:pt idx="830">
                  <c:v>53.660434585165355</c:v>
                </c:pt>
                <c:pt idx="831">
                  <c:v>53.673025971824423</c:v>
                </c:pt>
                <c:pt idx="832">
                  <c:v>53.68566092227703</c:v>
                </c:pt>
                <c:pt idx="833">
                  <c:v>53.698339920004251</c:v>
                </c:pt>
                <c:pt idx="834">
                  <c:v>53.711063456089704</c:v>
                </c:pt>
                <c:pt idx="835">
                  <c:v>53.723832029385157</c:v>
                </c:pt>
                <c:pt idx="836">
                  <c:v>53.736646146680528</c:v>
                </c:pt>
                <c:pt idx="837">
                  <c:v>53.749506322878652</c:v>
                </c:pt>
                <c:pt idx="838">
                  <c:v>53.762413081174856</c:v>
                </c:pt>
                <c:pt idx="839">
                  <c:v>53.775366953241608</c:v>
                </c:pt>
                <c:pt idx="840">
                  <c:v>53.788368479418288</c:v>
                </c:pt>
                <c:pt idx="841">
                  <c:v>53.801418208906384</c:v>
                </c:pt>
                <c:pt idx="842">
                  <c:v>53.814516699970163</c:v>
                </c:pt>
                <c:pt idx="843">
                  <c:v>53.827664520143202</c:v>
                </c:pt>
                <c:pt idx="844">
                  <c:v>53.8408622464407</c:v>
                </c:pt>
                <c:pt idx="845">
                  <c:v>53.854110465578067</c:v>
                </c:pt>
                <c:pt idx="846">
                  <c:v>53.867409774195828</c:v>
                </c:pt>
                <c:pt idx="847">
                  <c:v>53.880760779091048</c:v>
                </c:pt>
                <c:pt idx="848">
                  <c:v>53.894164097455722</c:v>
                </c:pt>
                <c:pt idx="849">
                  <c:v>53.907620357122084</c:v>
                </c:pt>
                <c:pt idx="850">
                  <c:v>53.921130196815355</c:v>
                </c:pt>
                <c:pt idx="851">
                  <c:v>53.934694266413949</c:v>
                </c:pt>
                <c:pt idx="852">
                  <c:v>53.948313227217653</c:v>
                </c:pt>
                <c:pt idx="853">
                  <c:v>53.961987752223934</c:v>
                </c:pt>
                <c:pt idx="854">
                  <c:v>53.975718526412571</c:v>
                </c:pt>
                <c:pt idx="855">
                  <c:v>53.989506247039273</c:v>
                </c:pt>
                <c:pt idx="856">
                  <c:v>54.003351623938144</c:v>
                </c:pt>
                <c:pt idx="857">
                  <c:v>54.01725537983377</c:v>
                </c:pt>
                <c:pt idx="858">
                  <c:v>54.031218250663031</c:v>
                </c:pt>
                <c:pt idx="859">
                  <c:v>54.045240985906979</c:v>
                </c:pt>
                <c:pt idx="860">
                  <c:v>54.059324348933423</c:v>
                </c:pt>
                <c:pt idx="861">
                  <c:v>54.073469117350385</c:v>
                </c:pt>
                <c:pt idx="862">
                  <c:v>54.087676083370887</c:v>
                </c:pt>
                <c:pt idx="863">
                  <c:v>54.101946054189732</c:v>
                </c:pt>
                <c:pt idx="864">
                  <c:v>54.116279852372415</c:v>
                </c:pt>
                <c:pt idx="865">
                  <c:v>54.130678316256848</c:v>
                </c:pt>
                <c:pt idx="866">
                  <c:v>54.145142300368462</c:v>
                </c:pt>
                <c:pt idx="867">
                  <c:v>54.159672675849023</c:v>
                </c:pt>
                <c:pt idx="868">
                  <c:v>54.174270330899915</c:v>
                </c:pt>
                <c:pt idx="869">
                  <c:v>54.188936171240329</c:v>
                </c:pt>
                <c:pt idx="870">
                  <c:v>54.203671120581056</c:v>
                </c:pt>
                <c:pt idx="871">
                  <c:v>54.218476121114541</c:v>
                </c:pt>
                <c:pt idx="872">
                  <c:v>54.233352134021779</c:v>
                </c:pt>
                <c:pt idx="873">
                  <c:v>54.248300139996857</c:v>
                </c:pt>
                <c:pt idx="874">
                  <c:v>54.263321139789838</c:v>
                </c:pt>
                <c:pt idx="875">
                  <c:v>54.278416154768763</c:v>
                </c:pt>
                <c:pt idx="876">
                  <c:v>54.293586227501642</c:v>
                </c:pt>
                <c:pt idx="877">
                  <c:v>54.308832422359188</c:v>
                </c:pt>
                <c:pt idx="878">
                  <c:v>54.324155826139332</c:v>
                </c:pt>
                <c:pt idx="879">
                  <c:v>54.33955754871436</c:v>
                </c:pt>
                <c:pt idx="880">
                  <c:v>54.355038723701746</c:v>
                </c:pt>
                <c:pt idx="881">
                  <c:v>54.370600509159644</c:v>
                </c:pt>
                <c:pt idx="882">
                  <c:v>54.38624408830826</c:v>
                </c:pt>
                <c:pt idx="883">
                  <c:v>54.401970670278196</c:v>
                </c:pt>
                <c:pt idx="884">
                  <c:v>54.417781490886959</c:v>
                </c:pt>
                <c:pt idx="885">
                  <c:v>54.43367781344503</c:v>
                </c:pt>
                <c:pt idx="886">
                  <c:v>54.449660929592767</c:v>
                </c:pt>
                <c:pt idx="887">
                  <c:v>54.46573216016963</c:v>
                </c:pt>
                <c:pt idx="888">
                  <c:v>54.481892856117177</c:v>
                </c:pt>
                <c:pt idx="889">
                  <c:v>54.498144399417576</c:v>
                </c:pt>
                <c:pt idx="890">
                  <c:v>54.51448820406906</c:v>
                </c:pt>
                <c:pt idx="891">
                  <c:v>54.530925717100466</c:v>
                </c:pt>
                <c:pt idx="892">
                  <c:v>54.547458419626352</c:v>
                </c:pt>
                <c:pt idx="893">
                  <c:v>54.564087827945016</c:v>
                </c:pt>
                <c:pt idx="894">
                  <c:v>54.580815494681325</c:v>
                </c:pt>
                <c:pt idx="895">
                  <c:v>54.597643009976636</c:v>
                </c:pt>
                <c:pt idx="896">
                  <c:v>54.614572002728195</c:v>
                </c:pt>
                <c:pt idx="897">
                  <c:v>54.631604141880523</c:v>
                </c:pt>
                <c:pt idx="898">
                  <c:v>54.648741137771296</c:v>
                </c:pt>
                <c:pt idx="899">
                  <c:v>54.665984743534814</c:v>
                </c:pt>
                <c:pt idx="900">
                  <c:v>54.683336756565673</c:v>
                </c:pt>
                <c:pt idx="901">
                  <c:v>54.700799020046141</c:v>
                </c:pt>
                <c:pt idx="902">
                  <c:v>54.718373424540367</c:v>
                </c:pt>
                <c:pt idx="903">
                  <c:v>54.736061909659071</c:v>
                </c:pt>
                <c:pt idx="904">
                  <c:v>54.753866465798509</c:v>
                </c:pt>
                <c:pt idx="905">
                  <c:v>54.771789135957754</c:v>
                </c:pt>
                <c:pt idx="906">
                  <c:v>54.78983201763851</c:v>
                </c:pt>
                <c:pt idx="907">
                  <c:v>54.80799726483211</c:v>
                </c:pt>
                <c:pt idx="908">
                  <c:v>54.826287090098532</c:v>
                </c:pt>
                <c:pt idx="909">
                  <c:v>54.84470376674259</c:v>
                </c:pt>
                <c:pt idx="910">
                  <c:v>54.863249631092877</c:v>
                </c:pt>
                <c:pt idx="911">
                  <c:v>54.881927084889341</c:v>
                </c:pt>
                <c:pt idx="912">
                  <c:v>54.900738597785747</c:v>
                </c:pt>
                <c:pt idx="913">
                  <c:v>54.919686709973909</c:v>
                </c:pt>
                <c:pt idx="914">
                  <c:v>54.938774034936699</c:v>
                </c:pt>
                <c:pt idx="915">
                  <c:v>54.958003262337691</c:v>
                </c:pt>
                <c:pt idx="916">
                  <c:v>54.977377161055593</c:v>
                </c:pt>
                <c:pt idx="917">
                  <c:v>54.996898582372395</c:v>
                </c:pt>
                <c:pt idx="918">
                  <c:v>55.016570463324648</c:v>
                </c:pt>
                <c:pt idx="919">
                  <c:v>55.036395830228038</c:v>
                </c:pt>
                <c:pt idx="920">
                  <c:v>55.056377802386223</c:v>
                </c:pt>
                <c:pt idx="921">
                  <c:v>55.076519595995627</c:v>
                </c:pt>
                <c:pt idx="922">
                  <c:v>55.096824528258828</c:v>
                </c:pt>
                <c:pt idx="923">
                  <c:v>55.117296021720101</c:v>
                </c:pt>
                <c:pt idx="924">
                  <c:v>55.137937608837746</c:v>
                </c:pt>
                <c:pt idx="925">
                  <c:v>55.158752936808973</c:v>
                </c:pt>
                <c:pt idx="926">
                  <c:v>55.179745772664347</c:v>
                </c:pt>
                <c:pt idx="927">
                  <c:v>55.200920008650122</c:v>
                </c:pt>
                <c:pt idx="928">
                  <c:v>55.222279667918343</c:v>
                </c:pt>
                <c:pt idx="929">
                  <c:v>55.243828910546178</c:v>
                </c:pt>
                <c:pt idx="930">
                  <c:v>55.265572039907639</c:v>
                </c:pt>
                <c:pt idx="931">
                  <c:v>55.287513509422979</c:v>
                </c:pt>
                <c:pt idx="932">
                  <c:v>55.309657929712955</c:v>
                </c:pt>
                <c:pt idx="933">
                  <c:v>55.332010076187693</c:v>
                </c:pt>
                <c:pt idx="934">
                  <c:v>55.354574897102246</c:v>
                </c:pt>
                <c:pt idx="935">
                  <c:v>55.377357522114046</c:v>
                </c:pt>
                <c:pt idx="936">
                  <c:v>55.400363271380215</c:v>
                </c:pt>
                <c:pt idx="937">
                  <c:v>55.423597665236564</c:v>
                </c:pt>
                <c:pt idx="938">
                  <c:v>55.447066434503384</c:v>
                </c:pt>
                <c:pt idx="939">
                  <c:v>55.470775531467922</c:v>
                </c:pt>
                <c:pt idx="940">
                  <c:v>55.49473114159759</c:v>
                </c:pt>
                <c:pt idx="941">
                  <c:v>55.518939696043404</c:v>
                </c:pt>
                <c:pt idx="942">
                  <c:v>55.543407884998757</c:v>
                </c:pt>
                <c:pt idx="943">
                  <c:v>55.568142671985086</c:v>
                </c:pt>
                <c:pt idx="944">
                  <c:v>55.593151309142982</c:v>
                </c:pt>
                <c:pt idx="945">
                  <c:v>55.618441353615324</c:v>
                </c:pt>
                <c:pt idx="946">
                  <c:v>55.644020685117752</c:v>
                </c:pt>
                <c:pt idx="947">
                  <c:v>55.669897524801783</c:v>
                </c:pt>
                <c:pt idx="948">
                  <c:v>55.696080455526882</c:v>
                </c:pt>
                <c:pt idx="949">
                  <c:v>55.722578443670258</c:v>
                </c:pt>
                <c:pt idx="950">
                  <c:v>55.749400862617193</c:v>
                </c:pt>
                <c:pt idx="951">
                  <c:v>55.776557518090385</c:v>
                </c:pt>
                <c:pt idx="952">
                  <c:v>55.804058675494666</c:v>
                </c:pt>
                <c:pt idx="953">
                  <c:v>55.831915089473448</c:v>
                </c:pt>
                <c:pt idx="954">
                  <c:v>55.860138035896135</c:v>
                </c:pt>
                <c:pt idx="955">
                  <c:v>55.888739346521476</c:v>
                </c:pt>
                <c:pt idx="956">
                  <c:v>55.917731446611377</c:v>
                </c:pt>
                <c:pt idx="957">
                  <c:v>55.947127395802944</c:v>
                </c:pt>
                <c:pt idx="958">
                  <c:v>55.976940932585229</c:v>
                </c:pt>
                <c:pt idx="959">
                  <c:v>56.007186522770468</c:v>
                </c:pt>
                <c:pt idx="960">
                  <c:v>56.037879412400301</c:v>
                </c:pt>
                <c:pt idx="961">
                  <c:v>56.06903568558527</c:v>
                </c:pt>
                <c:pt idx="962">
                  <c:v>56.100672327842339</c:v>
                </c:pt>
                <c:pt idx="963">
                  <c:v>56.132807295572924</c:v>
                </c:pt>
                <c:pt idx="964">
                  <c:v>56.165459592412844</c:v>
                </c:pt>
                <c:pt idx="965">
                  <c:v>56.198649353290222</c:v>
                </c:pt>
                <c:pt idx="966">
                  <c:v>56.232397937148491</c:v>
                </c:pt>
                <c:pt idx="967">
                  <c:v>56.266728029433807</c:v>
                </c:pt>
                <c:pt idx="968">
                  <c:v>56.301663755612978</c:v>
                </c:pt>
                <c:pt idx="969">
                  <c:v>56.337230807184298</c:v>
                </c:pt>
                <c:pt idx="970">
                  <c:v>56.373456581875793</c:v>
                </c:pt>
                <c:pt idx="971">
                  <c:v>56.410370340000412</c:v>
                </c:pt>
                <c:pt idx="972">
                  <c:v>56.448003379265622</c:v>
                </c:pt>
                <c:pt idx="973">
                  <c:v>56.486389230726004</c:v>
                </c:pt>
                <c:pt idx="974">
                  <c:v>56.525563879037669</c:v>
                </c:pt>
                <c:pt idx="975">
                  <c:v>56.565566010739573</c:v>
                </c:pt>
                <c:pt idx="976">
                  <c:v>56.606437294972537</c:v>
                </c:pt>
                <c:pt idx="977">
                  <c:v>56.648222701881203</c:v>
                </c:pt>
                <c:pt idx="978">
                  <c:v>56.690970864964243</c:v>
                </c:pt>
                <c:pt idx="979">
                  <c:v>56.734734494891931</c:v>
                </c:pt>
                <c:pt idx="980">
                  <c:v>56.779570853860214</c:v>
                </c:pt>
                <c:pt idx="981">
                  <c:v>56.825542301477213</c:v>
                </c:pt>
                <c:pt idx="982">
                  <c:v>56.872716925588648</c:v>
                </c:pt>
                <c:pt idx="983">
                  <c:v>56.921169274484463</c:v>
                </c:pt>
                <c:pt idx="984">
                  <c:v>56.97098121077822</c:v>
                </c:pt>
                <c:pt idx="985">
                  <c:v>57.022242912168394</c:v>
                </c:pt>
                <c:pt idx="986">
                  <c:v>57.075054050622718</c:v>
                </c:pt>
                <c:pt idx="987">
                  <c:v>57.12952518974862</c:v>
                </c:pt>
                <c:pt idx="988">
                  <c:v>57.185779450885057</c:v>
                </c:pt>
                <c:pt idx="989">
                  <c:v>57.243954512701762</c:v>
                </c:pt>
                <c:pt idx="990">
                  <c:v>57.30420502814038</c:v>
                </c:pt>
                <c:pt idx="991">
                  <c:v>57.366705568278533</c:v>
                </c:pt>
                <c:pt idx="992">
                  <c:v>57.43165423792086</c:v>
                </c:pt>
                <c:pt idx="993">
                  <c:v>57.499277156541723</c:v>
                </c:pt>
                <c:pt idx="994">
                  <c:v>57.569834066840542</c:v>
                </c:pt>
                <c:pt idx="995">
                  <c:v>57.643625431177142</c:v>
                </c:pt>
                <c:pt idx="996">
                  <c:v>57.721001518500081</c:v>
                </c:pt>
                <c:pt idx="997">
                  <c:v>57.802374195043924</c:v>
                </c:pt>
                <c:pt idx="998">
                  <c:v>57.888232450384486</c:v>
                </c:pt>
                <c:pt idx="999">
                  <c:v>57.979163182678704</c:v>
                </c:pt>
                <c:pt idx="1000">
                  <c:v>58.075879548124099</c:v>
                </c:pt>
                <c:pt idx="1001">
                  <c:v>58.179260456370685</c:v>
                </c:pt>
                <c:pt idx="1002">
                  <c:v>58.290406950914303</c:v>
                </c:pt>
                <c:pt idx="1003">
                  <c:v>58.410725001486128</c:v>
                </c:pt>
                <c:pt idx="1004">
                  <c:v>58.542051190666825</c:v>
                </c:pt>
                <c:pt idx="1005">
                  <c:v>58.686851238641665</c:v>
                </c:pt>
                <c:pt idx="1006">
                  <c:v>58.848549064864542</c:v>
                </c:pt>
                <c:pt idx="1007">
                  <c:v>59.032105915112936</c:v>
                </c:pt>
                <c:pt idx="1008">
                  <c:v>59.245120912421662</c:v>
                </c:pt>
                <c:pt idx="1009">
                  <c:v>59.500147774006372</c:v>
                </c:pt>
                <c:pt idx="1010">
                  <c:v>59.820328898301227</c:v>
                </c:pt>
                <c:pt idx="1011">
                  <c:v>60.256524329091079</c:v>
                </c:pt>
                <c:pt idx="1012">
                  <c:v>60.966102667317791</c:v>
                </c:pt>
                <c:pt idx="1013">
                  <c:v>63.058705226276629</c:v>
                </c:pt>
              </c:numCache>
            </c:numRef>
          </c:xVal>
          <c:yVal>
            <c:numRef>
              <c:f>'Fig10'!$M$4:$M$1017</c:f>
              <c:numCache>
                <c:formatCode>General</c:formatCode>
                <c:ptCount val="1014"/>
                <c:pt idx="0">
                  <c:v>2.48947517743014E-4</c:v>
                </c:pt>
                <c:pt idx="1">
                  <c:v>1.3898300451930213E-3</c:v>
                </c:pt>
                <c:pt idx="2">
                  <c:v>2.2608978092681893E-3</c:v>
                </c:pt>
                <c:pt idx="3">
                  <c:v>3.0801106594198768E-3</c:v>
                </c:pt>
                <c:pt idx="4">
                  <c:v>3.8670173320469051E-3</c:v>
                </c:pt>
                <c:pt idx="5">
                  <c:v>4.6296894882771914E-3</c:v>
                </c:pt>
                <c:pt idx="6">
                  <c:v>5.3726858602721611E-3</c:v>
                </c:pt>
                <c:pt idx="7">
                  <c:v>6.0989891881801468E-3</c:v>
                </c:pt>
                <c:pt idx="8">
                  <c:v>6.8107249112024457E-3</c:v>
                </c:pt>
                <c:pt idx="9">
                  <c:v>7.5094944887855444E-3</c:v>
                </c:pt>
                <c:pt idx="10">
                  <c:v>8.1965531289661577E-3</c:v>
                </c:pt>
                <c:pt idx="11">
                  <c:v>8.8729140575679998E-3</c:v>
                </c:pt>
                <c:pt idx="12">
                  <c:v>9.5394141008446568E-3</c:v>
                </c:pt>
                <c:pt idx="13">
                  <c:v>1.0196757181103853E-2</c:v>
                </c:pt>
                <c:pt idx="14">
                  <c:v>1.0845544394106971E-2</c:v>
                </c:pt>
                <c:pt idx="15">
                  <c:v>1.1486295522473627E-2</c:v>
                </c:pt>
                <c:pt idx="16">
                  <c:v>1.2119464859365218E-2</c:v>
                </c:pt>
                <c:pt idx="17">
                  <c:v>1.2745453123903726E-2</c:v>
                </c:pt>
                <c:pt idx="18">
                  <c:v>1.3364616615395137E-2</c:v>
                </c:pt>
                <c:pt idx="19">
                  <c:v>1.3977274369141517E-2</c:v>
                </c:pt>
                <c:pt idx="20">
                  <c:v>1.4583713835466526E-2</c:v>
                </c:pt>
                <c:pt idx="21">
                  <c:v>1.5184195447213637E-2</c:v>
                </c:pt>
                <c:pt idx="22">
                  <c:v>1.5778956337108369E-2</c:v>
                </c:pt>
                <c:pt idx="23">
                  <c:v>1.6368213395457416E-2</c:v>
                </c:pt>
                <c:pt idx="24">
                  <c:v>1.6952165809343722E-2</c:v>
                </c:pt>
                <c:pt idx="25">
                  <c:v>1.7530997189596588E-2</c:v>
                </c:pt>
                <c:pt idx="26">
                  <c:v>1.8104877366453546E-2</c:v>
                </c:pt>
                <c:pt idx="27">
                  <c:v>1.8673963916505165E-2</c:v>
                </c:pt>
                <c:pt idx="28">
                  <c:v>1.9238403469666435E-2</c:v>
                </c:pt>
                <c:pt idx="29">
                  <c:v>1.9798332834715666E-2</c:v>
                </c:pt>
                <c:pt idx="30">
                  <c:v>2.0353879974037582E-2</c:v>
                </c:pt>
                <c:pt idx="31">
                  <c:v>2.0905164852104488E-2</c:v>
                </c:pt>
                <c:pt idx="32">
                  <c:v>2.1452300177750485E-2</c:v>
                </c:pt>
                <c:pt idx="33">
                  <c:v>2.1995392056327164E-2</c:v>
                </c:pt>
                <c:pt idx="34">
                  <c:v>2.2534540565193155E-2</c:v>
                </c:pt>
                <c:pt idx="35">
                  <c:v>2.3069840263542571E-2</c:v>
                </c:pt>
                <c:pt idx="36">
                  <c:v>2.3601380645665228E-2</c:v>
                </c:pt>
                <c:pt idx="37">
                  <c:v>2.4129246545436099E-2</c:v>
                </c:pt>
                <c:pt idx="38">
                  <c:v>2.4653518498332135E-2</c:v>
                </c:pt>
                <c:pt idx="39">
                  <c:v>2.5174273066593065E-2</c:v>
                </c:pt>
                <c:pt idx="40">
                  <c:v>2.569158313196266E-2</c:v>
                </c:pt>
                <c:pt idx="41">
                  <c:v>2.6205518160132443E-2</c:v>
                </c:pt>
                <c:pt idx="42">
                  <c:v>2.6716144440141882E-2</c:v>
                </c:pt>
                <c:pt idx="43">
                  <c:v>2.7223525301644919E-2</c:v>
                </c:pt>
                <c:pt idx="44">
                  <c:v>2.7727721312745264E-2</c:v>
                </c:pt>
                <c:pt idx="45">
                  <c:v>2.8228790460167543E-2</c:v>
                </c:pt>
                <c:pt idx="46">
                  <c:v>2.8726788314152683E-2</c:v>
                </c:pt>
                <c:pt idx="47">
                  <c:v>2.9221768179287712E-2</c:v>
                </c:pt>
                <c:pt idx="48">
                  <c:v>2.9713781232988859E-2</c:v>
                </c:pt>
                <c:pt idx="49">
                  <c:v>3.0202876652765755E-2</c:v>
                </c:pt>
                <c:pt idx="50">
                  <c:v>3.0689101733474028E-2</c:v>
                </c:pt>
                <c:pt idx="51">
                  <c:v>3.1172501995372262E-2</c:v>
                </c:pt>
                <c:pt idx="52">
                  <c:v>3.1653121284139434E-2</c:v>
                </c:pt>
                <c:pt idx="53">
                  <c:v>3.2131001863279537E-2</c:v>
                </c:pt>
                <c:pt idx="54">
                  <c:v>3.2606184499820196E-2</c:v>
                </c:pt>
                <c:pt idx="55">
                  <c:v>3.3078708543943999E-2</c:v>
                </c:pt>
                <c:pt idx="56">
                  <c:v>3.3548612002925762E-2</c:v>
                </c:pt>
                <c:pt idx="57">
                  <c:v>3.4015931609904779E-2</c:v>
                </c:pt>
                <c:pt idx="58">
                  <c:v>3.4480702888203867E-2</c:v>
                </c:pt>
                <c:pt idx="59">
                  <c:v>3.4942960211016033E-2</c:v>
                </c:pt>
                <c:pt idx="60">
                  <c:v>3.5402736857543436E-2</c:v>
                </c:pt>
                <c:pt idx="61">
                  <c:v>3.586006506519223E-2</c:v>
                </c:pt>
                <c:pt idx="62">
                  <c:v>3.6314976078668265E-2</c:v>
                </c:pt>
                <c:pt idx="63">
                  <c:v>3.6767500195887343E-2</c:v>
                </c:pt>
                <c:pt idx="64">
                  <c:v>3.7217666811135711E-2</c:v>
                </c:pt>
                <c:pt idx="65">
                  <c:v>3.7665504455540844E-2</c:v>
                </c:pt>
                <c:pt idx="66">
                  <c:v>3.8111040835271441E-2</c:v>
                </c:pt>
                <c:pt idx="67">
                  <c:v>3.8554302867218893E-2</c:v>
                </c:pt>
                <c:pt idx="68">
                  <c:v>3.8995316713030213E-2</c:v>
                </c:pt>
                <c:pt idx="69">
                  <c:v>3.9434107810798404E-2</c:v>
                </c:pt>
                <c:pt idx="70">
                  <c:v>3.9870700905193325E-2</c:v>
                </c:pt>
                <c:pt idx="71">
                  <c:v>4.0305120075911513E-2</c:v>
                </c:pt>
                <c:pt idx="72">
                  <c:v>4.0737388764497423E-2</c:v>
                </c:pt>
                <c:pt idx="73">
                  <c:v>4.1167529799803065E-2</c:v>
                </c:pt>
                <c:pt idx="74">
                  <c:v>4.1595565422026463E-2</c:v>
                </c:pt>
                <c:pt idx="75">
                  <c:v>4.2021517305547616E-2</c:v>
                </c:pt>
                <c:pt idx="76">
                  <c:v>4.2445406580560625E-2</c:v>
                </c:pt>
                <c:pt idx="77">
                  <c:v>4.2867253853607845E-2</c:v>
                </c:pt>
                <c:pt idx="78">
                  <c:v>4.3287079227047581E-2</c:v>
                </c:pt>
                <c:pt idx="79">
                  <c:v>4.3704902317626977E-2</c:v>
                </c:pt>
                <c:pt idx="80">
                  <c:v>4.4120742274148306E-2</c:v>
                </c:pt>
                <c:pt idx="81">
                  <c:v>4.4534617794081674E-2</c:v>
                </c:pt>
                <c:pt idx="82">
                  <c:v>4.494654713970319E-2</c:v>
                </c:pt>
                <c:pt idx="83">
                  <c:v>4.5356548153257327E-2</c:v>
                </c:pt>
                <c:pt idx="84">
                  <c:v>4.5764638271405207E-2</c:v>
                </c:pt>
                <c:pt idx="85">
                  <c:v>4.6170834539148213E-2</c:v>
                </c:pt>
                <c:pt idx="86">
                  <c:v>4.6575153622927239E-2</c:v>
                </c:pt>
                <c:pt idx="87">
                  <c:v>4.6977611823376043E-2</c:v>
                </c:pt>
                <c:pt idx="88">
                  <c:v>4.7378225087242647E-2</c:v>
                </c:pt>
                <c:pt idx="89">
                  <c:v>4.7777009018971459E-2</c:v>
                </c:pt>
                <c:pt idx="90">
                  <c:v>4.8173978891733936E-2</c:v>
                </c:pt>
                <c:pt idx="91">
                  <c:v>4.8569149657932818E-2</c:v>
                </c:pt>
                <c:pt idx="92">
                  <c:v>4.8962535959315941E-2</c:v>
                </c:pt>
                <c:pt idx="93">
                  <c:v>4.935415213666286E-2</c:v>
                </c:pt>
                <c:pt idx="94">
                  <c:v>4.9744012239034963E-2</c:v>
                </c:pt>
                <c:pt idx="95">
                  <c:v>5.0132130032655896E-2</c:v>
                </c:pt>
                <c:pt idx="96">
                  <c:v>5.0518519009530721E-2</c:v>
                </c:pt>
                <c:pt idx="97">
                  <c:v>5.090319239536114E-2</c:v>
                </c:pt>
                <c:pt idx="98">
                  <c:v>5.1286163157814604E-2</c:v>
                </c:pt>
                <c:pt idx="99">
                  <c:v>5.1667444013647389E-2</c:v>
                </c:pt>
                <c:pt idx="100">
                  <c:v>5.2047047436297532E-2</c:v>
                </c:pt>
                <c:pt idx="101">
                  <c:v>5.2424985662565454E-2</c:v>
                </c:pt>
                <c:pt idx="102">
                  <c:v>5.2801270699579933E-2</c:v>
                </c:pt>
                <c:pt idx="103">
                  <c:v>5.317591433102091E-2</c:v>
                </c:pt>
                <c:pt idx="104">
                  <c:v>5.3548928123455804E-2</c:v>
                </c:pt>
                <c:pt idx="105">
                  <c:v>5.3920323432294477E-2</c:v>
                </c:pt>
                <c:pt idx="106">
                  <c:v>5.4290111407513587E-2</c:v>
                </c:pt>
                <c:pt idx="107">
                  <c:v>5.4658302999206321E-2</c:v>
                </c:pt>
                <c:pt idx="108">
                  <c:v>5.5024908962961493E-2</c:v>
                </c:pt>
                <c:pt idx="109">
                  <c:v>5.5389939864949188E-2</c:v>
                </c:pt>
                <c:pt idx="110">
                  <c:v>5.5753406086923391E-2</c:v>
                </c:pt>
                <c:pt idx="111">
                  <c:v>5.6115317831086961E-2</c:v>
                </c:pt>
                <c:pt idx="112">
                  <c:v>5.6475685124594735E-2</c:v>
                </c:pt>
                <c:pt idx="113">
                  <c:v>5.6834517824056352E-2</c:v>
                </c:pt>
                <c:pt idx="114">
                  <c:v>5.7191825619909341E-2</c:v>
                </c:pt>
                <c:pt idx="115">
                  <c:v>5.7547618040603356E-2</c:v>
                </c:pt>
                <c:pt idx="116">
                  <c:v>5.7901904456366962E-2</c:v>
                </c:pt>
                <c:pt idx="117">
                  <c:v>5.8254694083601635E-2</c:v>
                </c:pt>
                <c:pt idx="118">
                  <c:v>5.8605995988034155E-2</c:v>
                </c:pt>
                <c:pt idx="119">
                  <c:v>5.8955819088923257E-2</c:v>
                </c:pt>
                <c:pt idx="120">
                  <c:v>5.930417216220138E-2</c:v>
                </c:pt>
                <c:pt idx="121">
                  <c:v>5.9651063844032501E-2</c:v>
                </c:pt>
                <c:pt idx="122">
                  <c:v>5.999650263400183E-2</c:v>
                </c:pt>
                <c:pt idx="123">
                  <c:v>6.0340496898686008E-2</c:v>
                </c:pt>
                <c:pt idx="124">
                  <c:v>6.0683054874019239E-2</c:v>
                </c:pt>
                <c:pt idx="125">
                  <c:v>6.1024184669178083E-2</c:v>
                </c:pt>
                <c:pt idx="126">
                  <c:v>6.1363894268644484E-2</c:v>
                </c:pt>
                <c:pt idx="127">
                  <c:v>6.1702191535737208E-2</c:v>
                </c:pt>
                <c:pt idx="128">
                  <c:v>6.2039084214789882E-2</c:v>
                </c:pt>
                <c:pt idx="129">
                  <c:v>6.2374579934135352E-2</c:v>
                </c:pt>
                <c:pt idx="130">
                  <c:v>6.2708686208539866E-2</c:v>
                </c:pt>
                <c:pt idx="131">
                  <c:v>6.3041410441730922E-2</c:v>
                </c:pt>
                <c:pt idx="132">
                  <c:v>6.3372759928720337E-2</c:v>
                </c:pt>
                <c:pt idx="133">
                  <c:v>6.3702741858364595E-2</c:v>
                </c:pt>
                <c:pt idx="134">
                  <c:v>6.403136331546419E-2</c:v>
                </c:pt>
                <c:pt idx="135">
                  <c:v>6.435863128291941E-2</c:v>
                </c:pt>
                <c:pt idx="136">
                  <c:v>6.4684552644128784E-2</c:v>
                </c:pt>
                <c:pt idx="137">
                  <c:v>6.5009134184847273E-2</c:v>
                </c:pt>
                <c:pt idx="138">
                  <c:v>6.5332382595344726E-2</c:v>
                </c:pt>
                <c:pt idx="139">
                  <c:v>6.5654304472226713E-2</c:v>
                </c:pt>
                <c:pt idx="140">
                  <c:v>6.597490632059988E-2</c:v>
                </c:pt>
                <c:pt idx="141">
                  <c:v>6.6294194555708161E-2</c:v>
                </c:pt>
                <c:pt idx="142">
                  <c:v>6.6612175504829174E-2</c:v>
                </c:pt>
                <c:pt idx="143">
                  <c:v>6.6928855409075227E-2</c:v>
                </c:pt>
                <c:pt idx="144">
                  <c:v>6.7244240425013549E-2</c:v>
                </c:pt>
                <c:pt idx="145">
                  <c:v>6.7558336626494561E-2</c:v>
                </c:pt>
                <c:pt idx="146">
                  <c:v>6.7871150006063141E-2</c:v>
                </c:pt>
                <c:pt idx="147">
                  <c:v>6.8182686476660079E-2</c:v>
                </c:pt>
                <c:pt idx="148">
                  <c:v>6.8492951873278404E-2</c:v>
                </c:pt>
                <c:pt idx="149">
                  <c:v>6.8801951954160723E-2</c:v>
                </c:pt>
                <c:pt idx="150">
                  <c:v>6.9109692402682985E-2</c:v>
                </c:pt>
                <c:pt idx="151">
                  <c:v>6.9416178828215616E-2</c:v>
                </c:pt>
                <c:pt idx="152">
                  <c:v>6.9721416767982727E-2</c:v>
                </c:pt>
                <c:pt idx="153">
                  <c:v>7.0025411688519584E-2</c:v>
                </c:pt>
                <c:pt idx="154">
                  <c:v>7.0328168986234146E-2</c:v>
                </c:pt>
                <c:pt idx="155">
                  <c:v>7.0629693989501488E-2</c:v>
                </c:pt>
                <c:pt idx="156">
                  <c:v>7.0929991959643654E-2</c:v>
                </c:pt>
                <c:pt idx="157">
                  <c:v>7.1229068091746117E-2</c:v>
                </c:pt>
                <c:pt idx="158">
                  <c:v>7.1526927516625829E-2</c:v>
                </c:pt>
                <c:pt idx="159">
                  <c:v>7.1823575301508222E-2</c:v>
                </c:pt>
                <c:pt idx="160">
                  <c:v>7.2119016450859205E-2</c:v>
                </c:pt>
                <c:pt idx="161">
                  <c:v>7.2413255908436669E-2</c:v>
                </c:pt>
                <c:pt idx="162">
                  <c:v>7.2706298557167121E-2</c:v>
                </c:pt>
                <c:pt idx="163">
                  <c:v>7.2998149221330161E-2</c:v>
                </c:pt>
                <c:pt idx="164">
                  <c:v>7.3288812666889788E-2</c:v>
                </c:pt>
                <c:pt idx="165">
                  <c:v>7.3578293602678882E-2</c:v>
                </c:pt>
                <c:pt idx="166">
                  <c:v>7.3866596681283425E-2</c:v>
                </c:pt>
                <c:pt idx="167">
                  <c:v>7.4153726500462105E-2</c:v>
                </c:pt>
                <c:pt idx="168">
                  <c:v>7.4439687603254812E-2</c:v>
                </c:pt>
                <c:pt idx="169">
                  <c:v>7.4724484479764569E-2</c:v>
                </c:pt>
                <c:pt idx="170">
                  <c:v>7.5008121567399652E-2</c:v>
                </c:pt>
                <c:pt idx="171">
                  <c:v>7.5290603252208863E-2</c:v>
                </c:pt>
                <c:pt idx="172">
                  <c:v>7.5571933869224173E-2</c:v>
                </c:pt>
                <c:pt idx="173">
                  <c:v>7.5852117704031302E-2</c:v>
                </c:pt>
                <c:pt idx="174">
                  <c:v>7.6131158992744044E-2</c:v>
                </c:pt>
                <c:pt idx="175">
                  <c:v>7.6409061923448207E-2</c:v>
                </c:pt>
                <c:pt idx="176">
                  <c:v>7.668583063655364E-2</c:v>
                </c:pt>
                <c:pt idx="177">
                  <c:v>7.6961469225968984E-2</c:v>
                </c:pt>
                <c:pt idx="178">
                  <c:v>7.7235981739383633E-2</c:v>
                </c:pt>
                <c:pt idx="179">
                  <c:v>7.7509372179415448E-2</c:v>
                </c:pt>
                <c:pt idx="180">
                  <c:v>7.7781644503990249E-2</c:v>
                </c:pt>
                <c:pt idx="181">
                  <c:v>7.8052802627499085E-2</c:v>
                </c:pt>
                <c:pt idx="182">
                  <c:v>7.8322850420559781E-2</c:v>
                </c:pt>
                <c:pt idx="183">
                  <c:v>7.8591791711939848E-2</c:v>
                </c:pt>
                <c:pt idx="184">
                  <c:v>7.8859630288322005E-2</c:v>
                </c:pt>
                <c:pt idx="185">
                  <c:v>7.9126369895068244E-2</c:v>
                </c:pt>
                <c:pt idx="186">
                  <c:v>7.9392014237047087E-2</c:v>
                </c:pt>
                <c:pt idx="187">
                  <c:v>7.9656566979347629E-2</c:v>
                </c:pt>
                <c:pt idx="188">
                  <c:v>7.9920031747444151E-2</c:v>
                </c:pt>
                <c:pt idx="189">
                  <c:v>8.0182412128103286E-2</c:v>
                </c:pt>
                <c:pt idx="190">
                  <c:v>8.044371167013746E-2</c:v>
                </c:pt>
                <c:pt idx="191">
                  <c:v>8.0703933884238743E-2</c:v>
                </c:pt>
                <c:pt idx="192">
                  <c:v>8.0963082244659229E-2</c:v>
                </c:pt>
                <c:pt idx="193">
                  <c:v>8.1221160188601038E-2</c:v>
                </c:pt>
                <c:pt idx="194">
                  <c:v>8.1478171117412235E-2</c:v>
                </c:pt>
                <c:pt idx="195">
                  <c:v>8.1734118397192246E-2</c:v>
                </c:pt>
                <c:pt idx="196">
                  <c:v>8.1989005358709191E-2</c:v>
                </c:pt>
                <c:pt idx="197">
                  <c:v>8.2242835298529701E-2</c:v>
                </c:pt>
                <c:pt idx="198">
                  <c:v>8.2495611479123002E-2</c:v>
                </c:pt>
                <c:pt idx="199">
                  <c:v>8.2747337129518608E-2</c:v>
                </c:pt>
                <c:pt idx="200">
                  <c:v>8.2998015445530843E-2</c:v>
                </c:pt>
                <c:pt idx="201">
                  <c:v>8.3247649590792283E-2</c:v>
                </c:pt>
                <c:pt idx="202">
                  <c:v>8.3496242696471878E-2</c:v>
                </c:pt>
                <c:pt idx="203">
                  <c:v>8.3743797862183E-2</c:v>
                </c:pt>
                <c:pt idx="204">
                  <c:v>8.3990318156419538E-2</c:v>
                </c:pt>
                <c:pt idx="205">
                  <c:v>8.423580661665582E-2</c:v>
                </c:pt>
                <c:pt idx="206">
                  <c:v>8.4480266250158031E-2</c:v>
                </c:pt>
                <c:pt idx="207">
                  <c:v>8.47237000342283E-2</c:v>
                </c:pt>
                <c:pt idx="208">
                  <c:v>8.4966110916367604E-2</c:v>
                </c:pt>
                <c:pt idx="209">
                  <c:v>8.520750181521014E-2</c:v>
                </c:pt>
                <c:pt idx="210">
                  <c:v>8.5447875620477731E-2</c:v>
                </c:pt>
                <c:pt idx="211">
                  <c:v>8.5687235193381908E-2</c:v>
                </c:pt>
                <c:pt idx="212">
                  <c:v>8.5925583367352801E-2</c:v>
                </c:pt>
                <c:pt idx="213">
                  <c:v>8.6162922947777623E-2</c:v>
                </c:pt>
                <c:pt idx="214">
                  <c:v>8.639925671328233E-2</c:v>
                </c:pt>
                <c:pt idx="215">
                  <c:v>8.6634587415013578E-2</c:v>
                </c:pt>
                <c:pt idx="216">
                  <c:v>8.6868917777932639E-2</c:v>
                </c:pt>
                <c:pt idx="217">
                  <c:v>8.7102250500520548E-2</c:v>
                </c:pt>
                <c:pt idx="218">
                  <c:v>8.7334588255295928E-2</c:v>
                </c:pt>
                <c:pt idx="219">
                  <c:v>8.7565933689398745E-2</c:v>
                </c:pt>
                <c:pt idx="220">
                  <c:v>8.7796289424708684E-2</c:v>
                </c:pt>
                <c:pt idx="221">
                  <c:v>8.8025658057830095E-2</c:v>
                </c:pt>
                <c:pt idx="222">
                  <c:v>8.8254042161105037E-2</c:v>
                </c:pt>
                <c:pt idx="223">
                  <c:v>8.8481444282350136E-2</c:v>
                </c:pt>
                <c:pt idx="224">
                  <c:v>8.8707866945322955E-2</c:v>
                </c:pt>
                <c:pt idx="225">
                  <c:v>8.8933312650313567E-2</c:v>
                </c:pt>
                <c:pt idx="226">
                  <c:v>8.9157783873915E-2</c:v>
                </c:pt>
                <c:pt idx="227">
                  <c:v>8.93812830695732E-2</c:v>
                </c:pt>
                <c:pt idx="228">
                  <c:v>8.9603812668120189E-2</c:v>
                </c:pt>
                <c:pt idx="229">
                  <c:v>8.9825375077467837E-2</c:v>
                </c:pt>
                <c:pt idx="230">
                  <c:v>9.0045972683419739E-2</c:v>
                </c:pt>
                <c:pt idx="231">
                  <c:v>9.026560784972662E-2</c:v>
                </c:pt>
                <c:pt idx="232">
                  <c:v>9.0484282918146974E-2</c:v>
                </c:pt>
                <c:pt idx="233">
                  <c:v>9.0702000209213068E-2</c:v>
                </c:pt>
                <c:pt idx="234">
                  <c:v>9.0918762021912236E-2</c:v>
                </c:pt>
                <c:pt idx="235">
                  <c:v>9.1134570634235967E-2</c:v>
                </c:pt>
                <c:pt idx="236">
                  <c:v>9.1349428303603805E-2</c:v>
                </c:pt>
                <c:pt idx="237">
                  <c:v>9.1563337266759318E-2</c:v>
                </c:pt>
                <c:pt idx="238">
                  <c:v>9.1776299739994738E-2</c:v>
                </c:pt>
                <c:pt idx="239">
                  <c:v>9.1988317919701273E-2</c:v>
                </c:pt>
                <c:pt idx="240">
                  <c:v>9.2199393982514935E-2</c:v>
                </c:pt>
                <c:pt idx="241">
                  <c:v>9.2409530085171693E-2</c:v>
                </c:pt>
                <c:pt idx="242">
                  <c:v>9.2618728365324032E-2</c:v>
                </c:pt>
                <c:pt idx="243">
                  <c:v>9.2826990941203502E-2</c:v>
                </c:pt>
                <c:pt idx="244">
                  <c:v>9.3034319912201319E-2</c:v>
                </c:pt>
                <c:pt idx="245">
                  <c:v>9.3240717358929456E-2</c:v>
                </c:pt>
                <c:pt idx="246">
                  <c:v>9.3446185343580332E-2</c:v>
                </c:pt>
                <c:pt idx="247">
                  <c:v>9.3650725909776161E-2</c:v>
                </c:pt>
                <c:pt idx="248">
                  <c:v>9.3854341083123252E-2</c:v>
                </c:pt>
                <c:pt idx="249">
                  <c:v>9.4057032871503105E-2</c:v>
                </c:pt>
                <c:pt idx="250">
                  <c:v>9.4258803264565413E-2</c:v>
                </c:pt>
                <c:pt idx="251">
                  <c:v>9.4459654234966453E-2</c:v>
                </c:pt>
                <c:pt idx="252">
                  <c:v>9.465958773753895E-2</c:v>
                </c:pt>
                <c:pt idx="253">
                  <c:v>9.485860571037634E-2</c:v>
                </c:pt>
                <c:pt idx="254">
                  <c:v>9.5056710074144929E-2</c:v>
                </c:pt>
                <c:pt idx="255">
                  <c:v>9.5253902733089355E-2</c:v>
                </c:pt>
                <c:pt idx="256">
                  <c:v>9.5450185574542337E-2</c:v>
                </c:pt>
                <c:pt idx="257">
                  <c:v>9.5645560469530752E-2</c:v>
                </c:pt>
                <c:pt idx="258">
                  <c:v>9.5840029272785995E-2</c:v>
                </c:pt>
                <c:pt idx="259">
                  <c:v>9.6033593822930155E-2</c:v>
                </c:pt>
                <c:pt idx="260">
                  <c:v>9.6226255942544414E-2</c:v>
                </c:pt>
                <c:pt idx="261">
                  <c:v>9.6418017438601747E-2</c:v>
                </c:pt>
                <c:pt idx="262">
                  <c:v>9.6608880102252201E-2</c:v>
                </c:pt>
                <c:pt idx="263">
                  <c:v>9.6798845709435449E-2</c:v>
                </c:pt>
                <c:pt idx="264">
                  <c:v>9.6987916020491019E-2</c:v>
                </c:pt>
                <c:pt idx="265">
                  <c:v>9.7176092780874371E-2</c:v>
                </c:pt>
                <c:pt idx="266">
                  <c:v>9.7363377720963068E-2</c:v>
                </c:pt>
                <c:pt idx="267">
                  <c:v>9.7549772556296807E-2</c:v>
                </c:pt>
                <c:pt idx="268">
                  <c:v>9.7735278987503588E-2</c:v>
                </c:pt>
                <c:pt idx="269">
                  <c:v>9.7919898701213842E-2</c:v>
                </c:pt>
                <c:pt idx="270">
                  <c:v>9.8103633368998952E-2</c:v>
                </c:pt>
                <c:pt idx="271">
                  <c:v>9.8286484648564182E-2</c:v>
                </c:pt>
                <c:pt idx="272">
                  <c:v>9.8468454183433821E-2</c:v>
                </c:pt>
                <c:pt idx="273">
                  <c:v>9.864954360310503E-2</c:v>
                </c:pt>
                <c:pt idx="274">
                  <c:v>9.8829754523203153E-2</c:v>
                </c:pt>
                <c:pt idx="275">
                  <c:v>9.9009088545754353E-2</c:v>
                </c:pt>
                <c:pt idx="276">
                  <c:v>9.9187547258969902E-2</c:v>
                </c:pt>
                <c:pt idx="277">
                  <c:v>9.9365132237814138E-2</c:v>
                </c:pt>
                <c:pt idx="278">
                  <c:v>9.9541845043874436E-2</c:v>
                </c:pt>
                <c:pt idx="279">
                  <c:v>9.9717687225588603E-2</c:v>
                </c:pt>
                <c:pt idx="280">
                  <c:v>9.9892660318117665E-2</c:v>
                </c:pt>
                <c:pt idx="281">
                  <c:v>0.10006676584385815</c:v>
                </c:pt>
                <c:pt idx="282">
                  <c:v>0.10024000531241645</c:v>
                </c:pt>
                <c:pt idx="283">
                  <c:v>0.10041238022041973</c:v>
                </c:pt>
                <c:pt idx="284">
                  <c:v>0.1005838920522321</c:v>
                </c:pt>
                <c:pt idx="285">
                  <c:v>0.10075454227942095</c:v>
                </c:pt>
                <c:pt idx="286">
                  <c:v>0.10092433236148471</c:v>
                </c:pt>
                <c:pt idx="287">
                  <c:v>0.10109326374532607</c:v>
                </c:pt>
                <c:pt idx="288">
                  <c:v>0.10126133786625324</c:v>
                </c:pt>
                <c:pt idx="289">
                  <c:v>0.10142855614676287</c:v>
                </c:pt>
                <c:pt idx="290">
                  <c:v>0.10159491999810874</c:v>
                </c:pt>
                <c:pt idx="291">
                  <c:v>0.10176043081949658</c:v>
                </c:pt>
                <c:pt idx="292">
                  <c:v>0.10192508999821152</c:v>
                </c:pt>
                <c:pt idx="293">
                  <c:v>0.10208889891021289</c:v>
                </c:pt>
                <c:pt idx="294">
                  <c:v>0.10225185891987904</c:v>
                </c:pt>
                <c:pt idx="295">
                  <c:v>0.10241397138014247</c:v>
                </c:pt>
                <c:pt idx="296">
                  <c:v>0.10257523763244047</c:v>
                </c:pt>
                <c:pt idx="297">
                  <c:v>0.10273565900751072</c:v>
                </c:pt>
                <c:pt idx="298">
                  <c:v>0.10289523682433857</c:v>
                </c:pt>
                <c:pt idx="299">
                  <c:v>0.10305397239150528</c:v>
                </c:pt>
                <c:pt idx="300">
                  <c:v>0.10321186700599935</c:v>
                </c:pt>
                <c:pt idx="301">
                  <c:v>0.103368921954824</c:v>
                </c:pt>
                <c:pt idx="302">
                  <c:v>0.10352513851328234</c:v>
                </c:pt>
                <c:pt idx="303">
                  <c:v>0.1036805179469103</c:v>
                </c:pt>
                <c:pt idx="304">
                  <c:v>0.10383506150995059</c:v>
                </c:pt>
                <c:pt idx="305">
                  <c:v>0.10398877044671449</c:v>
                </c:pt>
                <c:pt idx="306">
                  <c:v>0.10414164599086226</c:v>
                </c:pt>
                <c:pt idx="307">
                  <c:v>0.10429368936587721</c:v>
                </c:pt>
                <c:pt idx="308">
                  <c:v>0.10444490178468141</c:v>
                </c:pt>
                <c:pt idx="309">
                  <c:v>0.10459528445061832</c:v>
                </c:pt>
                <c:pt idx="310">
                  <c:v>0.10474483855667364</c:v>
                </c:pt>
                <c:pt idx="311">
                  <c:v>0.10489356528567213</c:v>
                </c:pt>
                <c:pt idx="312">
                  <c:v>0.10504146581099245</c:v>
                </c:pt>
                <c:pt idx="313">
                  <c:v>0.10518854129589607</c:v>
                </c:pt>
                <c:pt idx="314">
                  <c:v>0.1053347928939142</c:v>
                </c:pt>
                <c:pt idx="315">
                  <c:v>0.10548022174907207</c:v>
                </c:pt>
                <c:pt idx="316">
                  <c:v>0.1056248289956601</c:v>
                </c:pt>
                <c:pt idx="317">
                  <c:v>0.10576861575863884</c:v>
                </c:pt>
                <c:pt idx="318">
                  <c:v>0.1059115831533475</c:v>
                </c:pt>
                <c:pt idx="319">
                  <c:v>0.10605373228592477</c:v>
                </c:pt>
                <c:pt idx="320">
                  <c:v>0.10619506425303166</c:v>
                </c:pt>
                <c:pt idx="321">
                  <c:v>0.10633558014241599</c:v>
                </c:pt>
                <c:pt idx="322">
                  <c:v>0.10647528103229185</c:v>
                </c:pt>
                <c:pt idx="323">
                  <c:v>0.10661416799204984</c:v>
                </c:pt>
                <c:pt idx="324">
                  <c:v>0.10675224208218752</c:v>
                </c:pt>
                <c:pt idx="325">
                  <c:v>0.10688950435385031</c:v>
                </c:pt>
                <c:pt idx="326">
                  <c:v>0.10702595584983335</c:v>
                </c:pt>
                <c:pt idx="327">
                  <c:v>0.10716159760355069</c:v>
                </c:pt>
                <c:pt idx="328">
                  <c:v>0.10729643064021128</c:v>
                </c:pt>
                <c:pt idx="329">
                  <c:v>0.1074304559758701</c:v>
                </c:pt>
                <c:pt idx="330">
                  <c:v>0.10756367461844554</c:v>
                </c:pt>
                <c:pt idx="331">
                  <c:v>0.1076960875668503</c:v>
                </c:pt>
                <c:pt idx="332">
                  <c:v>0.10782769581189405</c:v>
                </c:pt>
                <c:pt idx="333">
                  <c:v>0.10795850033554552</c:v>
                </c:pt>
                <c:pt idx="334">
                  <c:v>0.10808850211172372</c:v>
                </c:pt>
                <c:pt idx="335">
                  <c:v>0.10821770210611251</c:v>
                </c:pt>
                <c:pt idx="336">
                  <c:v>0.10834610127573666</c:v>
                </c:pt>
                <c:pt idx="337">
                  <c:v>0.10847370056969419</c:v>
                </c:pt>
                <c:pt idx="338">
                  <c:v>0.10860050092898056</c:v>
                </c:pt>
                <c:pt idx="339">
                  <c:v>0.10872650328637085</c:v>
                </c:pt>
                <c:pt idx="340">
                  <c:v>0.1088517085668276</c:v>
                </c:pt>
                <c:pt idx="341">
                  <c:v>0.10897611768694682</c:v>
                </c:pt>
                <c:pt idx="342">
                  <c:v>0.10909973155586933</c:v>
                </c:pt>
                <c:pt idx="343">
                  <c:v>0.10922255107450682</c:v>
                </c:pt>
                <c:pt idx="344">
                  <c:v>0.10934457713624265</c:v>
                </c:pt>
                <c:pt idx="345">
                  <c:v>0.10946581062654009</c:v>
                </c:pt>
                <c:pt idx="346">
                  <c:v>0.10958625242317105</c:v>
                </c:pt>
                <c:pt idx="347">
                  <c:v>0.10970590339611459</c:v>
                </c:pt>
                <c:pt idx="348">
                  <c:v>0.10982476440820585</c:v>
                </c:pt>
                <c:pt idx="349">
                  <c:v>0.10994283631415173</c:v>
                </c:pt>
                <c:pt idx="350">
                  <c:v>0.11006011996159702</c:v>
                </c:pt>
                <c:pt idx="351">
                  <c:v>0.11017661619046736</c:v>
                </c:pt>
                <c:pt idx="352">
                  <c:v>0.11029232583332342</c:v>
                </c:pt>
                <c:pt idx="353">
                  <c:v>0.11040724971546777</c:v>
                </c:pt>
                <c:pt idx="354">
                  <c:v>0.11052138865480633</c:v>
                </c:pt>
                <c:pt idx="355">
                  <c:v>0.11063474346198988</c:v>
                </c:pt>
                <c:pt idx="356">
                  <c:v>0.11074731494039751</c:v>
                </c:pt>
                <c:pt idx="357">
                  <c:v>0.110859103886225</c:v>
                </c:pt>
                <c:pt idx="358">
                  <c:v>0.11097011108885045</c:v>
                </c:pt>
                <c:pt idx="359">
                  <c:v>0.11108033733001339</c:v>
                </c:pt>
                <c:pt idx="360">
                  <c:v>0.11118978338477629</c:v>
                </c:pt>
                <c:pt idx="361">
                  <c:v>0.11129845002103221</c:v>
                </c:pt>
                <c:pt idx="362">
                  <c:v>0.11140633800000055</c:v>
                </c:pt>
                <c:pt idx="363">
                  <c:v>0.11151344807543746</c:v>
                </c:pt>
                <c:pt idx="364">
                  <c:v>0.11161978099491018</c:v>
                </c:pt>
                <c:pt idx="365">
                  <c:v>0.11172533749831257</c:v>
                </c:pt>
                <c:pt idx="366">
                  <c:v>0.11183011831971178</c:v>
                </c:pt>
                <c:pt idx="367">
                  <c:v>0.11193412418561895</c:v>
                </c:pt>
                <c:pt idx="368">
                  <c:v>0.112037355816058</c:v>
                </c:pt>
                <c:pt idx="369">
                  <c:v>0.11213981392456629</c:v>
                </c:pt>
                <c:pt idx="370">
                  <c:v>0.1122414992177927</c:v>
                </c:pt>
                <c:pt idx="371">
                  <c:v>0.11234241239610067</c:v>
                </c:pt>
                <c:pt idx="372">
                  <c:v>0.11244255415276909</c:v>
                </c:pt>
                <c:pt idx="373">
                  <c:v>0.11254192517501814</c:v>
                </c:pt>
                <c:pt idx="374">
                  <c:v>0.11264052614326873</c:v>
                </c:pt>
                <c:pt idx="375">
                  <c:v>0.11273835773177358</c:v>
                </c:pt>
                <c:pt idx="376">
                  <c:v>0.11283542060807437</c:v>
                </c:pt>
                <c:pt idx="377">
                  <c:v>0.11293171543338434</c:v>
                </c:pt>
                <c:pt idx="378">
                  <c:v>0.11302724286289439</c:v>
                </c:pt>
                <c:pt idx="379">
                  <c:v>0.11312200354480302</c:v>
                </c:pt>
                <c:pt idx="380">
                  <c:v>0.11321599812165044</c:v>
                </c:pt>
                <c:pt idx="381">
                  <c:v>0.11330922722949534</c:v>
                </c:pt>
                <c:pt idx="382">
                  <c:v>0.11340169149811048</c:v>
                </c:pt>
                <c:pt idx="383">
                  <c:v>0.11349339155113358</c:v>
                </c:pt>
                <c:pt idx="384">
                  <c:v>0.11358432800594821</c:v>
                </c:pt>
                <c:pt idx="385">
                  <c:v>0.11367450147417124</c:v>
                </c:pt>
                <c:pt idx="386">
                  <c:v>0.11376391256075018</c:v>
                </c:pt>
                <c:pt idx="387">
                  <c:v>0.11385256186502334</c:v>
                </c:pt>
                <c:pt idx="388">
                  <c:v>0.11394044998021</c:v>
                </c:pt>
                <c:pt idx="389">
                  <c:v>0.11402757749337404</c:v>
                </c:pt>
                <c:pt idx="390">
                  <c:v>0.11411394498558466</c:v>
                </c:pt>
                <c:pt idx="391">
                  <c:v>0.1141995530323637</c:v>
                </c:pt>
                <c:pt idx="392">
                  <c:v>0.11428440220277335</c:v>
                </c:pt>
                <c:pt idx="393">
                  <c:v>0.11436849306038763</c:v>
                </c:pt>
                <c:pt idx="394">
                  <c:v>0.11445182616271179</c:v>
                </c:pt>
                <c:pt idx="395">
                  <c:v>0.11453440206135941</c:v>
                </c:pt>
                <c:pt idx="396">
                  <c:v>0.11461622130256272</c:v>
                </c:pt>
                <c:pt idx="397">
                  <c:v>0.11469728442626778</c:v>
                </c:pt>
                <c:pt idx="398">
                  <c:v>0.11477759196674941</c:v>
                </c:pt>
                <c:pt idx="399">
                  <c:v>0.11485714445295458</c:v>
                </c:pt>
                <c:pt idx="400">
                  <c:v>0.114935942407715</c:v>
                </c:pt>
                <c:pt idx="401">
                  <c:v>0.115013986348391</c:v>
                </c:pt>
                <c:pt idx="402">
                  <c:v>0.11509127678656814</c:v>
                </c:pt>
                <c:pt idx="403">
                  <c:v>0.11516781422827606</c:v>
                </c:pt>
                <c:pt idx="404">
                  <c:v>0.11524359917392818</c:v>
                </c:pt>
                <c:pt idx="405">
                  <c:v>0.1153186321184948</c:v>
                </c:pt>
                <c:pt idx="406">
                  <c:v>0.11539291355120361</c:v>
                </c:pt>
                <c:pt idx="407">
                  <c:v>0.11546644395576504</c:v>
                </c:pt>
                <c:pt idx="408">
                  <c:v>0.1155392238105041</c:v>
                </c:pt>
                <c:pt idx="409">
                  <c:v>0.11561125358830807</c:v>
                </c:pt>
                <c:pt idx="410">
                  <c:v>0.11568253375629166</c:v>
                </c:pt>
                <c:pt idx="411">
                  <c:v>0.115753064776529</c:v>
                </c:pt>
                <c:pt idx="412">
                  <c:v>0.11582284710554144</c:v>
                </c:pt>
                <c:pt idx="413">
                  <c:v>0.11589188119416927</c:v>
                </c:pt>
                <c:pt idx="414">
                  <c:v>0.11596016748836047</c:v>
                </c:pt>
                <c:pt idx="415">
                  <c:v>0.11602770642832198</c:v>
                </c:pt>
                <c:pt idx="416">
                  <c:v>0.11609449844916209</c:v>
                </c:pt>
                <c:pt idx="417">
                  <c:v>0.116160543980765</c:v>
                </c:pt>
                <c:pt idx="418">
                  <c:v>0.11622584344722399</c:v>
                </c:pt>
                <c:pt idx="419">
                  <c:v>0.11629039726792684</c:v>
                </c:pt>
                <c:pt idx="420">
                  <c:v>0.11635420585680174</c:v>
                </c:pt>
                <c:pt idx="421">
                  <c:v>0.11641726962254094</c:v>
                </c:pt>
                <c:pt idx="422">
                  <c:v>0.11647958896853869</c:v>
                </c:pt>
                <c:pt idx="423">
                  <c:v>0.11654116429312866</c:v>
                </c:pt>
                <c:pt idx="424">
                  <c:v>0.11660199598943045</c:v>
                </c:pt>
                <c:pt idx="425">
                  <c:v>0.11666208444533856</c:v>
                </c:pt>
                <c:pt idx="426">
                  <c:v>0.11672143004381125</c:v>
                </c:pt>
                <c:pt idx="427">
                  <c:v>0.11678003316241425</c:v>
                </c:pt>
                <c:pt idx="428">
                  <c:v>0.11683789417385067</c:v>
                </c:pt>
                <c:pt idx="429">
                  <c:v>0.11689501344555461</c:v>
                </c:pt>
                <c:pt idx="430">
                  <c:v>0.11695139134007002</c:v>
                </c:pt>
                <c:pt idx="431">
                  <c:v>0.11700702821464794</c:v>
                </c:pt>
                <c:pt idx="432">
                  <c:v>0.11706192442173569</c:v>
                </c:pt>
                <c:pt idx="433">
                  <c:v>0.11711608030858475</c:v>
                </c:pt>
                <c:pt idx="434">
                  <c:v>0.11716949621785103</c:v>
                </c:pt>
                <c:pt idx="435">
                  <c:v>0.11722217248641482</c:v>
                </c:pt>
                <c:pt idx="436">
                  <c:v>0.11727410944701415</c:v>
                </c:pt>
                <c:pt idx="437">
                  <c:v>0.11732530742691637</c:v>
                </c:pt>
                <c:pt idx="438">
                  <c:v>0.11737576674860642</c:v>
                </c:pt>
                <c:pt idx="439">
                  <c:v>0.11742548772968885</c:v>
                </c:pt>
                <c:pt idx="440">
                  <c:v>0.11747447068273464</c:v>
                </c:pt>
                <c:pt idx="441">
                  <c:v>0.11752271591542422</c:v>
                </c:pt>
                <c:pt idx="442">
                  <c:v>0.11757022373089519</c:v>
                </c:pt>
                <c:pt idx="443">
                  <c:v>0.11761699442670112</c:v>
                </c:pt>
                <c:pt idx="444">
                  <c:v>0.11766302829636376</c:v>
                </c:pt>
                <c:pt idx="445">
                  <c:v>0.11770832562794237</c:v>
                </c:pt>
                <c:pt idx="446">
                  <c:v>0.11775288670479245</c:v>
                </c:pt>
                <c:pt idx="447">
                  <c:v>0.11779671180587237</c:v>
                </c:pt>
                <c:pt idx="448">
                  <c:v>0.11783980120465584</c:v>
                </c:pt>
                <c:pt idx="449">
                  <c:v>0.11788215517027945</c:v>
                </c:pt>
                <c:pt idx="450">
                  <c:v>0.11792377396719729</c:v>
                </c:pt>
                <c:pt idx="451">
                  <c:v>0.1179646578544775</c:v>
                </c:pt>
                <c:pt idx="452">
                  <c:v>0.11800480708699981</c:v>
                </c:pt>
                <c:pt idx="453">
                  <c:v>0.11804422191495566</c:v>
                </c:pt>
                <c:pt idx="454">
                  <c:v>0.11808290258325008</c:v>
                </c:pt>
                <c:pt idx="455">
                  <c:v>0.11812084933241354</c:v>
                </c:pt>
                <c:pt idx="456">
                  <c:v>0.118158062398415</c:v>
                </c:pt>
                <c:pt idx="457">
                  <c:v>0.11819454201216981</c:v>
                </c:pt>
                <c:pt idx="458">
                  <c:v>0.11823028840009707</c:v>
                </c:pt>
                <c:pt idx="459">
                  <c:v>0.11826530178387785</c:v>
                </c:pt>
                <c:pt idx="460">
                  <c:v>0.11829958238045074</c:v>
                </c:pt>
                <c:pt idx="461">
                  <c:v>0.1183331304023149</c:v>
                </c:pt>
                <c:pt idx="462">
                  <c:v>0.11836594605717174</c:v>
                </c:pt>
                <c:pt idx="463">
                  <c:v>0.11839802954786557</c:v>
                </c:pt>
                <c:pt idx="464">
                  <c:v>0.11842938107293448</c:v>
                </c:pt>
                <c:pt idx="465">
                  <c:v>0.11846000082605453</c:v>
                </c:pt>
                <c:pt idx="466">
                  <c:v>0.11848988899670028</c:v>
                </c:pt>
                <c:pt idx="467">
                  <c:v>0.1185190457689892</c:v>
                </c:pt>
                <c:pt idx="468">
                  <c:v>0.1185474713230513</c:v>
                </c:pt>
                <c:pt idx="469">
                  <c:v>0.11857516583421804</c:v>
                </c:pt>
                <c:pt idx="470">
                  <c:v>0.11860212947322721</c:v>
                </c:pt>
                <c:pt idx="471">
                  <c:v>0.1186283624061603</c:v>
                </c:pt>
                <c:pt idx="472">
                  <c:v>0.11865386479489173</c:v>
                </c:pt>
                <c:pt idx="473">
                  <c:v>0.11867863679595943</c:v>
                </c:pt>
                <c:pt idx="474">
                  <c:v>0.1187026785622721</c:v>
                </c:pt>
                <c:pt idx="475">
                  <c:v>0.11872599024147291</c:v>
                </c:pt>
                <c:pt idx="476">
                  <c:v>0.118748571977046</c:v>
                </c:pt>
                <c:pt idx="477">
                  <c:v>0.1187704239075997</c:v>
                </c:pt>
                <c:pt idx="478">
                  <c:v>0.11879154616777864</c:v>
                </c:pt>
                <c:pt idx="479">
                  <c:v>0.11881193888693688</c:v>
                </c:pt>
                <c:pt idx="480">
                  <c:v>0.11883160219049754</c:v>
                </c:pt>
                <c:pt idx="481">
                  <c:v>0.11885053619908083</c:v>
                </c:pt>
                <c:pt idx="482">
                  <c:v>0.11886874102898949</c:v>
                </c:pt>
                <c:pt idx="483">
                  <c:v>0.11888621679188546</c:v>
                </c:pt>
                <c:pt idx="484">
                  <c:v>0.11890296359471324</c:v>
                </c:pt>
                <c:pt idx="485">
                  <c:v>0.11891898154033306</c:v>
                </c:pt>
                <c:pt idx="486">
                  <c:v>0.11893427072703772</c:v>
                </c:pt>
                <c:pt idx="487">
                  <c:v>0.11894883124827559</c:v>
                </c:pt>
                <c:pt idx="488">
                  <c:v>0.11896266319329463</c:v>
                </c:pt>
                <c:pt idx="489">
                  <c:v>0.11897576664687266</c:v>
                </c:pt>
                <c:pt idx="490">
                  <c:v>0.11898814168924804</c:v>
                </c:pt>
                <c:pt idx="491">
                  <c:v>0.11899978839609376</c:v>
                </c:pt>
                <c:pt idx="492">
                  <c:v>0.1190107068389047</c:v>
                </c:pt>
                <c:pt idx="493">
                  <c:v>0.11902089708419578</c:v>
                </c:pt>
                <c:pt idx="494">
                  <c:v>0.11903035919443945</c:v>
                </c:pt>
                <c:pt idx="495">
                  <c:v>0.11903909322772073</c:v>
                </c:pt>
                <c:pt idx="496">
                  <c:v>0.11904709923708173</c:v>
                </c:pt>
                <c:pt idx="497">
                  <c:v>0.1190543772718097</c:v>
                </c:pt>
                <c:pt idx="498">
                  <c:v>0.11906092737617581</c:v>
                </c:pt>
                <c:pt idx="499">
                  <c:v>0.11906674959032136</c:v>
                </c:pt>
                <c:pt idx="500">
                  <c:v>0.11907184395002429</c:v>
                </c:pt>
                <c:pt idx="501">
                  <c:v>0.11907621048605335</c:v>
                </c:pt>
                <c:pt idx="502">
                  <c:v>0.11907984922540456</c:v>
                </c:pt>
                <c:pt idx="503">
                  <c:v>0.11908276019019305</c:v>
                </c:pt>
                <c:pt idx="504">
                  <c:v>0.11908494339821463</c:v>
                </c:pt>
                <c:pt idx="505">
                  <c:v>0.11908639886269479</c:v>
                </c:pt>
                <c:pt idx="506">
                  <c:v>0.11908712659289875</c:v>
                </c:pt>
                <c:pt idx="507">
                  <c:v>0.11908712659289875</c:v>
                </c:pt>
                <c:pt idx="508">
                  <c:v>0.11908639886269479</c:v>
                </c:pt>
                <c:pt idx="509">
                  <c:v>0.11908494339821463</c:v>
                </c:pt>
                <c:pt idx="510">
                  <c:v>0.11908276019019305</c:v>
                </c:pt>
                <c:pt idx="511">
                  <c:v>0.11907984922540456</c:v>
                </c:pt>
                <c:pt idx="512">
                  <c:v>0.11907621048606006</c:v>
                </c:pt>
                <c:pt idx="513">
                  <c:v>0.11907184395002429</c:v>
                </c:pt>
                <c:pt idx="514">
                  <c:v>0.11906674959032136</c:v>
                </c:pt>
                <c:pt idx="515">
                  <c:v>0.11906092737617581</c:v>
                </c:pt>
                <c:pt idx="516">
                  <c:v>0.1190543772718097</c:v>
                </c:pt>
                <c:pt idx="517">
                  <c:v>0.11904709923708173</c:v>
                </c:pt>
                <c:pt idx="518">
                  <c:v>0.11903909322770732</c:v>
                </c:pt>
                <c:pt idx="519">
                  <c:v>0.11903035919443945</c:v>
                </c:pt>
                <c:pt idx="520">
                  <c:v>0.11902089708419578</c:v>
                </c:pt>
                <c:pt idx="521">
                  <c:v>0.1190107068389047</c:v>
                </c:pt>
                <c:pt idx="522">
                  <c:v>0.11899978839609376</c:v>
                </c:pt>
                <c:pt idx="523">
                  <c:v>0.11898814168925473</c:v>
                </c:pt>
                <c:pt idx="524">
                  <c:v>0.11897576664687266</c:v>
                </c:pt>
                <c:pt idx="525">
                  <c:v>0.11896266319329463</c:v>
                </c:pt>
                <c:pt idx="526">
                  <c:v>0.11894883124827559</c:v>
                </c:pt>
                <c:pt idx="527">
                  <c:v>0.11893427072703772</c:v>
                </c:pt>
                <c:pt idx="528">
                  <c:v>0.11891898154033306</c:v>
                </c:pt>
                <c:pt idx="529">
                  <c:v>0.11890296359471324</c:v>
                </c:pt>
                <c:pt idx="530">
                  <c:v>0.11888621679188546</c:v>
                </c:pt>
                <c:pt idx="531">
                  <c:v>0.11886874102898949</c:v>
                </c:pt>
                <c:pt idx="532">
                  <c:v>0.11885053619908083</c:v>
                </c:pt>
                <c:pt idx="533">
                  <c:v>0.11883160219049754</c:v>
                </c:pt>
                <c:pt idx="534">
                  <c:v>0.11881193888694357</c:v>
                </c:pt>
                <c:pt idx="535">
                  <c:v>0.11879154616777864</c:v>
                </c:pt>
                <c:pt idx="536">
                  <c:v>0.1187704239075997</c:v>
                </c:pt>
                <c:pt idx="537">
                  <c:v>0.118748571977046</c:v>
                </c:pt>
                <c:pt idx="538">
                  <c:v>0.11872599024147291</c:v>
                </c:pt>
                <c:pt idx="539">
                  <c:v>0.1187026785622721</c:v>
                </c:pt>
                <c:pt idx="540">
                  <c:v>0.11867863679594606</c:v>
                </c:pt>
                <c:pt idx="541">
                  <c:v>0.11865386479489173</c:v>
                </c:pt>
                <c:pt idx="542">
                  <c:v>0.1186283624061603</c:v>
                </c:pt>
                <c:pt idx="543">
                  <c:v>0.11860212947322721</c:v>
                </c:pt>
                <c:pt idx="544">
                  <c:v>0.11857516583421804</c:v>
                </c:pt>
                <c:pt idx="545">
                  <c:v>0.11854747132305796</c:v>
                </c:pt>
                <c:pt idx="546">
                  <c:v>0.1185190457689892</c:v>
                </c:pt>
                <c:pt idx="547">
                  <c:v>0.11848988899670028</c:v>
                </c:pt>
                <c:pt idx="548">
                  <c:v>0.11846000082605453</c:v>
                </c:pt>
                <c:pt idx="549">
                  <c:v>0.11842938107293448</c:v>
                </c:pt>
                <c:pt idx="550">
                  <c:v>0.11839802954786557</c:v>
                </c:pt>
                <c:pt idx="551">
                  <c:v>0.11836594605717174</c:v>
                </c:pt>
                <c:pt idx="552">
                  <c:v>0.1183331304023149</c:v>
                </c:pt>
                <c:pt idx="553">
                  <c:v>0.11829958238045074</c:v>
                </c:pt>
                <c:pt idx="554">
                  <c:v>0.11826530178387785</c:v>
                </c:pt>
                <c:pt idx="555">
                  <c:v>0.11823028840009707</c:v>
                </c:pt>
                <c:pt idx="556">
                  <c:v>0.11819454201217645</c:v>
                </c:pt>
                <c:pt idx="557">
                  <c:v>0.118158062398415</c:v>
                </c:pt>
                <c:pt idx="558">
                  <c:v>0.11812084933241354</c:v>
                </c:pt>
                <c:pt idx="559">
                  <c:v>0.11808290258325008</c:v>
                </c:pt>
                <c:pt idx="560">
                  <c:v>0.11804422191495566</c:v>
                </c:pt>
                <c:pt idx="561">
                  <c:v>0.11800480708699981</c:v>
                </c:pt>
                <c:pt idx="562">
                  <c:v>0.11796465785446422</c:v>
                </c:pt>
                <c:pt idx="563">
                  <c:v>0.11792377396719729</c:v>
                </c:pt>
                <c:pt idx="564">
                  <c:v>0.11788215517027945</c:v>
                </c:pt>
                <c:pt idx="565">
                  <c:v>0.11783980120465584</c:v>
                </c:pt>
                <c:pt idx="566">
                  <c:v>0.11779671180587237</c:v>
                </c:pt>
                <c:pt idx="567">
                  <c:v>0.11775288670479907</c:v>
                </c:pt>
                <c:pt idx="568">
                  <c:v>0.11770832562794237</c:v>
                </c:pt>
                <c:pt idx="569">
                  <c:v>0.11766302829636376</c:v>
                </c:pt>
                <c:pt idx="570">
                  <c:v>0.11761699442670112</c:v>
                </c:pt>
                <c:pt idx="571">
                  <c:v>0.11757022373089519</c:v>
                </c:pt>
                <c:pt idx="572">
                  <c:v>0.11752271591542422</c:v>
                </c:pt>
                <c:pt idx="573">
                  <c:v>0.11747447068273464</c:v>
                </c:pt>
                <c:pt idx="574">
                  <c:v>0.11742548772968885</c:v>
                </c:pt>
                <c:pt idx="575">
                  <c:v>0.11737576674860642</c:v>
                </c:pt>
                <c:pt idx="576">
                  <c:v>0.11732530742691637</c:v>
                </c:pt>
                <c:pt idx="577">
                  <c:v>0.11727410944701415</c:v>
                </c:pt>
                <c:pt idx="578">
                  <c:v>0.11722217248642142</c:v>
                </c:pt>
                <c:pt idx="579">
                  <c:v>0.11716949621785103</c:v>
                </c:pt>
                <c:pt idx="580">
                  <c:v>0.11711608030858475</c:v>
                </c:pt>
                <c:pt idx="581">
                  <c:v>0.11706192442173569</c:v>
                </c:pt>
                <c:pt idx="582">
                  <c:v>0.11700702821464794</c:v>
                </c:pt>
                <c:pt idx="583">
                  <c:v>0.11695139133997147</c:v>
                </c:pt>
                <c:pt idx="584">
                  <c:v>0.11689501344563991</c:v>
                </c:pt>
                <c:pt idx="585">
                  <c:v>0.11683789417385067</c:v>
                </c:pt>
                <c:pt idx="586">
                  <c:v>0.11678003316241425</c:v>
                </c:pt>
                <c:pt idx="587">
                  <c:v>0.11672143004381125</c:v>
                </c:pt>
                <c:pt idx="588">
                  <c:v>0.11666208444533856</c:v>
                </c:pt>
                <c:pt idx="589">
                  <c:v>0.116601995989437</c:v>
                </c:pt>
                <c:pt idx="590">
                  <c:v>0.11654116429312866</c:v>
                </c:pt>
                <c:pt idx="591">
                  <c:v>0.11647958896853869</c:v>
                </c:pt>
                <c:pt idx="592">
                  <c:v>0.11641726962254094</c:v>
                </c:pt>
                <c:pt idx="593">
                  <c:v>0.11635420585680174</c:v>
                </c:pt>
                <c:pt idx="594">
                  <c:v>0.11629039726792684</c:v>
                </c:pt>
                <c:pt idx="595">
                  <c:v>0.11622584344722399</c:v>
                </c:pt>
                <c:pt idx="596">
                  <c:v>0.116160543980765</c:v>
                </c:pt>
                <c:pt idx="597">
                  <c:v>0.11609449844916209</c:v>
                </c:pt>
                <c:pt idx="598">
                  <c:v>0.11602770642832198</c:v>
                </c:pt>
                <c:pt idx="599">
                  <c:v>0.11596016748836047</c:v>
                </c:pt>
                <c:pt idx="600">
                  <c:v>0.11589188119417579</c:v>
                </c:pt>
                <c:pt idx="601">
                  <c:v>0.11582284710554144</c:v>
                </c:pt>
                <c:pt idx="602">
                  <c:v>0.115753064776529</c:v>
                </c:pt>
                <c:pt idx="603">
                  <c:v>0.11568253375629166</c:v>
                </c:pt>
                <c:pt idx="604">
                  <c:v>0.11561125358830807</c:v>
                </c:pt>
                <c:pt idx="605">
                  <c:v>0.1155392238105041</c:v>
                </c:pt>
                <c:pt idx="606">
                  <c:v>0.11546644395575204</c:v>
                </c:pt>
                <c:pt idx="607">
                  <c:v>0.11539291355120361</c:v>
                </c:pt>
                <c:pt idx="608">
                  <c:v>0.1153186321184948</c:v>
                </c:pt>
                <c:pt idx="609">
                  <c:v>0.11524359917392818</c:v>
                </c:pt>
                <c:pt idx="610">
                  <c:v>0.11516781422827606</c:v>
                </c:pt>
                <c:pt idx="611">
                  <c:v>0.11509127678657462</c:v>
                </c:pt>
                <c:pt idx="612">
                  <c:v>0.115013986348391</c:v>
                </c:pt>
                <c:pt idx="613">
                  <c:v>0.114935942407715</c:v>
                </c:pt>
                <c:pt idx="614">
                  <c:v>0.11485714445295458</c:v>
                </c:pt>
                <c:pt idx="615">
                  <c:v>0.11477759196674941</c:v>
                </c:pt>
                <c:pt idx="616">
                  <c:v>0.11469728442626778</c:v>
                </c:pt>
                <c:pt idx="617">
                  <c:v>0.11461622130256272</c:v>
                </c:pt>
                <c:pt idx="618">
                  <c:v>0.11453440206135941</c:v>
                </c:pt>
                <c:pt idx="619">
                  <c:v>0.11445182616271179</c:v>
                </c:pt>
                <c:pt idx="620">
                  <c:v>0.11436849306038763</c:v>
                </c:pt>
                <c:pt idx="621">
                  <c:v>0.11428440220277335</c:v>
                </c:pt>
                <c:pt idx="622">
                  <c:v>0.11419955303237013</c:v>
                </c:pt>
                <c:pt idx="623">
                  <c:v>0.11411394498558466</c:v>
                </c:pt>
                <c:pt idx="624">
                  <c:v>0.11402757749337404</c:v>
                </c:pt>
                <c:pt idx="625">
                  <c:v>0.11394044998021</c:v>
                </c:pt>
                <c:pt idx="626">
                  <c:v>0.11385256186502334</c:v>
                </c:pt>
                <c:pt idx="627">
                  <c:v>0.11376391256075018</c:v>
                </c:pt>
                <c:pt idx="628">
                  <c:v>0.11367450147415845</c:v>
                </c:pt>
                <c:pt idx="629">
                  <c:v>0.11358432800594821</c:v>
                </c:pt>
                <c:pt idx="630">
                  <c:v>0.11349339155113358</c:v>
                </c:pt>
                <c:pt idx="631">
                  <c:v>0.11340169149811048</c:v>
                </c:pt>
                <c:pt idx="632">
                  <c:v>0.11330922722949534</c:v>
                </c:pt>
                <c:pt idx="633">
                  <c:v>0.11321599812165682</c:v>
                </c:pt>
                <c:pt idx="634">
                  <c:v>0.11312200354480302</c:v>
                </c:pt>
                <c:pt idx="635">
                  <c:v>0.11302724286289439</c:v>
                </c:pt>
                <c:pt idx="636">
                  <c:v>0.11293171543338434</c:v>
                </c:pt>
                <c:pt idx="637">
                  <c:v>0.11283542060807437</c:v>
                </c:pt>
                <c:pt idx="638">
                  <c:v>0.11273835773177358</c:v>
                </c:pt>
                <c:pt idx="639">
                  <c:v>0.11264052614326873</c:v>
                </c:pt>
                <c:pt idx="640">
                  <c:v>0.11254192517501814</c:v>
                </c:pt>
                <c:pt idx="641">
                  <c:v>0.11244255415276909</c:v>
                </c:pt>
                <c:pt idx="642">
                  <c:v>0.11234241239610067</c:v>
                </c:pt>
                <c:pt idx="643">
                  <c:v>0.1122414992177927</c:v>
                </c:pt>
                <c:pt idx="644">
                  <c:v>0.1121398139245726</c:v>
                </c:pt>
                <c:pt idx="645">
                  <c:v>0.112037355816058</c:v>
                </c:pt>
                <c:pt idx="646">
                  <c:v>0.11193412418561895</c:v>
                </c:pt>
                <c:pt idx="647">
                  <c:v>0.11183011831971178</c:v>
                </c:pt>
                <c:pt idx="648">
                  <c:v>0.11172533749831257</c:v>
                </c:pt>
                <c:pt idx="649">
                  <c:v>0.11161978099491018</c:v>
                </c:pt>
                <c:pt idx="650">
                  <c:v>0.1115134480754249</c:v>
                </c:pt>
                <c:pt idx="651">
                  <c:v>0.11140633800000055</c:v>
                </c:pt>
                <c:pt idx="652">
                  <c:v>0.11129845002103221</c:v>
                </c:pt>
                <c:pt idx="653">
                  <c:v>0.11118978338477629</c:v>
                </c:pt>
                <c:pt idx="654">
                  <c:v>0.11108033733001339</c:v>
                </c:pt>
                <c:pt idx="655">
                  <c:v>0.1109701110888567</c:v>
                </c:pt>
                <c:pt idx="656">
                  <c:v>0.110859103886225</c:v>
                </c:pt>
                <c:pt idx="657">
                  <c:v>0.11074731494039751</c:v>
                </c:pt>
                <c:pt idx="658">
                  <c:v>0.11063474346198988</c:v>
                </c:pt>
                <c:pt idx="659">
                  <c:v>0.11052138865480633</c:v>
                </c:pt>
                <c:pt idx="660">
                  <c:v>0.11040724971546777</c:v>
                </c:pt>
                <c:pt idx="661">
                  <c:v>0.11029232583332342</c:v>
                </c:pt>
                <c:pt idx="662">
                  <c:v>0.11017661619046736</c:v>
                </c:pt>
                <c:pt idx="663">
                  <c:v>0.11006011996159702</c:v>
                </c:pt>
                <c:pt idx="664">
                  <c:v>0.10994283631415173</c:v>
                </c:pt>
                <c:pt idx="665">
                  <c:v>0.10982476440820585</c:v>
                </c:pt>
                <c:pt idx="666">
                  <c:v>0.10970590339612077</c:v>
                </c:pt>
                <c:pt idx="667">
                  <c:v>0.10958625242317105</c:v>
                </c:pt>
                <c:pt idx="668">
                  <c:v>0.10946581062654009</c:v>
                </c:pt>
                <c:pt idx="669">
                  <c:v>0.10934457713624265</c:v>
                </c:pt>
                <c:pt idx="670">
                  <c:v>0.10922255107450682</c:v>
                </c:pt>
                <c:pt idx="671">
                  <c:v>0.10909973155586933</c:v>
                </c:pt>
                <c:pt idx="672">
                  <c:v>0.10897611768693455</c:v>
                </c:pt>
                <c:pt idx="673">
                  <c:v>0.1088517085668276</c:v>
                </c:pt>
                <c:pt idx="674">
                  <c:v>0.10872650328637085</c:v>
                </c:pt>
                <c:pt idx="675">
                  <c:v>0.10860050092898056</c:v>
                </c:pt>
                <c:pt idx="676">
                  <c:v>0.10847370056969419</c:v>
                </c:pt>
                <c:pt idx="677">
                  <c:v>0.10834610127574276</c:v>
                </c:pt>
                <c:pt idx="678">
                  <c:v>0.10821770210611251</c:v>
                </c:pt>
                <c:pt idx="679">
                  <c:v>0.10808850211172372</c:v>
                </c:pt>
                <c:pt idx="680">
                  <c:v>0.10795850033554552</c:v>
                </c:pt>
                <c:pt idx="681">
                  <c:v>0.10782769581189405</c:v>
                </c:pt>
                <c:pt idx="682">
                  <c:v>0.1076960875668503</c:v>
                </c:pt>
                <c:pt idx="683">
                  <c:v>0.10756367461844554</c:v>
                </c:pt>
                <c:pt idx="684">
                  <c:v>0.1074304559758701</c:v>
                </c:pt>
                <c:pt idx="685">
                  <c:v>0.10729643064021128</c:v>
                </c:pt>
                <c:pt idx="686">
                  <c:v>0.10716159760355069</c:v>
                </c:pt>
                <c:pt idx="687">
                  <c:v>0.10702595584983335</c:v>
                </c:pt>
                <c:pt idx="688">
                  <c:v>0.10688950435385632</c:v>
                </c:pt>
                <c:pt idx="689">
                  <c:v>0.10675224208218752</c:v>
                </c:pt>
                <c:pt idx="690">
                  <c:v>0.10661416799204984</c:v>
                </c:pt>
                <c:pt idx="691">
                  <c:v>0.10647528103229185</c:v>
                </c:pt>
                <c:pt idx="692">
                  <c:v>0.10633558014233453</c:v>
                </c:pt>
                <c:pt idx="693">
                  <c:v>0.10619506425311291</c:v>
                </c:pt>
                <c:pt idx="694">
                  <c:v>0.10605373228591283</c:v>
                </c:pt>
                <c:pt idx="695">
                  <c:v>0.1059115831533475</c:v>
                </c:pt>
                <c:pt idx="696">
                  <c:v>0.10576861575863884</c:v>
                </c:pt>
                <c:pt idx="697">
                  <c:v>0.1056248289956601</c:v>
                </c:pt>
                <c:pt idx="698">
                  <c:v>0.10548022174907207</c:v>
                </c:pt>
                <c:pt idx="699">
                  <c:v>0.10533479289392013</c:v>
                </c:pt>
                <c:pt idx="700">
                  <c:v>0.10518854129589607</c:v>
                </c:pt>
                <c:pt idx="701">
                  <c:v>0.10504146581099245</c:v>
                </c:pt>
                <c:pt idx="702">
                  <c:v>0.10489356528567213</c:v>
                </c:pt>
                <c:pt idx="703">
                  <c:v>0.10474483855667364</c:v>
                </c:pt>
                <c:pt idx="704">
                  <c:v>0.10459528445061832</c:v>
                </c:pt>
                <c:pt idx="705">
                  <c:v>0.10444490178468141</c:v>
                </c:pt>
                <c:pt idx="706">
                  <c:v>0.10429368936587721</c:v>
                </c:pt>
                <c:pt idx="707">
                  <c:v>0.10414164599086226</c:v>
                </c:pt>
                <c:pt idx="708">
                  <c:v>0.10398877044671449</c:v>
                </c:pt>
                <c:pt idx="709">
                  <c:v>0.10383506150995059</c:v>
                </c:pt>
                <c:pt idx="710">
                  <c:v>0.10368051794691614</c:v>
                </c:pt>
                <c:pt idx="711">
                  <c:v>0.10352513851328234</c:v>
                </c:pt>
                <c:pt idx="712">
                  <c:v>0.10336892195474702</c:v>
                </c:pt>
                <c:pt idx="713">
                  <c:v>0.10321186700607611</c:v>
                </c:pt>
                <c:pt idx="714">
                  <c:v>0.10305397239150528</c:v>
                </c:pt>
                <c:pt idx="715">
                  <c:v>0.10289523682433857</c:v>
                </c:pt>
                <c:pt idx="716">
                  <c:v>0.10273565900749916</c:v>
                </c:pt>
                <c:pt idx="717">
                  <c:v>0.10257523763244047</c:v>
                </c:pt>
                <c:pt idx="718">
                  <c:v>0.10241397138014247</c:v>
                </c:pt>
                <c:pt idx="719">
                  <c:v>0.10225185891987904</c:v>
                </c:pt>
                <c:pt idx="720">
                  <c:v>0.10208889891021289</c:v>
                </c:pt>
                <c:pt idx="721">
                  <c:v>0.10192508999821727</c:v>
                </c:pt>
                <c:pt idx="722">
                  <c:v>0.10176043081949658</c:v>
                </c:pt>
                <c:pt idx="723">
                  <c:v>0.10159491999810874</c:v>
                </c:pt>
                <c:pt idx="724">
                  <c:v>0.10142855614676287</c:v>
                </c:pt>
                <c:pt idx="725">
                  <c:v>0.10126133786625324</c:v>
                </c:pt>
                <c:pt idx="726">
                  <c:v>0.10109326374532607</c:v>
                </c:pt>
                <c:pt idx="727">
                  <c:v>0.10092433236148471</c:v>
                </c:pt>
                <c:pt idx="728">
                  <c:v>0.10075454227942095</c:v>
                </c:pt>
                <c:pt idx="729">
                  <c:v>0.1005838920522321</c:v>
                </c:pt>
                <c:pt idx="730">
                  <c:v>0.10041238022041973</c:v>
                </c:pt>
                <c:pt idx="731">
                  <c:v>0.10024000531241645</c:v>
                </c:pt>
                <c:pt idx="732">
                  <c:v>0.10006676584386379</c:v>
                </c:pt>
                <c:pt idx="733">
                  <c:v>9.9892660318117665E-2</c:v>
                </c:pt>
                <c:pt idx="734">
                  <c:v>9.9717687225588603E-2</c:v>
                </c:pt>
                <c:pt idx="735">
                  <c:v>9.9541845043874436E-2</c:v>
                </c:pt>
                <c:pt idx="736">
                  <c:v>9.9365132237814138E-2</c:v>
                </c:pt>
                <c:pt idx="737">
                  <c:v>9.9187547258969902E-2</c:v>
                </c:pt>
                <c:pt idx="738">
                  <c:v>9.900908854574321E-2</c:v>
                </c:pt>
                <c:pt idx="739">
                  <c:v>9.8829754523203153E-2</c:v>
                </c:pt>
                <c:pt idx="740">
                  <c:v>9.864954360310503E-2</c:v>
                </c:pt>
                <c:pt idx="741">
                  <c:v>9.8468454183433821E-2</c:v>
                </c:pt>
                <c:pt idx="742">
                  <c:v>9.8286484648564182E-2</c:v>
                </c:pt>
                <c:pt idx="743">
                  <c:v>9.8103633369004475E-2</c:v>
                </c:pt>
                <c:pt idx="744">
                  <c:v>9.7919898701213842E-2</c:v>
                </c:pt>
                <c:pt idx="745">
                  <c:v>9.7735278987503588E-2</c:v>
                </c:pt>
                <c:pt idx="746">
                  <c:v>9.7549772556296807E-2</c:v>
                </c:pt>
                <c:pt idx="747">
                  <c:v>9.7363377720963068E-2</c:v>
                </c:pt>
                <c:pt idx="748">
                  <c:v>9.7176092780874371E-2</c:v>
                </c:pt>
                <c:pt idx="749">
                  <c:v>9.6987916020491019E-2</c:v>
                </c:pt>
                <c:pt idx="750">
                  <c:v>9.6798845709435449E-2</c:v>
                </c:pt>
                <c:pt idx="751">
                  <c:v>9.6608880102252201E-2</c:v>
                </c:pt>
                <c:pt idx="752">
                  <c:v>9.6418017438601747E-2</c:v>
                </c:pt>
                <c:pt idx="753">
                  <c:v>9.6226255942544414E-2</c:v>
                </c:pt>
                <c:pt idx="754">
                  <c:v>9.6033593822935567E-2</c:v>
                </c:pt>
                <c:pt idx="755">
                  <c:v>9.5840029272785995E-2</c:v>
                </c:pt>
                <c:pt idx="756">
                  <c:v>9.5645560469530752E-2</c:v>
                </c:pt>
                <c:pt idx="757">
                  <c:v>9.5450185574542337E-2</c:v>
                </c:pt>
                <c:pt idx="758">
                  <c:v>9.525390273302399E-2</c:v>
                </c:pt>
                <c:pt idx="759">
                  <c:v>9.505671007421003E-2</c:v>
                </c:pt>
                <c:pt idx="760">
                  <c:v>9.4858605710365668E-2</c:v>
                </c:pt>
                <c:pt idx="761">
                  <c:v>9.465958773753895E-2</c:v>
                </c:pt>
                <c:pt idx="762">
                  <c:v>9.4459654234966453E-2</c:v>
                </c:pt>
                <c:pt idx="763">
                  <c:v>9.4258803264568064E-2</c:v>
                </c:pt>
                <c:pt idx="764">
                  <c:v>9.4057032871503105E-2</c:v>
                </c:pt>
                <c:pt idx="765">
                  <c:v>9.3854341083123252E-2</c:v>
                </c:pt>
                <c:pt idx="766">
                  <c:v>9.3650725909776161E-2</c:v>
                </c:pt>
                <c:pt idx="767">
                  <c:v>9.3446185343580332E-2</c:v>
                </c:pt>
                <c:pt idx="768">
                  <c:v>9.3240717358932079E-2</c:v>
                </c:pt>
                <c:pt idx="769">
                  <c:v>9.3034319912201319E-2</c:v>
                </c:pt>
                <c:pt idx="770">
                  <c:v>9.2826990941203502E-2</c:v>
                </c:pt>
                <c:pt idx="771">
                  <c:v>9.2618728365324032E-2</c:v>
                </c:pt>
                <c:pt idx="772">
                  <c:v>9.2409530085171693E-2</c:v>
                </c:pt>
                <c:pt idx="773">
                  <c:v>9.2199393982514935E-2</c:v>
                </c:pt>
                <c:pt idx="774">
                  <c:v>9.1988317919703869E-2</c:v>
                </c:pt>
                <c:pt idx="775">
                  <c:v>9.1776299739994738E-2</c:v>
                </c:pt>
                <c:pt idx="776">
                  <c:v>9.1563337266759318E-2</c:v>
                </c:pt>
                <c:pt idx="777">
                  <c:v>9.1349428303603805E-2</c:v>
                </c:pt>
                <c:pt idx="778">
                  <c:v>9.1134570634235967E-2</c:v>
                </c:pt>
                <c:pt idx="779">
                  <c:v>9.091876202191479E-2</c:v>
                </c:pt>
                <c:pt idx="780">
                  <c:v>9.0702000209153796E-2</c:v>
                </c:pt>
                <c:pt idx="781">
                  <c:v>9.0484282918205969E-2</c:v>
                </c:pt>
                <c:pt idx="782">
                  <c:v>9.0265607849716462E-2</c:v>
                </c:pt>
                <c:pt idx="783">
                  <c:v>9.0045972683419739E-2</c:v>
                </c:pt>
                <c:pt idx="784">
                  <c:v>8.9825375077467837E-2</c:v>
                </c:pt>
                <c:pt idx="785">
                  <c:v>8.9603812668122715E-2</c:v>
                </c:pt>
                <c:pt idx="786">
                  <c:v>8.93812830695732E-2</c:v>
                </c:pt>
                <c:pt idx="787">
                  <c:v>8.9157783873915E-2</c:v>
                </c:pt>
                <c:pt idx="788">
                  <c:v>8.8933312650313567E-2</c:v>
                </c:pt>
                <c:pt idx="789">
                  <c:v>8.8707866945322955E-2</c:v>
                </c:pt>
                <c:pt idx="790">
                  <c:v>8.8481444282352634E-2</c:v>
                </c:pt>
                <c:pt idx="791">
                  <c:v>8.8254042161105037E-2</c:v>
                </c:pt>
                <c:pt idx="792">
                  <c:v>8.8025658057830095E-2</c:v>
                </c:pt>
                <c:pt idx="793">
                  <c:v>8.7796289424708684E-2</c:v>
                </c:pt>
                <c:pt idx="794">
                  <c:v>8.7565933689398745E-2</c:v>
                </c:pt>
                <c:pt idx="795">
                  <c:v>8.7334588255295928E-2</c:v>
                </c:pt>
                <c:pt idx="796">
                  <c:v>8.7102250500523004E-2</c:v>
                </c:pt>
                <c:pt idx="797">
                  <c:v>8.6868917777932639E-2</c:v>
                </c:pt>
                <c:pt idx="798">
                  <c:v>8.6634587415013578E-2</c:v>
                </c:pt>
                <c:pt idx="799">
                  <c:v>8.639925671328233E-2</c:v>
                </c:pt>
                <c:pt idx="800">
                  <c:v>8.6162922947777623E-2</c:v>
                </c:pt>
                <c:pt idx="801">
                  <c:v>8.5925583367302022E-2</c:v>
                </c:pt>
                <c:pt idx="802">
                  <c:v>8.568723519343481E-2</c:v>
                </c:pt>
                <c:pt idx="803">
                  <c:v>8.5447875620425121E-2</c:v>
                </c:pt>
                <c:pt idx="804">
                  <c:v>8.5207501815252856E-2</c:v>
                </c:pt>
                <c:pt idx="805">
                  <c:v>8.4966110916367604E-2</c:v>
                </c:pt>
                <c:pt idx="806">
                  <c:v>8.4723700034176577E-2</c:v>
                </c:pt>
                <c:pt idx="807">
                  <c:v>8.4480266250211836E-2</c:v>
                </c:pt>
                <c:pt idx="808">
                  <c:v>8.423580661665582E-2</c:v>
                </c:pt>
                <c:pt idx="809">
                  <c:v>8.3990318156419538E-2</c:v>
                </c:pt>
                <c:pt idx="810">
                  <c:v>8.3743797862183E-2</c:v>
                </c:pt>
                <c:pt idx="811">
                  <c:v>8.3496242696471878E-2</c:v>
                </c:pt>
                <c:pt idx="812">
                  <c:v>8.3247649590794615E-2</c:v>
                </c:pt>
                <c:pt idx="813">
                  <c:v>8.2998015445530843E-2</c:v>
                </c:pt>
                <c:pt idx="814">
                  <c:v>8.2747337129518608E-2</c:v>
                </c:pt>
                <c:pt idx="815">
                  <c:v>8.2495611479123002E-2</c:v>
                </c:pt>
                <c:pt idx="816">
                  <c:v>8.2242835298529701E-2</c:v>
                </c:pt>
                <c:pt idx="817">
                  <c:v>8.1989005358709191E-2</c:v>
                </c:pt>
                <c:pt idx="818">
                  <c:v>8.173411839719455E-2</c:v>
                </c:pt>
                <c:pt idx="819">
                  <c:v>8.1478171117412235E-2</c:v>
                </c:pt>
                <c:pt idx="820">
                  <c:v>8.1221160188601038E-2</c:v>
                </c:pt>
                <c:pt idx="821">
                  <c:v>8.0963082244659229E-2</c:v>
                </c:pt>
                <c:pt idx="822">
                  <c:v>8.0703933884238743E-2</c:v>
                </c:pt>
                <c:pt idx="823">
                  <c:v>8.0443711670093107E-2</c:v>
                </c:pt>
                <c:pt idx="824">
                  <c:v>8.018241212814961E-2</c:v>
                </c:pt>
                <c:pt idx="825">
                  <c:v>7.9920031747444151E-2</c:v>
                </c:pt>
                <c:pt idx="826">
                  <c:v>7.9656566979338664E-2</c:v>
                </c:pt>
                <c:pt idx="827">
                  <c:v>7.9392014237092495E-2</c:v>
                </c:pt>
                <c:pt idx="828">
                  <c:v>7.9126369895023141E-2</c:v>
                </c:pt>
                <c:pt idx="829">
                  <c:v>7.8859630288324226E-2</c:v>
                </c:pt>
                <c:pt idx="830">
                  <c:v>7.8591791711939848E-2</c:v>
                </c:pt>
                <c:pt idx="831">
                  <c:v>7.8322850420559781E-2</c:v>
                </c:pt>
                <c:pt idx="832">
                  <c:v>7.8052802627499085E-2</c:v>
                </c:pt>
                <c:pt idx="833">
                  <c:v>7.7781644503990249E-2</c:v>
                </c:pt>
                <c:pt idx="834">
                  <c:v>7.7509372179417627E-2</c:v>
                </c:pt>
                <c:pt idx="835">
                  <c:v>7.7235981739383633E-2</c:v>
                </c:pt>
                <c:pt idx="836">
                  <c:v>7.6961469225968984E-2</c:v>
                </c:pt>
                <c:pt idx="837">
                  <c:v>7.668583063655364E-2</c:v>
                </c:pt>
                <c:pt idx="838">
                  <c:v>7.6409061923448207E-2</c:v>
                </c:pt>
                <c:pt idx="839">
                  <c:v>7.6131158992744044E-2</c:v>
                </c:pt>
                <c:pt idx="840">
                  <c:v>7.5852117704033439E-2</c:v>
                </c:pt>
                <c:pt idx="841">
                  <c:v>7.5571933869224173E-2</c:v>
                </c:pt>
                <c:pt idx="842">
                  <c:v>7.5290603252208863E-2</c:v>
                </c:pt>
                <c:pt idx="843">
                  <c:v>7.5008121567399652E-2</c:v>
                </c:pt>
                <c:pt idx="844">
                  <c:v>7.4724484479764569E-2</c:v>
                </c:pt>
                <c:pt idx="845">
                  <c:v>7.4439687603296834E-2</c:v>
                </c:pt>
                <c:pt idx="846">
                  <c:v>7.4153726500382863E-2</c:v>
                </c:pt>
                <c:pt idx="847">
                  <c:v>7.3866596681322741E-2</c:v>
                </c:pt>
                <c:pt idx="848">
                  <c:v>7.3578293602631586E-2</c:v>
                </c:pt>
                <c:pt idx="849">
                  <c:v>7.3288812666928493E-2</c:v>
                </c:pt>
                <c:pt idx="850">
                  <c:v>7.2998149221330161E-2</c:v>
                </c:pt>
                <c:pt idx="851">
                  <c:v>7.2706298557169174E-2</c:v>
                </c:pt>
                <c:pt idx="852">
                  <c:v>7.2413255908436669E-2</c:v>
                </c:pt>
                <c:pt idx="853">
                  <c:v>7.2119016450859205E-2</c:v>
                </c:pt>
                <c:pt idx="854">
                  <c:v>7.1823575301508222E-2</c:v>
                </c:pt>
                <c:pt idx="855">
                  <c:v>7.1526927516625829E-2</c:v>
                </c:pt>
                <c:pt idx="856">
                  <c:v>7.1229068091748116E-2</c:v>
                </c:pt>
                <c:pt idx="857">
                  <c:v>7.0929991959643654E-2</c:v>
                </c:pt>
                <c:pt idx="858">
                  <c:v>7.0629693989501488E-2</c:v>
                </c:pt>
                <c:pt idx="859">
                  <c:v>7.0328168986234146E-2</c:v>
                </c:pt>
                <c:pt idx="860">
                  <c:v>7.0025411688519584E-2</c:v>
                </c:pt>
                <c:pt idx="861">
                  <c:v>6.9721416767982727E-2</c:v>
                </c:pt>
                <c:pt idx="862">
                  <c:v>6.9416178828217573E-2</c:v>
                </c:pt>
                <c:pt idx="863">
                  <c:v>6.9109692402682985E-2</c:v>
                </c:pt>
                <c:pt idx="864">
                  <c:v>6.8801951954160723E-2</c:v>
                </c:pt>
                <c:pt idx="865">
                  <c:v>6.8492951873278404E-2</c:v>
                </c:pt>
                <c:pt idx="866">
                  <c:v>6.8182686476660079E-2</c:v>
                </c:pt>
                <c:pt idx="867">
                  <c:v>6.7871150006065056E-2</c:v>
                </c:pt>
                <c:pt idx="868">
                  <c:v>6.7558336626494561E-2</c:v>
                </c:pt>
                <c:pt idx="869">
                  <c:v>6.7244240425013549E-2</c:v>
                </c:pt>
                <c:pt idx="870">
                  <c:v>6.6928855409067692E-2</c:v>
                </c:pt>
                <c:pt idx="871">
                  <c:v>6.6612175504829174E-2</c:v>
                </c:pt>
                <c:pt idx="872">
                  <c:v>6.6294194555708161E-2</c:v>
                </c:pt>
                <c:pt idx="873">
                  <c:v>6.5974906320601739E-2</c:v>
                </c:pt>
                <c:pt idx="874">
                  <c:v>6.5654304472226713E-2</c:v>
                </c:pt>
                <c:pt idx="875">
                  <c:v>6.5332382595344726E-2</c:v>
                </c:pt>
                <c:pt idx="876">
                  <c:v>6.5009134184847273E-2</c:v>
                </c:pt>
                <c:pt idx="877">
                  <c:v>6.4684552644128784E-2</c:v>
                </c:pt>
                <c:pt idx="878">
                  <c:v>6.4358631282921228E-2</c:v>
                </c:pt>
                <c:pt idx="879">
                  <c:v>6.403136331546419E-2</c:v>
                </c:pt>
                <c:pt idx="880">
                  <c:v>6.3702741858364595E-2</c:v>
                </c:pt>
                <c:pt idx="881">
                  <c:v>6.3372759928720337E-2</c:v>
                </c:pt>
                <c:pt idx="882">
                  <c:v>6.3041410441730922E-2</c:v>
                </c:pt>
                <c:pt idx="883">
                  <c:v>6.2708686208539866E-2</c:v>
                </c:pt>
                <c:pt idx="884">
                  <c:v>6.2374579934137107E-2</c:v>
                </c:pt>
                <c:pt idx="885">
                  <c:v>6.2039084214789882E-2</c:v>
                </c:pt>
                <c:pt idx="886">
                  <c:v>6.1702191535737208E-2</c:v>
                </c:pt>
                <c:pt idx="887">
                  <c:v>6.1363894268644484E-2</c:v>
                </c:pt>
                <c:pt idx="888">
                  <c:v>6.1024184669178944E-2</c:v>
                </c:pt>
                <c:pt idx="889">
                  <c:v>6.0683054874019239E-2</c:v>
                </c:pt>
                <c:pt idx="890">
                  <c:v>6.0340496898686008E-2</c:v>
                </c:pt>
                <c:pt idx="891">
                  <c:v>5.9996502634028614E-2</c:v>
                </c:pt>
                <c:pt idx="892">
                  <c:v>5.9651063844000145E-2</c:v>
                </c:pt>
                <c:pt idx="893">
                  <c:v>5.930417216220138E-2</c:v>
                </c:pt>
                <c:pt idx="894">
                  <c:v>5.8955819088924083E-2</c:v>
                </c:pt>
                <c:pt idx="895">
                  <c:v>5.8605995988034155E-2</c:v>
                </c:pt>
                <c:pt idx="896">
                  <c:v>5.8254694083602454E-2</c:v>
                </c:pt>
                <c:pt idx="897">
                  <c:v>5.7901904456366962E-2</c:v>
                </c:pt>
                <c:pt idx="898">
                  <c:v>5.7547618040603356E-2</c:v>
                </c:pt>
                <c:pt idx="899">
                  <c:v>5.7191825619910146E-2</c:v>
                </c:pt>
                <c:pt idx="900">
                  <c:v>5.6834517824056352E-2</c:v>
                </c:pt>
                <c:pt idx="901">
                  <c:v>5.6475685124594735E-2</c:v>
                </c:pt>
                <c:pt idx="902">
                  <c:v>5.6115317831087752E-2</c:v>
                </c:pt>
                <c:pt idx="903">
                  <c:v>5.5753406086923391E-2</c:v>
                </c:pt>
                <c:pt idx="904">
                  <c:v>5.5389939864949188E-2</c:v>
                </c:pt>
                <c:pt idx="905">
                  <c:v>5.502490896296227E-2</c:v>
                </c:pt>
                <c:pt idx="906">
                  <c:v>5.4658302999206321E-2</c:v>
                </c:pt>
                <c:pt idx="907">
                  <c:v>5.4290111407514351E-2</c:v>
                </c:pt>
                <c:pt idx="908">
                  <c:v>5.3920323432294477E-2</c:v>
                </c:pt>
                <c:pt idx="909">
                  <c:v>5.3548928123455804E-2</c:v>
                </c:pt>
                <c:pt idx="910">
                  <c:v>5.3175914331021659E-2</c:v>
                </c:pt>
                <c:pt idx="911">
                  <c:v>5.2801270699559852E-2</c:v>
                </c:pt>
                <c:pt idx="912">
                  <c:v>5.2424985662585258E-2</c:v>
                </c:pt>
                <c:pt idx="913">
                  <c:v>5.204704743629826E-2</c:v>
                </c:pt>
                <c:pt idx="914">
                  <c:v>5.1667444013660802E-2</c:v>
                </c:pt>
                <c:pt idx="915">
                  <c:v>5.1286163157795654E-2</c:v>
                </c:pt>
                <c:pt idx="916">
                  <c:v>5.0903192395361854E-2</c:v>
                </c:pt>
                <c:pt idx="917">
                  <c:v>5.0518519009512333E-2</c:v>
                </c:pt>
                <c:pt idx="918">
                  <c:v>5.0132130032674707E-2</c:v>
                </c:pt>
                <c:pt idx="919">
                  <c:v>4.9744012239034963E-2</c:v>
                </c:pt>
                <c:pt idx="920">
                  <c:v>4.935415213666286E-2</c:v>
                </c:pt>
                <c:pt idx="921">
                  <c:v>4.8962535959316628E-2</c:v>
                </c:pt>
                <c:pt idx="922">
                  <c:v>4.8569149657932818E-2</c:v>
                </c:pt>
                <c:pt idx="923">
                  <c:v>4.8173978891733936E-2</c:v>
                </c:pt>
                <c:pt idx="924">
                  <c:v>4.7777009018972132E-2</c:v>
                </c:pt>
                <c:pt idx="925">
                  <c:v>4.7378225087242647E-2</c:v>
                </c:pt>
                <c:pt idx="926">
                  <c:v>4.6977611823376043E-2</c:v>
                </c:pt>
                <c:pt idx="927">
                  <c:v>4.6575153622927898E-2</c:v>
                </c:pt>
                <c:pt idx="928">
                  <c:v>4.6170834539148213E-2</c:v>
                </c:pt>
                <c:pt idx="929">
                  <c:v>4.5764638271405852E-2</c:v>
                </c:pt>
                <c:pt idx="930">
                  <c:v>4.5356548153257327E-2</c:v>
                </c:pt>
                <c:pt idx="931">
                  <c:v>4.494654713970319E-2</c:v>
                </c:pt>
                <c:pt idx="932">
                  <c:v>4.4534617794082298E-2</c:v>
                </c:pt>
                <c:pt idx="933">
                  <c:v>4.4120742274134282E-2</c:v>
                </c:pt>
                <c:pt idx="934">
                  <c:v>4.3704902317640737E-2</c:v>
                </c:pt>
                <c:pt idx="935">
                  <c:v>4.3287079227034689E-2</c:v>
                </c:pt>
                <c:pt idx="936">
                  <c:v>4.2867253853616255E-2</c:v>
                </c:pt>
                <c:pt idx="937">
                  <c:v>4.2445406580560625E-2</c:v>
                </c:pt>
                <c:pt idx="938">
                  <c:v>4.2021517305548206E-2</c:v>
                </c:pt>
                <c:pt idx="939">
                  <c:v>4.1595565422026463E-2</c:v>
                </c:pt>
                <c:pt idx="940">
                  <c:v>4.1167529799803648E-2</c:v>
                </c:pt>
                <c:pt idx="941">
                  <c:v>4.0737388764497423E-2</c:v>
                </c:pt>
                <c:pt idx="942">
                  <c:v>4.0305120075911513E-2</c:v>
                </c:pt>
                <c:pt idx="943">
                  <c:v>3.987070090519388E-2</c:v>
                </c:pt>
                <c:pt idx="944">
                  <c:v>3.9434107810798404E-2</c:v>
                </c:pt>
                <c:pt idx="945">
                  <c:v>3.8995316713030213E-2</c:v>
                </c:pt>
                <c:pt idx="946">
                  <c:v>3.8554302867219434E-2</c:v>
                </c:pt>
                <c:pt idx="947">
                  <c:v>3.8111040835260977E-2</c:v>
                </c:pt>
                <c:pt idx="948">
                  <c:v>3.7665504455551065E-2</c:v>
                </c:pt>
                <c:pt idx="949">
                  <c:v>3.7217666811136238E-2</c:v>
                </c:pt>
                <c:pt idx="950">
                  <c:v>3.6767500195887343E-2</c:v>
                </c:pt>
                <c:pt idx="951">
                  <c:v>3.6314976078668522E-2</c:v>
                </c:pt>
                <c:pt idx="952">
                  <c:v>3.5860065065192487E-2</c:v>
                </c:pt>
                <c:pt idx="953">
                  <c:v>3.5402736857543436E-2</c:v>
                </c:pt>
                <c:pt idx="954">
                  <c:v>3.4942960211016283E-2</c:v>
                </c:pt>
                <c:pt idx="955">
                  <c:v>3.4480702888204109E-2</c:v>
                </c:pt>
                <c:pt idx="956">
                  <c:v>3.4015931609905015E-2</c:v>
                </c:pt>
                <c:pt idx="957">
                  <c:v>3.3548612002925762E-2</c:v>
                </c:pt>
                <c:pt idx="958">
                  <c:v>3.3078708543948392E-2</c:v>
                </c:pt>
                <c:pt idx="959">
                  <c:v>3.2606184499812764E-2</c:v>
                </c:pt>
                <c:pt idx="960">
                  <c:v>3.2131001863279759E-2</c:v>
                </c:pt>
                <c:pt idx="961">
                  <c:v>3.1653121284139434E-2</c:v>
                </c:pt>
                <c:pt idx="962">
                  <c:v>3.1172501995379482E-2</c:v>
                </c:pt>
                <c:pt idx="963">
                  <c:v>3.068910173346746E-2</c:v>
                </c:pt>
                <c:pt idx="964">
                  <c:v>3.0202876652765755E-2</c:v>
                </c:pt>
                <c:pt idx="965">
                  <c:v>2.9713781232989067E-2</c:v>
                </c:pt>
                <c:pt idx="966">
                  <c:v>2.922176817928792E-2</c:v>
                </c:pt>
                <c:pt idx="967">
                  <c:v>2.8726788314152887E-2</c:v>
                </c:pt>
                <c:pt idx="968">
                  <c:v>2.8228790460167543E-2</c:v>
                </c:pt>
                <c:pt idx="969">
                  <c:v>2.7727721312745458E-2</c:v>
                </c:pt>
                <c:pt idx="970">
                  <c:v>2.722352530164511E-2</c:v>
                </c:pt>
                <c:pt idx="971">
                  <c:v>2.6716144440136928E-2</c:v>
                </c:pt>
                <c:pt idx="972">
                  <c:v>2.620551816013739E-2</c:v>
                </c:pt>
                <c:pt idx="973">
                  <c:v>2.5691583131962844E-2</c:v>
                </c:pt>
                <c:pt idx="974">
                  <c:v>2.5174273066593242E-2</c:v>
                </c:pt>
                <c:pt idx="975">
                  <c:v>2.4653518498332135E-2</c:v>
                </c:pt>
                <c:pt idx="976">
                  <c:v>2.4129246545432071E-2</c:v>
                </c:pt>
                <c:pt idx="977">
                  <c:v>2.3601380645669408E-2</c:v>
                </c:pt>
                <c:pt idx="978">
                  <c:v>2.3069840263542734E-2</c:v>
                </c:pt>
                <c:pt idx="979">
                  <c:v>2.2534540565193155E-2</c:v>
                </c:pt>
                <c:pt idx="980">
                  <c:v>2.1995392056324843E-2</c:v>
                </c:pt>
                <c:pt idx="981">
                  <c:v>2.1452300177750638E-2</c:v>
                </c:pt>
                <c:pt idx="982">
                  <c:v>2.0905164852104561E-2</c:v>
                </c:pt>
                <c:pt idx="983">
                  <c:v>2.0353879974037651E-2</c:v>
                </c:pt>
                <c:pt idx="984">
                  <c:v>1.9798332834718629E-2</c:v>
                </c:pt>
                <c:pt idx="985">
                  <c:v>1.9238403469663837E-2</c:v>
                </c:pt>
                <c:pt idx="986">
                  <c:v>1.8673963916505297E-2</c:v>
                </c:pt>
                <c:pt idx="987">
                  <c:v>1.8104877366455972E-2</c:v>
                </c:pt>
                <c:pt idx="988">
                  <c:v>1.7530997189594496E-2</c:v>
                </c:pt>
                <c:pt idx="989">
                  <c:v>1.6952165809343781E-2</c:v>
                </c:pt>
                <c:pt idx="990">
                  <c:v>1.6368213395457531E-2</c:v>
                </c:pt>
                <c:pt idx="991">
                  <c:v>1.5778956337108425E-2</c:v>
                </c:pt>
                <c:pt idx="992">
                  <c:v>1.5184195447213743E-2</c:v>
                </c:pt>
                <c:pt idx="993">
                  <c:v>1.4583713835465044E-2</c:v>
                </c:pt>
                <c:pt idx="994">
                  <c:v>1.3977274369142974E-2</c:v>
                </c:pt>
                <c:pt idx="995">
                  <c:v>1.3364616615395231E-2</c:v>
                </c:pt>
                <c:pt idx="996">
                  <c:v>1.2745453123903771E-2</c:v>
                </c:pt>
                <c:pt idx="997">
                  <c:v>1.2119464859365305E-2</c:v>
                </c:pt>
                <c:pt idx="998">
                  <c:v>1.1486295522472718E-2</c:v>
                </c:pt>
                <c:pt idx="999">
                  <c:v>1.0845544394107029E-2</c:v>
                </c:pt>
                <c:pt idx="1000">
                  <c:v>1.0196757181103907E-2</c:v>
                </c:pt>
                <c:pt idx="1001">
                  <c:v>9.5394141008447071E-3</c:v>
                </c:pt>
                <c:pt idx="1002">
                  <c:v>8.872914057568182E-3</c:v>
                </c:pt>
                <c:pt idx="1003">
                  <c:v>8.1965531289662011E-3</c:v>
                </c:pt>
                <c:pt idx="1004">
                  <c:v>7.5094944887851775E-3</c:v>
                </c:pt>
                <c:pt idx="1005">
                  <c:v>6.8107249112028161E-3</c:v>
                </c:pt>
                <c:pt idx="1006">
                  <c:v>6.0989891881804417E-3</c:v>
                </c:pt>
                <c:pt idx="1007">
                  <c:v>5.3726858602719816E-3</c:v>
                </c:pt>
                <c:pt idx="1008">
                  <c:v>4.6296894882772166E-3</c:v>
                </c:pt>
                <c:pt idx="1009">
                  <c:v>3.8670173320469255E-3</c:v>
                </c:pt>
                <c:pt idx="1010">
                  <c:v>3.0801106594198235E-3</c:v>
                </c:pt>
                <c:pt idx="1011">
                  <c:v>2.2608978092682748E-3</c:v>
                </c:pt>
                <c:pt idx="1012">
                  <c:v>1.3898300451930005E-3</c:v>
                </c:pt>
                <c:pt idx="1013">
                  <c:v>4.234885836737856E-4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B52-2A43-9FD9-A0DFF2CDD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625799424"/>
        <c:axId val="-658198336"/>
      </c:scatterChart>
      <c:valAx>
        <c:axId val="-625799424"/>
        <c:scaling>
          <c:orientation val="minMax"/>
          <c:max val="65"/>
          <c:min val="40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658198336"/>
        <c:crosses val="autoZero"/>
        <c:crossBetween val="midCat"/>
      </c:valAx>
      <c:valAx>
        <c:axId val="-658198336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-625799424"/>
        <c:crossesAt val="50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Distribution of the fraction of voters in Nevada that vote</a:t>
            </a:r>
            <a:r>
              <a:rPr lang="en-US" baseline="0"/>
              <a:t> for Candidate 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'Fig10'!$N$4:$N$1017</c:f>
              <c:numCache>
                <c:formatCode>General</c:formatCode>
                <c:ptCount val="1014"/>
                <c:pt idx="0">
                  <c:v>39.033897332682209</c:v>
                </c:pt>
                <c:pt idx="1">
                  <c:v>39.743475670908907</c:v>
                </c:pt>
                <c:pt idx="2">
                  <c:v>40.179671101698773</c:v>
                </c:pt>
                <c:pt idx="3">
                  <c:v>40.499852225993621</c:v>
                </c:pt>
                <c:pt idx="4">
                  <c:v>40.754879087578331</c:v>
                </c:pt>
                <c:pt idx="5">
                  <c:v>40.967894084887057</c:v>
                </c:pt>
                <c:pt idx="6">
                  <c:v>41.151450935135443</c:v>
                </c:pt>
                <c:pt idx="7">
                  <c:v>41.313148761358327</c:v>
                </c:pt>
                <c:pt idx="8">
                  <c:v>41.457948809333175</c:v>
                </c:pt>
                <c:pt idx="9">
                  <c:v>41.589274998513865</c:v>
                </c:pt>
                <c:pt idx="10">
                  <c:v>41.70959304908569</c:v>
                </c:pt>
                <c:pt idx="11">
                  <c:v>41.820739543629323</c:v>
                </c:pt>
                <c:pt idx="12">
                  <c:v>41.924120451875908</c:v>
                </c:pt>
                <c:pt idx="13">
                  <c:v>42.020836817321303</c:v>
                </c:pt>
                <c:pt idx="14">
                  <c:v>42.111767549615521</c:v>
                </c:pt>
                <c:pt idx="15">
                  <c:v>42.197625804956076</c:v>
                </c:pt>
                <c:pt idx="16">
                  <c:v>42.278998481499919</c:v>
                </c:pt>
                <c:pt idx="17">
                  <c:v>42.356374568822858</c:v>
                </c:pt>
                <c:pt idx="18">
                  <c:v>42.430165933159458</c:v>
                </c:pt>
                <c:pt idx="19">
                  <c:v>42.500722843458284</c:v>
                </c:pt>
                <c:pt idx="20">
                  <c:v>42.56834576207914</c:v>
                </c:pt>
                <c:pt idx="21">
                  <c:v>42.633294431721467</c:v>
                </c:pt>
                <c:pt idx="22">
                  <c:v>42.69579497185962</c:v>
                </c:pt>
                <c:pt idx="23">
                  <c:v>42.756045487298238</c:v>
                </c:pt>
                <c:pt idx="24">
                  <c:v>42.814220549114943</c:v>
                </c:pt>
                <c:pt idx="25">
                  <c:v>42.870474810251373</c:v>
                </c:pt>
                <c:pt idx="26">
                  <c:v>42.924945949377282</c:v>
                </c:pt>
                <c:pt idx="27">
                  <c:v>42.977757087831606</c:v>
                </c:pt>
                <c:pt idx="28">
                  <c:v>43.029018789221773</c:v>
                </c:pt>
                <c:pt idx="29">
                  <c:v>43.078830725515537</c:v>
                </c:pt>
                <c:pt idx="30">
                  <c:v>43.127283074411352</c:v>
                </c:pt>
                <c:pt idx="31">
                  <c:v>43.174457698522787</c:v>
                </c:pt>
                <c:pt idx="32">
                  <c:v>43.220429146139786</c:v>
                </c:pt>
                <c:pt idx="33">
                  <c:v>43.265265505108069</c:v>
                </c:pt>
                <c:pt idx="34">
                  <c:v>43.309029135035757</c:v>
                </c:pt>
                <c:pt idx="35">
                  <c:v>43.351777298118797</c:v>
                </c:pt>
                <c:pt idx="36">
                  <c:v>43.39356270502747</c:v>
                </c:pt>
                <c:pt idx="37">
                  <c:v>43.434433989260427</c:v>
                </c:pt>
                <c:pt idx="38">
                  <c:v>43.474436120962331</c:v>
                </c:pt>
                <c:pt idx="39">
                  <c:v>43.513610769273996</c:v>
                </c:pt>
                <c:pt idx="40">
                  <c:v>43.551996620734378</c:v>
                </c:pt>
                <c:pt idx="41">
                  <c:v>43.589629659999595</c:v>
                </c:pt>
                <c:pt idx="42">
                  <c:v>43.626543418124207</c:v>
                </c:pt>
                <c:pt idx="43">
                  <c:v>43.662769192815702</c:v>
                </c:pt>
                <c:pt idx="44">
                  <c:v>43.698336244387022</c:v>
                </c:pt>
                <c:pt idx="45">
                  <c:v>43.733271970566193</c:v>
                </c:pt>
                <c:pt idx="46">
                  <c:v>43.767602062851509</c:v>
                </c:pt>
                <c:pt idx="47">
                  <c:v>43.801350646709778</c:v>
                </c:pt>
                <c:pt idx="48">
                  <c:v>43.834540407587156</c:v>
                </c:pt>
                <c:pt idx="49">
                  <c:v>43.867192704427076</c:v>
                </c:pt>
                <c:pt idx="50">
                  <c:v>43.899327672157654</c:v>
                </c:pt>
                <c:pt idx="51">
                  <c:v>43.93096431441473</c:v>
                </c:pt>
                <c:pt idx="52">
                  <c:v>43.962120587599699</c:v>
                </c:pt>
                <c:pt idx="53">
                  <c:v>43.992813477229532</c:v>
                </c:pt>
                <c:pt idx="54">
                  <c:v>44.023059067414763</c:v>
                </c:pt>
                <c:pt idx="55">
                  <c:v>44.052872604197056</c:v>
                </c:pt>
                <c:pt idx="56">
                  <c:v>44.082268553388623</c:v>
                </c:pt>
                <c:pt idx="57">
                  <c:v>44.111260653478524</c:v>
                </c:pt>
                <c:pt idx="58">
                  <c:v>44.139861964103865</c:v>
                </c:pt>
                <c:pt idx="59">
                  <c:v>44.168084910526552</c:v>
                </c:pt>
                <c:pt idx="60">
                  <c:v>44.195941324505334</c:v>
                </c:pt>
                <c:pt idx="61">
                  <c:v>44.223442481909615</c:v>
                </c:pt>
                <c:pt idx="62">
                  <c:v>44.250599137382807</c:v>
                </c:pt>
                <c:pt idx="63">
                  <c:v>44.277421556329742</c:v>
                </c:pt>
                <c:pt idx="64">
                  <c:v>44.303919544473118</c:v>
                </c:pt>
                <c:pt idx="65">
                  <c:v>44.330102475198224</c:v>
                </c:pt>
                <c:pt idx="66">
                  <c:v>44.355979314882248</c:v>
                </c:pt>
                <c:pt idx="67">
                  <c:v>44.381558646384676</c:v>
                </c:pt>
                <c:pt idx="68">
                  <c:v>44.406848690857018</c:v>
                </c:pt>
                <c:pt idx="69">
                  <c:v>44.431857328014914</c:v>
                </c:pt>
                <c:pt idx="70">
                  <c:v>44.456592115001243</c:v>
                </c:pt>
                <c:pt idx="71">
                  <c:v>44.481060303956596</c:v>
                </c:pt>
                <c:pt idx="72">
                  <c:v>44.50526885840241</c:v>
                </c:pt>
                <c:pt idx="73">
                  <c:v>44.529224468532078</c:v>
                </c:pt>
                <c:pt idx="74">
                  <c:v>44.552933565496616</c:v>
                </c:pt>
                <c:pt idx="75">
                  <c:v>44.576402334763436</c:v>
                </c:pt>
                <c:pt idx="76">
                  <c:v>44.599636728619785</c:v>
                </c:pt>
                <c:pt idx="77">
                  <c:v>44.622642477885961</c:v>
                </c:pt>
                <c:pt idx="78">
                  <c:v>44.645425102897754</c:v>
                </c:pt>
                <c:pt idx="79">
                  <c:v>44.667989923812314</c:v>
                </c:pt>
                <c:pt idx="80">
                  <c:v>44.690342070287045</c:v>
                </c:pt>
                <c:pt idx="81">
                  <c:v>44.712486490577021</c:v>
                </c:pt>
                <c:pt idx="82">
                  <c:v>44.734427960092361</c:v>
                </c:pt>
                <c:pt idx="83">
                  <c:v>44.756171089453822</c:v>
                </c:pt>
                <c:pt idx="84">
                  <c:v>44.777720332081657</c:v>
                </c:pt>
                <c:pt idx="85">
                  <c:v>44.799079991349878</c:v>
                </c:pt>
                <c:pt idx="86">
                  <c:v>44.820254227335653</c:v>
                </c:pt>
                <c:pt idx="87">
                  <c:v>44.841247063191027</c:v>
                </c:pt>
                <c:pt idx="88">
                  <c:v>44.862062391162254</c:v>
                </c:pt>
                <c:pt idx="89">
                  <c:v>44.882703978279899</c:v>
                </c:pt>
                <c:pt idx="90">
                  <c:v>44.903175471741172</c:v>
                </c:pt>
                <c:pt idx="91">
                  <c:v>44.923480404004373</c:v>
                </c:pt>
                <c:pt idx="92">
                  <c:v>44.943622197613777</c:v>
                </c:pt>
                <c:pt idx="93">
                  <c:v>44.963604169771962</c:v>
                </c:pt>
                <c:pt idx="94">
                  <c:v>44.983429536675352</c:v>
                </c:pt>
                <c:pt idx="95">
                  <c:v>45.003101417627612</c:v>
                </c:pt>
                <c:pt idx="96">
                  <c:v>45.022622838944407</c:v>
                </c:pt>
                <c:pt idx="97">
                  <c:v>45.041996737662309</c:v>
                </c:pt>
                <c:pt idx="98">
                  <c:v>45.061225965063294</c:v>
                </c:pt>
                <c:pt idx="99">
                  <c:v>45.080313290026091</c:v>
                </c:pt>
                <c:pt idx="100">
                  <c:v>45.099261402214253</c:v>
                </c:pt>
                <c:pt idx="101">
                  <c:v>45.118072915110666</c:v>
                </c:pt>
                <c:pt idx="102">
                  <c:v>45.136750368907123</c:v>
                </c:pt>
                <c:pt idx="103">
                  <c:v>45.15529623325741</c:v>
                </c:pt>
                <c:pt idx="104">
                  <c:v>45.173712909901468</c:v>
                </c:pt>
                <c:pt idx="105">
                  <c:v>45.19200273516789</c:v>
                </c:pt>
                <c:pt idx="106">
                  <c:v>45.21016798236149</c:v>
                </c:pt>
                <c:pt idx="107">
                  <c:v>45.228210864042246</c:v>
                </c:pt>
                <c:pt idx="108">
                  <c:v>45.246133534201491</c:v>
                </c:pt>
                <c:pt idx="109">
                  <c:v>45.263938090340929</c:v>
                </c:pt>
                <c:pt idx="110">
                  <c:v>45.281626575459633</c:v>
                </c:pt>
                <c:pt idx="111">
                  <c:v>45.299200979953859</c:v>
                </c:pt>
                <c:pt idx="112">
                  <c:v>45.316663243434327</c:v>
                </c:pt>
                <c:pt idx="113">
                  <c:v>45.334015256465186</c:v>
                </c:pt>
                <c:pt idx="114">
                  <c:v>45.351258862228704</c:v>
                </c:pt>
                <c:pt idx="115">
                  <c:v>45.368395858119477</c:v>
                </c:pt>
                <c:pt idx="116">
                  <c:v>45.385427997271805</c:v>
                </c:pt>
                <c:pt idx="117">
                  <c:v>45.402356990023364</c:v>
                </c:pt>
                <c:pt idx="118">
                  <c:v>45.419184505318675</c:v>
                </c:pt>
                <c:pt idx="119">
                  <c:v>45.435912172054984</c:v>
                </c:pt>
                <c:pt idx="120">
                  <c:v>45.452541580373648</c:v>
                </c:pt>
                <c:pt idx="121">
                  <c:v>45.469074282899527</c:v>
                </c:pt>
                <c:pt idx="122">
                  <c:v>45.48551179593094</c:v>
                </c:pt>
                <c:pt idx="123">
                  <c:v>45.501855600582424</c:v>
                </c:pt>
                <c:pt idx="124">
                  <c:v>45.518107143882823</c:v>
                </c:pt>
                <c:pt idx="125">
                  <c:v>45.53426783983037</c:v>
                </c:pt>
                <c:pt idx="126">
                  <c:v>45.550339070407233</c:v>
                </c:pt>
                <c:pt idx="127">
                  <c:v>45.56632218655497</c:v>
                </c:pt>
                <c:pt idx="128">
                  <c:v>45.582218509113041</c:v>
                </c:pt>
                <c:pt idx="129">
                  <c:v>45.598029329721804</c:v>
                </c:pt>
                <c:pt idx="130">
                  <c:v>45.61375591169174</c:v>
                </c:pt>
                <c:pt idx="131">
                  <c:v>45.629399490840356</c:v>
                </c:pt>
                <c:pt idx="132">
                  <c:v>45.644961276298254</c:v>
                </c:pt>
                <c:pt idx="133">
                  <c:v>45.66044245128564</c:v>
                </c:pt>
                <c:pt idx="134">
                  <c:v>45.675844173860668</c:v>
                </c:pt>
                <c:pt idx="135">
                  <c:v>45.691167577640812</c:v>
                </c:pt>
                <c:pt idx="136">
                  <c:v>45.706413772498358</c:v>
                </c:pt>
                <c:pt idx="137">
                  <c:v>45.721583845231237</c:v>
                </c:pt>
                <c:pt idx="138">
                  <c:v>45.736678860210162</c:v>
                </c:pt>
                <c:pt idx="139">
                  <c:v>45.751699860003143</c:v>
                </c:pt>
                <c:pt idx="140">
                  <c:v>45.766647865978221</c:v>
                </c:pt>
                <c:pt idx="141">
                  <c:v>45.781523878885459</c:v>
                </c:pt>
                <c:pt idx="142">
                  <c:v>45.796328879418944</c:v>
                </c:pt>
                <c:pt idx="143">
                  <c:v>45.811063828759671</c:v>
                </c:pt>
                <c:pt idx="144">
                  <c:v>45.825729669100085</c:v>
                </c:pt>
                <c:pt idx="145">
                  <c:v>45.840327324150977</c:v>
                </c:pt>
                <c:pt idx="146">
                  <c:v>45.854857699631538</c:v>
                </c:pt>
                <c:pt idx="147">
                  <c:v>45.869321683743152</c:v>
                </c:pt>
                <c:pt idx="148">
                  <c:v>45.883720147627585</c:v>
                </c:pt>
                <c:pt idx="149">
                  <c:v>45.898053945810268</c:v>
                </c:pt>
                <c:pt idx="150">
                  <c:v>45.912323916629113</c:v>
                </c:pt>
                <c:pt idx="151">
                  <c:v>45.926530882649615</c:v>
                </c:pt>
                <c:pt idx="152">
                  <c:v>45.940675651066577</c:v>
                </c:pt>
                <c:pt idx="153">
                  <c:v>45.954759014093021</c:v>
                </c:pt>
                <c:pt idx="154">
                  <c:v>45.968781749336969</c:v>
                </c:pt>
                <c:pt idx="155">
                  <c:v>45.98274462016623</c:v>
                </c:pt>
                <c:pt idx="156">
                  <c:v>45.996648376061856</c:v>
                </c:pt>
                <c:pt idx="157">
                  <c:v>46.010493752960727</c:v>
                </c:pt>
                <c:pt idx="158">
                  <c:v>46.024281473587429</c:v>
                </c:pt>
                <c:pt idx="159">
                  <c:v>46.038012247776066</c:v>
                </c:pt>
                <c:pt idx="160">
                  <c:v>46.051686772782347</c:v>
                </c:pt>
                <c:pt idx="161">
                  <c:v>46.065305733586051</c:v>
                </c:pt>
                <c:pt idx="162">
                  <c:v>46.078869803184645</c:v>
                </c:pt>
                <c:pt idx="163">
                  <c:v>46.092379642877916</c:v>
                </c:pt>
                <c:pt idx="164">
                  <c:v>46.105835902544285</c:v>
                </c:pt>
                <c:pt idx="165">
                  <c:v>46.119239220908952</c:v>
                </c:pt>
                <c:pt idx="166">
                  <c:v>46.132590225804179</c:v>
                </c:pt>
                <c:pt idx="167">
                  <c:v>46.145889534421926</c:v>
                </c:pt>
                <c:pt idx="168">
                  <c:v>46.1591377535593</c:v>
                </c:pt>
                <c:pt idx="169">
                  <c:v>46.172335479856798</c:v>
                </c:pt>
                <c:pt idx="170">
                  <c:v>46.185483300029837</c:v>
                </c:pt>
                <c:pt idx="171">
                  <c:v>46.198581791093616</c:v>
                </c:pt>
                <c:pt idx="172">
                  <c:v>46.211631520581712</c:v>
                </c:pt>
                <c:pt idx="173">
                  <c:v>46.224633046758392</c:v>
                </c:pt>
                <c:pt idx="174">
                  <c:v>46.237586918825144</c:v>
                </c:pt>
                <c:pt idx="175">
                  <c:v>46.250493677121348</c:v>
                </c:pt>
                <c:pt idx="176">
                  <c:v>46.263353853319472</c:v>
                </c:pt>
                <c:pt idx="177">
                  <c:v>46.276167970614843</c:v>
                </c:pt>
                <c:pt idx="178">
                  <c:v>46.288936543910296</c:v>
                </c:pt>
                <c:pt idx="179">
                  <c:v>46.301660079995749</c:v>
                </c:pt>
                <c:pt idx="180">
                  <c:v>46.31433907772297</c:v>
                </c:pt>
                <c:pt idx="181">
                  <c:v>46.326974028175577</c:v>
                </c:pt>
                <c:pt idx="182">
                  <c:v>46.339565414834645</c:v>
                </c:pt>
                <c:pt idx="183">
                  <c:v>46.352113713739705</c:v>
                </c:pt>
                <c:pt idx="184">
                  <c:v>46.364619393645633</c:v>
                </c:pt>
                <c:pt idx="185">
                  <c:v>46.377082916175397</c:v>
                </c:pt>
                <c:pt idx="186">
                  <c:v>46.389504735968771</c:v>
                </c:pt>
                <c:pt idx="187">
                  <c:v>46.401885300827175</c:v>
                </c:pt>
                <c:pt idx="188">
                  <c:v>46.414225051854828</c:v>
                </c:pt>
                <c:pt idx="189">
                  <c:v>46.426524423596227</c:v>
                </c:pt>
                <c:pt idx="190">
                  <c:v>46.438783844170075</c:v>
                </c:pt>
                <c:pt idx="191">
                  <c:v>46.451003735399915</c:v>
                </c:pt>
                <c:pt idx="192">
                  <c:v>46.463184512941282</c:v>
                </c:pt>
                <c:pt idx="193">
                  <c:v>46.475326586405828</c:v>
                </c:pt>
                <c:pt idx="194">
                  <c:v>46.487430359482232</c:v>
                </c:pt>
                <c:pt idx="195">
                  <c:v>46.499496230054092</c:v>
                </c:pt>
                <c:pt idx="196">
                  <c:v>46.51152459031497</c:v>
                </c:pt>
                <c:pt idx="197">
                  <c:v>46.523515826880512</c:v>
                </c:pt>
                <c:pt idx="198">
                  <c:v>46.535470320897872</c:v>
                </c:pt>
                <c:pt idx="199">
                  <c:v>46.547388448152432</c:v>
                </c:pt>
                <c:pt idx="200">
                  <c:v>46.559270579171972</c:v>
                </c:pt>
                <c:pt idx="201">
                  <c:v>46.571117079328232</c:v>
                </c:pt>
                <c:pt idx="202">
                  <c:v>46.58292830893614</c:v>
                </c:pt>
                <c:pt idx="203">
                  <c:v>46.594704623350594</c:v>
                </c:pt>
                <c:pt idx="204">
                  <c:v>46.606446373060948</c:v>
                </c:pt>
                <c:pt idx="205">
                  <c:v>46.618153903783288</c:v>
                </c:pt>
                <c:pt idx="206">
                  <c:v>46.629827556550495</c:v>
                </c:pt>
                <c:pt idx="207">
                  <c:v>46.641467667800207</c:v>
                </c:pt>
                <c:pt idx="208">
                  <c:v>46.653074569460756</c:v>
                </c:pt>
                <c:pt idx="209">
                  <c:v>46.664648589035046</c:v>
                </c:pt>
                <c:pt idx="210">
                  <c:v>46.676190049682539</c:v>
                </c:pt>
                <c:pt idx="211">
                  <c:v>46.687699270299355</c:v>
                </c:pt>
                <c:pt idx="212">
                  <c:v>46.699176565596488</c:v>
                </c:pt>
                <c:pt idx="213">
                  <c:v>46.710622246176328</c:v>
                </c:pt>
                <c:pt idx="214">
                  <c:v>46.722036618607312</c:v>
                </c:pt>
                <c:pt idx="215">
                  <c:v>46.733419985497044</c:v>
                </c:pt>
                <c:pt idx="216">
                  <c:v>46.744772645563636</c:v>
                </c:pt>
                <c:pt idx="217">
                  <c:v>46.756094893705544</c:v>
                </c:pt>
                <c:pt idx="218">
                  <c:v>46.767387021069823</c:v>
                </c:pt>
                <c:pt idx="219">
                  <c:v>46.778649315118827</c:v>
                </c:pt>
                <c:pt idx="220">
                  <c:v>46.789882059695479</c:v>
                </c:pt>
                <c:pt idx="221">
                  <c:v>46.80108553508714</c:v>
                </c:pt>
                <c:pt idx="222">
                  <c:v>46.81226001808799</c:v>
                </c:pt>
                <c:pt idx="223">
                  <c:v>46.823405782060135</c:v>
                </c:pt>
                <c:pt idx="224">
                  <c:v>46.834523096993358</c:v>
                </c:pt>
                <c:pt idx="225">
                  <c:v>46.84561222956355</c:v>
                </c:pt>
                <c:pt idx="226">
                  <c:v>46.856673443189948</c:v>
                </c:pt>
                <c:pt idx="227">
                  <c:v>46.867706998091123</c:v>
                </c:pt>
                <c:pt idx="228">
                  <c:v>46.878713151339738</c:v>
                </c:pt>
                <c:pt idx="229">
                  <c:v>46.889692156916226</c:v>
                </c:pt>
                <c:pt idx="230">
                  <c:v>46.900644265761258</c:v>
                </c:pt>
                <c:pt idx="231">
                  <c:v>46.91156972582715</c:v>
                </c:pt>
                <c:pt idx="232">
                  <c:v>46.922468782128206</c:v>
                </c:pt>
                <c:pt idx="233">
                  <c:v>46.933341676789965</c:v>
                </c:pt>
                <c:pt idx="234">
                  <c:v>46.944188649097484</c:v>
                </c:pt>
                <c:pt idx="235">
                  <c:v>46.955009935542598</c:v>
                </c:pt>
                <c:pt idx="236">
                  <c:v>46.965805769870187</c:v>
                </c:pt>
                <c:pt idx="237">
                  <c:v>46.976576383123529</c:v>
                </c:pt>
                <c:pt idx="238">
                  <c:v>46.987322003688746</c:v>
                </c:pt>
                <c:pt idx="239">
                  <c:v>46.998042857338298</c:v>
                </c:pt>
                <c:pt idx="240">
                  <c:v>47.008739167273617</c:v>
                </c:pt>
                <c:pt idx="241">
                  <c:v>47.019411154166924</c:v>
                </c:pt>
                <c:pt idx="242">
                  <c:v>47.03005903620214</c:v>
                </c:pt>
                <c:pt idx="243">
                  <c:v>47.040683029115044</c:v>
                </c:pt>
                <c:pt idx="244">
                  <c:v>47.051283346232601</c:v>
                </c:pt>
                <c:pt idx="245">
                  <c:v>47.061860198511518</c:v>
                </c:pt>
                <c:pt idx="246">
                  <c:v>47.072413794576029</c:v>
                </c:pt>
                <c:pt idx="247">
                  <c:v>47.082944340754985</c:v>
                </c:pt>
                <c:pt idx="248">
                  <c:v>47.093452041118169</c:v>
                </c:pt>
                <c:pt idx="249">
                  <c:v>47.10393709751191</c:v>
                </c:pt>
                <c:pt idx="250">
                  <c:v>47.114399709594068</c:v>
                </c:pt>
                <c:pt idx="251">
                  <c:v>47.124840074868246</c:v>
                </c:pt>
                <c:pt idx="252">
                  <c:v>47.135258388717446</c:v>
                </c:pt>
                <c:pt idx="253">
                  <c:v>47.14565484443699</c:v>
                </c:pt>
                <c:pt idx="254">
                  <c:v>47.156029633266904</c:v>
                </c:pt>
                <c:pt idx="255">
                  <c:v>47.166382944423603</c:v>
                </c:pt>
                <c:pt idx="256">
                  <c:v>47.176714965131048</c:v>
                </c:pt>
                <c:pt idx="257">
                  <c:v>47.187025880651269</c:v>
                </c:pt>
                <c:pt idx="258">
                  <c:v>47.197315874314341</c:v>
                </c:pt>
                <c:pt idx="259">
                  <c:v>47.207585127547787</c:v>
                </c:pt>
                <c:pt idx="260">
                  <c:v>47.217833819905458</c:v>
                </c:pt>
                <c:pt idx="261">
                  <c:v>47.228062129095839</c:v>
                </c:pt>
                <c:pt idx="262">
                  <c:v>47.238270231009885</c:v>
                </c:pt>
                <c:pt idx="263">
                  <c:v>47.248458299748286</c:v>
                </c:pt>
                <c:pt idx="264">
                  <c:v>47.258626507648302</c:v>
                </c:pt>
                <c:pt idx="265">
                  <c:v>47.268775025310042</c:v>
                </c:pt>
                <c:pt idx="266">
                  <c:v>47.27890402162231</c:v>
                </c:pt>
                <c:pt idx="267">
                  <c:v>47.289013663787969</c:v>
                </c:pt>
                <c:pt idx="268">
                  <c:v>47.299104117348875</c:v>
                </c:pt>
                <c:pt idx="269">
                  <c:v>47.309175546210284</c:v>
                </c:pt>
                <c:pt idx="270">
                  <c:v>47.319228112664945</c:v>
                </c:pt>
                <c:pt idx="271">
                  <c:v>47.329261977416664</c:v>
                </c:pt>
                <c:pt idx="272">
                  <c:v>47.339277299603488</c:v>
                </c:pt>
                <c:pt idx="273">
                  <c:v>47.349274236820484</c:v>
                </c:pt>
                <c:pt idx="274">
                  <c:v>47.359252945142117</c:v>
                </c:pt>
                <c:pt idx="275">
                  <c:v>47.369213579144215</c:v>
                </c:pt>
                <c:pt idx="276">
                  <c:v>47.379156291925597</c:v>
                </c:pt>
                <c:pt idx="277">
                  <c:v>47.389081235129268</c:v>
                </c:pt>
                <c:pt idx="278">
                  <c:v>47.398988558963289</c:v>
                </c:pt>
                <c:pt idx="279">
                  <c:v>47.408878412221263</c:v>
                </c:pt>
                <c:pt idx="280">
                  <c:v>47.418750942302502</c:v>
                </c:pt>
                <c:pt idx="281">
                  <c:v>47.428606295231809</c:v>
                </c:pt>
                <c:pt idx="282">
                  <c:v>47.438444615678939</c:v>
                </c:pt>
                <c:pt idx="283">
                  <c:v>47.448266046977757</c:v>
                </c:pt>
                <c:pt idx="284">
                  <c:v>47.458070731145014</c:v>
                </c:pt>
                <c:pt idx="285">
                  <c:v>47.467858808898875</c:v>
                </c:pt>
                <c:pt idx="286">
                  <c:v>47.47763041967707</c:v>
                </c:pt>
                <c:pt idx="287">
                  <c:v>47.487385701654809</c:v>
                </c:pt>
                <c:pt idx="288">
                  <c:v>47.49712479176231</c:v>
                </c:pt>
                <c:pt idx="289">
                  <c:v>47.506847825702167</c:v>
                </c:pt>
                <c:pt idx="290">
                  <c:v>47.516554937966283</c:v>
                </c:pt>
                <c:pt idx="291">
                  <c:v>47.526246261852627</c:v>
                </c:pt>
                <c:pt idx="292">
                  <c:v>47.535921929481695</c:v>
                </c:pt>
                <c:pt idx="293">
                  <c:v>47.545582071812674</c:v>
                </c:pt>
                <c:pt idx="294">
                  <c:v>47.555226818659364</c:v>
                </c:pt>
                <c:pt idx="295">
                  <c:v>47.564856298705841</c:v>
                </c:pt>
                <c:pt idx="296">
                  <c:v>47.574470639521891</c:v>
                </c:pt>
                <c:pt idx="297">
                  <c:v>47.584069967578117</c:v>
                </c:pt>
                <c:pt idx="298">
                  <c:v>47.593654408260917</c:v>
                </c:pt>
                <c:pt idx="299">
                  <c:v>47.603224085887113</c:v>
                </c:pt>
                <c:pt idx="300">
                  <c:v>47.612779123718454</c:v>
                </c:pt>
                <c:pt idx="301">
                  <c:v>47.622319643975757</c:v>
                </c:pt>
                <c:pt idx="302">
                  <c:v>47.631845767852994</c:v>
                </c:pt>
                <c:pt idx="303">
                  <c:v>47.641357615530978</c:v>
                </c:pt>
                <c:pt idx="304">
                  <c:v>47.650855306190998</c:v>
                </c:pt>
                <c:pt idx="305">
                  <c:v>47.660338958028106</c:v>
                </c:pt>
                <c:pt idx="306">
                  <c:v>47.66980868826429</c:v>
                </c:pt>
                <c:pt idx="307">
                  <c:v>47.679264613161394</c:v>
                </c:pt>
                <c:pt idx="308">
                  <c:v>47.688706848033888</c:v>
                </c:pt>
                <c:pt idx="309">
                  <c:v>47.698135507261362</c:v>
                </c:pt>
                <c:pt idx="310">
                  <c:v>47.7075507043009</c:v>
                </c:pt>
                <c:pt idx="311">
                  <c:v>47.716952551699258</c:v>
                </c:pt>
                <c:pt idx="312">
                  <c:v>47.726341161104806</c:v>
                </c:pt>
                <c:pt idx="313">
                  <c:v>47.735716643279346</c:v>
                </c:pt>
                <c:pt idx="314">
                  <c:v>47.745079108109735</c:v>
                </c:pt>
                <c:pt idx="315">
                  <c:v>47.754428664619311</c:v>
                </c:pt>
                <c:pt idx="316">
                  <c:v>47.763765420979183</c:v>
                </c:pt>
                <c:pt idx="317">
                  <c:v>47.773089484519318</c:v>
                </c:pt>
                <c:pt idx="318">
                  <c:v>47.782400961739498</c:v>
                </c:pt>
                <c:pt idx="319">
                  <c:v>47.791699958320088</c:v>
                </c:pt>
                <c:pt idx="320">
                  <c:v>47.800986579132669</c:v>
                </c:pt>
                <c:pt idx="321">
                  <c:v>47.810260928250479</c:v>
                </c:pt>
                <c:pt idx="322">
                  <c:v>47.819523108958755</c:v>
                </c:pt>
                <c:pt idx="323">
                  <c:v>47.828773223764877</c:v>
                </c:pt>
                <c:pt idx="324">
                  <c:v>47.838011374408367</c:v>
                </c:pt>
                <c:pt idx="325">
                  <c:v>47.8472376618708</c:v>
                </c:pt>
                <c:pt idx="326">
                  <c:v>47.856452186385482</c:v>
                </c:pt>
                <c:pt idx="327">
                  <c:v>47.865655047447092</c:v>
                </c:pt>
                <c:pt idx="328">
                  <c:v>47.874846343821083</c:v>
                </c:pt>
                <c:pt idx="329">
                  <c:v>47.884026173553046</c:v>
                </c:pt>
                <c:pt idx="330">
                  <c:v>47.893194633977849</c:v>
                </c:pt>
                <c:pt idx="331">
                  <c:v>47.902351821728736</c:v>
                </c:pt>
                <c:pt idx="332">
                  <c:v>47.911497832746221</c:v>
                </c:pt>
                <c:pt idx="333">
                  <c:v>47.920632762286928</c:v>
                </c:pt>
                <c:pt idx="334">
                  <c:v>47.929756704932245</c:v>
                </c:pt>
                <c:pt idx="335">
                  <c:v>47.93886975459688</c:v>
                </c:pt>
                <c:pt idx="336">
                  <c:v>47.947972004537334</c:v>
                </c:pt>
                <c:pt idx="337">
                  <c:v>47.957063547360214</c:v>
                </c:pt>
                <c:pt idx="338">
                  <c:v>47.966144475030433</c:v>
                </c:pt>
                <c:pt idx="339">
                  <c:v>47.975214878879328</c:v>
                </c:pt>
                <c:pt idx="340">
                  <c:v>47.984274849612632</c:v>
                </c:pt>
                <c:pt idx="341">
                  <c:v>47.993324477318389</c:v>
                </c:pt>
                <c:pt idx="342">
                  <c:v>48.002363851474691</c:v>
                </c:pt>
                <c:pt idx="343">
                  <c:v>48.011393060957381</c:v>
                </c:pt>
                <c:pt idx="344">
                  <c:v>48.020412194047601</c:v>
                </c:pt>
                <c:pt idx="345">
                  <c:v>48.029421338439271</c:v>
                </c:pt>
                <c:pt idx="346">
                  <c:v>48.038420581246456</c:v>
                </c:pt>
                <c:pt idx="347">
                  <c:v>48.047410009010655</c:v>
                </c:pt>
                <c:pt idx="348">
                  <c:v>48.056389707707936</c:v>
                </c:pt>
                <c:pt idx="349">
                  <c:v>48.065359762756067</c:v>
                </c:pt>
                <c:pt idx="350">
                  <c:v>48.074320259021469</c:v>
                </c:pt>
                <c:pt idx="351">
                  <c:v>48.083271280826139</c:v>
                </c:pt>
                <c:pt idx="352">
                  <c:v>48.092212911954455</c:v>
                </c:pt>
                <c:pt idx="353">
                  <c:v>48.101145235659892</c:v>
                </c:pt>
                <c:pt idx="354">
                  <c:v>48.110068334671666</c:v>
                </c:pt>
                <c:pt idx="355">
                  <c:v>48.118982291201284</c:v>
                </c:pt>
                <c:pt idx="356">
                  <c:v>48.127887186949017</c:v>
                </c:pt>
                <c:pt idx="357">
                  <c:v>48.13678310311029</c:v>
                </c:pt>
                <c:pt idx="358">
                  <c:v>48.145670120381958</c:v>
                </c:pt>
                <c:pt idx="359">
                  <c:v>48.154548318968587</c:v>
                </c:pt>
                <c:pt idx="360">
                  <c:v>48.163417778588567</c:v>
                </c:pt>
                <c:pt idx="361">
                  <c:v>48.172278578480203</c:v>
                </c:pt>
                <c:pt idx="362">
                  <c:v>48.18113079740769</c:v>
                </c:pt>
                <c:pt idx="363">
                  <c:v>48.189974513667082</c:v>
                </c:pt>
                <c:pt idx="364">
                  <c:v>48.19880980509209</c:v>
                </c:pt>
                <c:pt idx="365">
                  <c:v>48.20763674905993</c:v>
                </c:pt>
                <c:pt idx="366">
                  <c:v>48.216455422496956</c:v>
                </c:pt>
                <c:pt idx="367">
                  <c:v>48.22526590188437</c:v>
                </c:pt>
                <c:pt idx="368">
                  <c:v>48.234068263263772</c:v>
                </c:pt>
                <c:pt idx="369">
                  <c:v>48.242862582242658</c:v>
                </c:pt>
                <c:pt idx="370">
                  <c:v>48.251648933999881</c:v>
                </c:pt>
                <c:pt idx="371">
                  <c:v>48.260427393291003</c:v>
                </c:pt>
                <c:pt idx="372">
                  <c:v>48.269198034453652</c:v>
                </c:pt>
                <c:pt idx="373">
                  <c:v>48.277960931412736</c:v>
                </c:pt>
                <c:pt idx="374">
                  <c:v>48.28671615768566</c:v>
                </c:pt>
                <c:pt idx="375">
                  <c:v>48.295463786387437</c:v>
                </c:pt>
                <c:pt idx="376">
                  <c:v>48.304203890235776</c:v>
                </c:pt>
                <c:pt idx="377">
                  <c:v>48.312936541556098</c:v>
                </c:pt>
                <c:pt idx="378">
                  <c:v>48.321661812286465</c:v>
                </c:pt>
                <c:pt idx="379">
                  <c:v>48.330379773982528</c:v>
                </c:pt>
                <c:pt idx="380">
                  <c:v>48.339090497822333</c:v>
                </c:pt>
                <c:pt idx="381">
                  <c:v>48.347794054611121</c:v>
                </c:pt>
                <c:pt idx="382">
                  <c:v>48.356490514786074</c:v>
                </c:pt>
                <c:pt idx="383">
                  <c:v>48.365179948420995</c:v>
                </c:pt>
                <c:pt idx="384">
                  <c:v>48.373862425230946</c:v>
                </c:pt>
                <c:pt idx="385">
                  <c:v>48.382538014576809</c:v>
                </c:pt>
                <c:pt idx="386">
                  <c:v>48.391206785469855</c:v>
                </c:pt>
                <c:pt idx="387">
                  <c:v>48.399868806576194</c:v>
                </c:pt>
                <c:pt idx="388">
                  <c:v>48.408524146221218</c:v>
                </c:pt>
                <c:pt idx="389">
                  <c:v>48.417172872393998</c:v>
                </c:pt>
                <c:pt idx="390">
                  <c:v>48.425815052751624</c:v>
                </c:pt>
                <c:pt idx="391">
                  <c:v>48.434450754623469</c:v>
                </c:pt>
                <c:pt idx="392">
                  <c:v>48.443080045015485</c:v>
                </c:pt>
                <c:pt idx="393">
                  <c:v>48.451702990614365</c:v>
                </c:pt>
                <c:pt idx="394">
                  <c:v>48.460319657791729</c:v>
                </c:pt>
                <c:pt idx="395">
                  <c:v>48.468930112608241</c:v>
                </c:pt>
                <c:pt idx="396">
                  <c:v>48.477534420817655</c:v>
                </c:pt>
                <c:pt idx="397">
                  <c:v>48.486132647870882</c:v>
                </c:pt>
                <c:pt idx="398">
                  <c:v>48.49472485891998</c:v>
                </c:pt>
                <c:pt idx="399">
                  <c:v>48.503311118822076</c:v>
                </c:pt>
                <c:pt idx="400">
                  <c:v>48.511891492143306</c:v>
                </c:pt>
                <c:pt idx="401">
                  <c:v>48.520466043162678</c:v>
                </c:pt>
                <c:pt idx="402">
                  <c:v>48.529034835875912</c:v>
                </c:pt>
                <c:pt idx="403">
                  <c:v>48.537597933999237</c:v>
                </c:pt>
                <c:pt idx="404">
                  <c:v>48.546155400973149</c:v>
                </c:pt>
                <c:pt idx="405">
                  <c:v>48.554707299966125</c:v>
                </c:pt>
                <c:pt idx="406">
                  <c:v>48.56325369387833</c:v>
                </c:pt>
                <c:pt idx="407">
                  <c:v>48.571794645345264</c:v>
                </c:pt>
                <c:pt idx="408">
                  <c:v>48.580330216741373</c:v>
                </c:pt>
                <c:pt idx="409">
                  <c:v>48.588860470183633</c:v>
                </c:pt>
                <c:pt idx="410">
                  <c:v>48.597385467535119</c:v>
                </c:pt>
                <c:pt idx="411">
                  <c:v>48.605905270408499</c:v>
                </c:pt>
                <c:pt idx="412">
                  <c:v>48.614419940169526</c:v>
                </c:pt>
                <c:pt idx="413">
                  <c:v>48.622929537940514</c:v>
                </c:pt>
                <c:pt idx="414">
                  <c:v>48.631434124603729</c:v>
                </c:pt>
                <c:pt idx="415">
                  <c:v>48.639933760804801</c:v>
                </c:pt>
                <c:pt idx="416">
                  <c:v>48.64842850695608</c:v>
                </c:pt>
                <c:pt idx="417">
                  <c:v>48.656918423239951</c:v>
                </c:pt>
                <c:pt idx="418">
                  <c:v>48.665403569612181</c:v>
                </c:pt>
                <c:pt idx="419">
                  <c:v>48.673884005805149</c:v>
                </c:pt>
                <c:pt idx="420">
                  <c:v>48.682359791331109</c:v>
                </c:pt>
                <c:pt idx="421">
                  <c:v>48.690830985485405</c:v>
                </c:pt>
                <c:pt idx="422">
                  <c:v>48.699297647349674</c:v>
                </c:pt>
                <c:pt idx="423">
                  <c:v>48.707759835794995</c:v>
                </c:pt>
                <c:pt idx="424">
                  <c:v>48.716217609485035</c:v>
                </c:pt>
                <c:pt idx="425">
                  <c:v>48.724671026879165</c:v>
                </c:pt>
                <c:pt idx="426">
                  <c:v>48.733120146235528</c:v>
                </c:pt>
                <c:pt idx="427">
                  <c:v>48.741565025614129</c:v>
                </c:pt>
                <c:pt idx="428">
                  <c:v>48.750005722879848</c:v>
                </c:pt>
                <c:pt idx="429">
                  <c:v>48.758442295705471</c:v>
                </c:pt>
                <c:pt idx="430">
                  <c:v>48.766874801574666</c:v>
                </c:pt>
                <c:pt idx="431">
                  <c:v>48.775303297784966</c:v>
                </c:pt>
                <c:pt idx="432">
                  <c:v>48.783727841450698</c:v>
                </c:pt>
                <c:pt idx="433">
                  <c:v>48.792148489505919</c:v>
                </c:pt>
                <c:pt idx="434">
                  <c:v>48.800565298707284</c:v>
                </c:pt>
                <c:pt idx="435">
                  <c:v>48.808978325636978</c:v>
                </c:pt>
                <c:pt idx="436">
                  <c:v>48.817387626705525</c:v>
                </c:pt>
                <c:pt idx="437">
                  <c:v>48.825793258154647</c:v>
                </c:pt>
                <c:pt idx="438">
                  <c:v>48.834195276060079</c:v>
                </c:pt>
                <c:pt idx="439">
                  <c:v>48.842593736334358</c:v>
                </c:pt>
                <c:pt idx="440">
                  <c:v>48.850988694729608</c:v>
                </c:pt>
                <c:pt idx="441">
                  <c:v>48.859380206840299</c:v>
                </c:pt>
                <c:pt idx="442">
                  <c:v>48.86776832810596</c:v>
                </c:pt>
                <c:pt idx="443">
                  <c:v>48.876153113813949</c:v>
                </c:pt>
                <c:pt idx="444">
                  <c:v>48.884534619102098</c:v>
                </c:pt>
                <c:pt idx="445">
                  <c:v>48.892912898961441</c:v>
                </c:pt>
                <c:pt idx="446">
                  <c:v>48.901288008238872</c:v>
                </c:pt>
                <c:pt idx="447">
                  <c:v>48.909660001639764</c:v>
                </c:pt>
                <c:pt idx="448">
                  <c:v>48.918028933730653</c:v>
                </c:pt>
                <c:pt idx="449">
                  <c:v>48.926394858941819</c:v>
                </c:pt>
                <c:pt idx="450">
                  <c:v>48.934757831569883</c:v>
                </c:pt>
                <c:pt idx="451">
                  <c:v>48.943117905780433</c:v>
                </c:pt>
                <c:pt idx="452">
                  <c:v>48.951475135610558</c:v>
                </c:pt>
                <c:pt idx="453">
                  <c:v>48.959829574971394</c:v>
                </c:pt>
                <c:pt idx="454">
                  <c:v>48.968181277650707</c:v>
                </c:pt>
                <c:pt idx="455">
                  <c:v>48.976530297315392</c:v>
                </c:pt>
                <c:pt idx="456">
                  <c:v>48.984876687513975</c:v>
                </c:pt>
                <c:pt idx="457">
                  <c:v>48.993220501679133</c:v>
                </c:pt>
                <c:pt idx="458">
                  <c:v>49.001561793130172</c:v>
                </c:pt>
                <c:pt idx="459">
                  <c:v>49.009900615075495</c:v>
                </c:pt>
                <c:pt idx="460">
                  <c:v>49.018237020615068</c:v>
                </c:pt>
                <c:pt idx="461">
                  <c:v>49.026571062742853</c:v>
                </c:pt>
                <c:pt idx="462">
                  <c:v>49.03490279434925</c:v>
                </c:pt>
                <c:pt idx="463">
                  <c:v>49.043232268223534</c:v>
                </c:pt>
                <c:pt idx="464">
                  <c:v>49.051559537056242</c:v>
                </c:pt>
                <c:pt idx="465">
                  <c:v>49.059884653441593</c:v>
                </c:pt>
                <c:pt idx="466">
                  <c:v>49.06820766987984</c:v>
                </c:pt>
                <c:pt idx="467">
                  <c:v>49.076528638779706</c:v>
                </c:pt>
                <c:pt idx="468">
                  <c:v>49.084847612460706</c:v>
                </c:pt>
                <c:pt idx="469">
                  <c:v>49.093164643155518</c:v>
                </c:pt>
                <c:pt idx="470">
                  <c:v>49.10147978301233</c:v>
                </c:pt>
                <c:pt idx="471">
                  <c:v>49.109793084097184</c:v>
                </c:pt>
                <c:pt idx="472">
                  <c:v>49.118104598396279</c:v>
                </c:pt>
                <c:pt idx="473">
                  <c:v>49.126414377818342</c:v>
                </c:pt>
                <c:pt idx="474">
                  <c:v>49.134722474196877</c:v>
                </c:pt>
                <c:pt idx="475">
                  <c:v>49.143028939292513</c:v>
                </c:pt>
                <c:pt idx="476">
                  <c:v>49.151333824795273</c:v>
                </c:pt>
                <c:pt idx="477">
                  <c:v>49.159637182326883</c:v>
                </c:pt>
                <c:pt idx="478">
                  <c:v>49.167939063443008</c:v>
                </c:pt>
                <c:pt idx="479">
                  <c:v>49.17623951963558</c:v>
                </c:pt>
                <c:pt idx="480">
                  <c:v>49.184538602335017</c:v>
                </c:pt>
                <c:pt idx="481">
                  <c:v>49.192836362912502</c:v>
                </c:pt>
                <c:pt idx="482">
                  <c:v>49.201132852682214</c:v>
                </c:pt>
                <c:pt idx="483">
                  <c:v>49.209428122903589</c:v>
                </c:pt>
                <c:pt idx="484">
                  <c:v>49.217722224783564</c:v>
                </c:pt>
                <c:pt idx="485">
                  <c:v>49.226015209478788</c:v>
                </c:pt>
                <c:pt idx="486">
                  <c:v>49.234307128097846</c:v>
                </c:pt>
                <c:pt idx="487">
                  <c:v>49.242598031703508</c:v>
                </c:pt>
                <c:pt idx="488">
                  <c:v>49.250887971314924</c:v>
                </c:pt>
                <c:pt idx="489">
                  <c:v>49.259176997909833</c:v>
                </c:pt>
                <c:pt idx="490">
                  <c:v>49.267465162426774</c:v>
                </c:pt>
                <c:pt idx="491">
                  <c:v>49.275752515767294</c:v>
                </c:pt>
                <c:pt idx="492">
                  <c:v>49.284039108798126</c:v>
                </c:pt>
                <c:pt idx="493">
                  <c:v>49.292324992353414</c:v>
                </c:pt>
                <c:pt idx="494">
                  <c:v>49.30061021723688</c:v>
                </c:pt>
                <c:pt idx="495">
                  <c:v>49.308894834223999</c:v>
                </c:pt>
                <c:pt idx="496">
                  <c:v>49.317178894064227</c:v>
                </c:pt>
                <c:pt idx="497">
                  <c:v>49.325462447483133</c:v>
                </c:pt>
                <c:pt idx="498">
                  <c:v>49.333745545184613</c:v>
                </c:pt>
                <c:pt idx="499">
                  <c:v>49.342028237853043</c:v>
                </c:pt>
                <c:pt idx="500">
                  <c:v>49.350310576155451</c:v>
                </c:pt>
                <c:pt idx="501">
                  <c:v>49.35859261074372</c:v>
                </c:pt>
                <c:pt idx="502">
                  <c:v>49.366874392256719</c:v>
                </c:pt>
                <c:pt idx="503">
                  <c:v>49.375155971322492</c:v>
                </c:pt>
                <c:pt idx="504">
                  <c:v>49.383437398560424</c:v>
                </c:pt>
                <c:pt idx="505">
                  <c:v>49.391718724583413</c:v>
                </c:pt>
                <c:pt idx="506">
                  <c:v>49.4</c:v>
                </c:pt>
                <c:pt idx="507">
                  <c:v>49.408281275416584</c:v>
                </c:pt>
                <c:pt idx="508">
                  <c:v>49.416562601439573</c:v>
                </c:pt>
                <c:pt idx="509">
                  <c:v>49.424844028677505</c:v>
                </c:pt>
                <c:pt idx="510">
                  <c:v>49.433125607743278</c:v>
                </c:pt>
                <c:pt idx="511">
                  <c:v>49.441407389256277</c:v>
                </c:pt>
                <c:pt idx="512">
                  <c:v>49.449689423844546</c:v>
                </c:pt>
                <c:pt idx="513">
                  <c:v>49.457971762146954</c:v>
                </c:pt>
                <c:pt idx="514">
                  <c:v>49.466254454815385</c:v>
                </c:pt>
                <c:pt idx="515">
                  <c:v>49.474537552516864</c:v>
                </c:pt>
                <c:pt idx="516">
                  <c:v>49.48282110593577</c:v>
                </c:pt>
                <c:pt idx="517">
                  <c:v>49.491105165775998</c:v>
                </c:pt>
                <c:pt idx="518">
                  <c:v>49.499389782763117</c:v>
                </c:pt>
                <c:pt idx="519">
                  <c:v>49.507675007646583</c:v>
                </c:pt>
                <c:pt idx="520">
                  <c:v>49.515960891201871</c:v>
                </c:pt>
                <c:pt idx="521">
                  <c:v>49.524247484232703</c:v>
                </c:pt>
                <c:pt idx="522">
                  <c:v>49.532534837573223</c:v>
                </c:pt>
                <c:pt idx="523">
                  <c:v>49.540823002090164</c:v>
                </c:pt>
                <c:pt idx="524">
                  <c:v>49.549112028685073</c:v>
                </c:pt>
                <c:pt idx="525">
                  <c:v>49.557401968296489</c:v>
                </c:pt>
                <c:pt idx="526">
                  <c:v>49.565692871902151</c:v>
                </c:pt>
                <c:pt idx="527">
                  <c:v>49.573984790521209</c:v>
                </c:pt>
                <c:pt idx="528">
                  <c:v>49.582277775216433</c:v>
                </c:pt>
                <c:pt idx="529">
                  <c:v>49.590571877096409</c:v>
                </c:pt>
                <c:pt idx="530">
                  <c:v>49.598867147317783</c:v>
                </c:pt>
                <c:pt idx="531">
                  <c:v>49.607163637087496</c:v>
                </c:pt>
                <c:pt idx="532">
                  <c:v>49.61546139766498</c:v>
                </c:pt>
                <c:pt idx="533">
                  <c:v>49.623760480364417</c:v>
                </c:pt>
                <c:pt idx="534">
                  <c:v>49.632060936556989</c:v>
                </c:pt>
                <c:pt idx="535">
                  <c:v>49.640362817673115</c:v>
                </c:pt>
                <c:pt idx="536">
                  <c:v>49.648666175204724</c:v>
                </c:pt>
                <c:pt idx="537">
                  <c:v>49.656971060707484</c:v>
                </c:pt>
                <c:pt idx="538">
                  <c:v>49.66527752580312</c:v>
                </c:pt>
                <c:pt idx="539">
                  <c:v>49.673585622181655</c:v>
                </c:pt>
                <c:pt idx="540">
                  <c:v>49.681895401603718</c:v>
                </c:pt>
                <c:pt idx="541">
                  <c:v>49.690206915902813</c:v>
                </c:pt>
                <c:pt idx="542">
                  <c:v>49.698520216987667</c:v>
                </c:pt>
                <c:pt idx="543">
                  <c:v>49.706835356844479</c:v>
                </c:pt>
                <c:pt idx="544">
                  <c:v>49.715152387539291</c:v>
                </c:pt>
                <c:pt idx="545">
                  <c:v>49.723471361220291</c:v>
                </c:pt>
                <c:pt idx="546">
                  <c:v>49.731792330120157</c:v>
                </c:pt>
                <c:pt idx="547">
                  <c:v>49.740115346558404</c:v>
                </c:pt>
                <c:pt idx="548">
                  <c:v>49.748440462943755</c:v>
                </c:pt>
                <c:pt idx="549">
                  <c:v>49.756767731776463</c:v>
                </c:pt>
                <c:pt idx="550">
                  <c:v>49.765097205650747</c:v>
                </c:pt>
                <c:pt idx="551">
                  <c:v>49.773428937257144</c:v>
                </c:pt>
                <c:pt idx="552">
                  <c:v>49.781762979384929</c:v>
                </c:pt>
                <c:pt idx="553">
                  <c:v>49.790099384924503</c:v>
                </c:pt>
                <c:pt idx="554">
                  <c:v>49.798438206869825</c:v>
                </c:pt>
                <c:pt idx="555">
                  <c:v>49.806779498320864</c:v>
                </c:pt>
                <c:pt idx="556">
                  <c:v>49.815123312486023</c:v>
                </c:pt>
                <c:pt idx="557">
                  <c:v>49.823469702684605</c:v>
                </c:pt>
                <c:pt idx="558">
                  <c:v>49.83181872234929</c:v>
                </c:pt>
                <c:pt idx="559">
                  <c:v>49.840170425028603</c:v>
                </c:pt>
                <c:pt idx="560">
                  <c:v>49.848524864389439</c:v>
                </c:pt>
                <c:pt idx="561">
                  <c:v>49.856882094219564</c:v>
                </c:pt>
                <c:pt idx="562">
                  <c:v>49.865242168430115</c:v>
                </c:pt>
                <c:pt idx="563">
                  <c:v>49.873605141058178</c:v>
                </c:pt>
                <c:pt idx="564">
                  <c:v>49.881971066269344</c:v>
                </c:pt>
                <c:pt idx="565">
                  <c:v>49.890339998360233</c:v>
                </c:pt>
                <c:pt idx="566">
                  <c:v>49.898711991761125</c:v>
                </c:pt>
                <c:pt idx="567">
                  <c:v>49.907087101038556</c:v>
                </c:pt>
                <c:pt idx="568">
                  <c:v>49.915465380897899</c:v>
                </c:pt>
                <c:pt idx="569">
                  <c:v>49.923846886186048</c:v>
                </c:pt>
                <c:pt idx="570">
                  <c:v>49.932231671894037</c:v>
                </c:pt>
                <c:pt idx="571">
                  <c:v>49.940619793159698</c:v>
                </c:pt>
                <c:pt idx="572">
                  <c:v>49.949011305270389</c:v>
                </c:pt>
                <c:pt idx="573">
                  <c:v>49.957406263665639</c:v>
                </c:pt>
                <c:pt idx="574">
                  <c:v>49.965804723939918</c:v>
                </c:pt>
                <c:pt idx="575">
                  <c:v>49.97420674184535</c:v>
                </c:pt>
                <c:pt idx="576">
                  <c:v>49.982612373294472</c:v>
                </c:pt>
                <c:pt idx="577">
                  <c:v>49.991021674363019</c:v>
                </c:pt>
                <c:pt idx="578">
                  <c:v>49.999434701292714</c:v>
                </c:pt>
                <c:pt idx="579">
                  <c:v>50.007851510494078</c:v>
                </c:pt>
                <c:pt idx="580">
                  <c:v>50.016272158549299</c:v>
                </c:pt>
                <c:pt idx="581">
                  <c:v>50.024696702215032</c:v>
                </c:pt>
                <c:pt idx="582">
                  <c:v>50.033125198425331</c:v>
                </c:pt>
                <c:pt idx="583">
                  <c:v>50.041557704294533</c:v>
                </c:pt>
                <c:pt idx="584">
                  <c:v>50.049994277120149</c:v>
                </c:pt>
                <c:pt idx="585">
                  <c:v>50.058434974385868</c:v>
                </c:pt>
                <c:pt idx="586">
                  <c:v>50.066879853764469</c:v>
                </c:pt>
                <c:pt idx="587">
                  <c:v>50.075328973120833</c:v>
                </c:pt>
                <c:pt idx="588">
                  <c:v>50.083782390514962</c:v>
                </c:pt>
                <c:pt idx="589">
                  <c:v>50.092240164205002</c:v>
                </c:pt>
                <c:pt idx="590">
                  <c:v>50.100702352650323</c:v>
                </c:pt>
                <c:pt idx="591">
                  <c:v>50.109169014514592</c:v>
                </c:pt>
                <c:pt idx="592">
                  <c:v>50.117640208668888</c:v>
                </c:pt>
                <c:pt idx="593">
                  <c:v>50.126115994194848</c:v>
                </c:pt>
                <c:pt idx="594">
                  <c:v>50.134596430387816</c:v>
                </c:pt>
                <c:pt idx="595">
                  <c:v>50.143081576760046</c:v>
                </c:pt>
                <c:pt idx="596">
                  <c:v>50.151571493043917</c:v>
                </c:pt>
                <c:pt idx="597">
                  <c:v>50.160066239195196</c:v>
                </c:pt>
                <c:pt idx="598">
                  <c:v>50.168565875396268</c:v>
                </c:pt>
                <c:pt idx="599">
                  <c:v>50.177070462059483</c:v>
                </c:pt>
                <c:pt idx="600">
                  <c:v>50.185580059830471</c:v>
                </c:pt>
                <c:pt idx="601">
                  <c:v>50.194094729591498</c:v>
                </c:pt>
                <c:pt idx="602">
                  <c:v>50.202614532464878</c:v>
                </c:pt>
                <c:pt idx="603">
                  <c:v>50.211139529816364</c:v>
                </c:pt>
                <c:pt idx="604">
                  <c:v>50.219669783258624</c:v>
                </c:pt>
                <c:pt idx="605">
                  <c:v>50.228205354654733</c:v>
                </c:pt>
                <c:pt idx="606">
                  <c:v>50.236746306121667</c:v>
                </c:pt>
                <c:pt idx="607">
                  <c:v>50.245292700033872</c:v>
                </c:pt>
                <c:pt idx="608">
                  <c:v>50.253844599026849</c:v>
                </c:pt>
                <c:pt idx="609">
                  <c:v>50.26240206600076</c:v>
                </c:pt>
                <c:pt idx="610">
                  <c:v>50.270965164124085</c:v>
                </c:pt>
                <c:pt idx="611">
                  <c:v>50.279533956837319</c:v>
                </c:pt>
                <c:pt idx="612">
                  <c:v>50.288108507856691</c:v>
                </c:pt>
                <c:pt idx="613">
                  <c:v>50.296688881177921</c:v>
                </c:pt>
                <c:pt idx="614">
                  <c:v>50.305275141080017</c:v>
                </c:pt>
                <c:pt idx="615">
                  <c:v>50.313867352129115</c:v>
                </c:pt>
                <c:pt idx="616">
                  <c:v>50.322465579182342</c:v>
                </c:pt>
                <c:pt idx="617">
                  <c:v>50.331069887391756</c:v>
                </c:pt>
                <c:pt idx="618">
                  <c:v>50.339680342208268</c:v>
                </c:pt>
                <c:pt idx="619">
                  <c:v>50.348297009385632</c:v>
                </c:pt>
                <c:pt idx="620">
                  <c:v>50.356919954984512</c:v>
                </c:pt>
                <c:pt idx="621">
                  <c:v>50.365549245376528</c:v>
                </c:pt>
                <c:pt idx="622">
                  <c:v>50.374184947248374</c:v>
                </c:pt>
                <c:pt idx="623">
                  <c:v>50.382827127605999</c:v>
                </c:pt>
                <c:pt idx="624">
                  <c:v>50.391475853778779</c:v>
                </c:pt>
                <c:pt idx="625">
                  <c:v>50.400131193423803</c:v>
                </c:pt>
                <c:pt idx="626">
                  <c:v>50.408793214530142</c:v>
                </c:pt>
                <c:pt idx="627">
                  <c:v>50.417461985423188</c:v>
                </c:pt>
                <c:pt idx="628">
                  <c:v>50.426137574769051</c:v>
                </c:pt>
                <c:pt idx="629">
                  <c:v>50.434820051579003</c:v>
                </c:pt>
                <c:pt idx="630">
                  <c:v>50.443509485213923</c:v>
                </c:pt>
                <c:pt idx="631">
                  <c:v>50.452205945388876</c:v>
                </c:pt>
                <c:pt idx="632">
                  <c:v>50.460909502177664</c:v>
                </c:pt>
                <c:pt idx="633">
                  <c:v>50.469620226017469</c:v>
                </c:pt>
                <c:pt idx="634">
                  <c:v>50.478338187713533</c:v>
                </c:pt>
                <c:pt idx="635">
                  <c:v>50.487063458443899</c:v>
                </c:pt>
                <c:pt idx="636">
                  <c:v>50.495796109764221</c:v>
                </c:pt>
                <c:pt idx="637">
                  <c:v>50.50453621361256</c:v>
                </c:pt>
                <c:pt idx="638">
                  <c:v>50.513283842314337</c:v>
                </c:pt>
                <c:pt idx="639">
                  <c:v>50.522039068587262</c:v>
                </c:pt>
                <c:pt idx="640">
                  <c:v>50.530801965546345</c:v>
                </c:pt>
                <c:pt idx="641">
                  <c:v>50.539572606708994</c:v>
                </c:pt>
                <c:pt idx="642">
                  <c:v>50.548351066000116</c:v>
                </c:pt>
                <c:pt idx="643">
                  <c:v>50.557137417757339</c:v>
                </c:pt>
                <c:pt idx="644">
                  <c:v>50.565931736736225</c:v>
                </c:pt>
                <c:pt idx="645">
                  <c:v>50.574734098115627</c:v>
                </c:pt>
                <c:pt idx="646">
                  <c:v>50.583544577503041</c:v>
                </c:pt>
                <c:pt idx="647">
                  <c:v>50.592363250940068</c:v>
                </c:pt>
                <c:pt idx="648">
                  <c:v>50.601190194907907</c:v>
                </c:pt>
                <c:pt idx="649">
                  <c:v>50.610025486332916</c:v>
                </c:pt>
                <c:pt idx="650">
                  <c:v>50.618869202592307</c:v>
                </c:pt>
                <c:pt idx="651">
                  <c:v>50.627721421519794</c:v>
                </c:pt>
                <c:pt idx="652">
                  <c:v>50.63658222141143</c:v>
                </c:pt>
                <c:pt idx="653">
                  <c:v>50.64545168103141</c:v>
                </c:pt>
                <c:pt idx="654">
                  <c:v>50.654329879618039</c:v>
                </c:pt>
                <c:pt idx="655">
                  <c:v>50.663216896889708</c:v>
                </c:pt>
                <c:pt idx="656">
                  <c:v>50.67211281305098</c:v>
                </c:pt>
                <c:pt idx="657">
                  <c:v>50.681017708798713</c:v>
                </c:pt>
                <c:pt idx="658">
                  <c:v>50.689931665328331</c:v>
                </c:pt>
                <c:pt idx="659">
                  <c:v>50.698854764340105</c:v>
                </c:pt>
                <c:pt idx="660">
                  <c:v>50.707787088045542</c:v>
                </c:pt>
                <c:pt idx="661">
                  <c:v>50.716728719173858</c:v>
                </c:pt>
                <c:pt idx="662">
                  <c:v>50.725679740978528</c:v>
                </c:pt>
                <c:pt idx="663">
                  <c:v>50.73464023724393</c:v>
                </c:pt>
                <c:pt idx="664">
                  <c:v>50.743610292292061</c:v>
                </c:pt>
                <c:pt idx="665">
                  <c:v>50.752589990989343</c:v>
                </c:pt>
                <c:pt idx="666">
                  <c:v>50.761579418753541</c:v>
                </c:pt>
                <c:pt idx="667">
                  <c:v>50.770578661560727</c:v>
                </c:pt>
                <c:pt idx="668">
                  <c:v>50.779587805952396</c:v>
                </c:pt>
                <c:pt idx="669">
                  <c:v>50.788606939042616</c:v>
                </c:pt>
                <c:pt idx="670">
                  <c:v>50.797636148525307</c:v>
                </c:pt>
                <c:pt idx="671">
                  <c:v>50.806675522681608</c:v>
                </c:pt>
                <c:pt idx="672">
                  <c:v>50.815725150387365</c:v>
                </c:pt>
                <c:pt idx="673">
                  <c:v>50.824785121120669</c:v>
                </c:pt>
                <c:pt idx="674">
                  <c:v>50.833855524969564</c:v>
                </c:pt>
                <c:pt idx="675">
                  <c:v>50.842936452639783</c:v>
                </c:pt>
                <c:pt idx="676">
                  <c:v>50.852027995462663</c:v>
                </c:pt>
                <c:pt idx="677">
                  <c:v>50.861130245403118</c:v>
                </c:pt>
                <c:pt idx="678">
                  <c:v>50.870243295067752</c:v>
                </c:pt>
                <c:pt idx="679">
                  <c:v>50.879367237713069</c:v>
                </c:pt>
                <c:pt idx="680">
                  <c:v>50.888502167253776</c:v>
                </c:pt>
                <c:pt idx="681">
                  <c:v>50.897648178271261</c:v>
                </c:pt>
                <c:pt idx="682">
                  <c:v>50.906805366022148</c:v>
                </c:pt>
                <c:pt idx="683">
                  <c:v>50.915973826446951</c:v>
                </c:pt>
                <c:pt idx="684">
                  <c:v>50.925153656178914</c:v>
                </c:pt>
                <c:pt idx="685">
                  <c:v>50.934344952552905</c:v>
                </c:pt>
                <c:pt idx="686">
                  <c:v>50.943547813614515</c:v>
                </c:pt>
                <c:pt idx="687">
                  <c:v>50.952762338129197</c:v>
                </c:pt>
                <c:pt idx="688">
                  <c:v>50.96198862559163</c:v>
                </c:pt>
                <c:pt idx="689">
                  <c:v>50.97122677623512</c:v>
                </c:pt>
                <c:pt idx="690">
                  <c:v>50.980476891041242</c:v>
                </c:pt>
                <c:pt idx="691">
                  <c:v>50.989739071749518</c:v>
                </c:pt>
                <c:pt idx="692">
                  <c:v>50.999013420867335</c:v>
                </c:pt>
                <c:pt idx="693">
                  <c:v>51.008300041679909</c:v>
                </c:pt>
                <c:pt idx="694">
                  <c:v>51.017599038260499</c:v>
                </c:pt>
                <c:pt idx="695">
                  <c:v>51.026910515480679</c:v>
                </c:pt>
                <c:pt idx="696">
                  <c:v>51.036234579020814</c:v>
                </c:pt>
                <c:pt idx="697">
                  <c:v>51.045571335380686</c:v>
                </c:pt>
                <c:pt idx="698">
                  <c:v>51.054920891890262</c:v>
                </c:pt>
                <c:pt idx="699">
                  <c:v>51.064283356720651</c:v>
                </c:pt>
                <c:pt idx="700">
                  <c:v>51.073658838895192</c:v>
                </c:pt>
                <c:pt idx="701">
                  <c:v>51.083047448300739</c:v>
                </c:pt>
                <c:pt idx="702">
                  <c:v>51.092449295699097</c:v>
                </c:pt>
                <c:pt idx="703">
                  <c:v>51.101864492738635</c:v>
                </c:pt>
                <c:pt idx="704">
                  <c:v>51.111293151966109</c:v>
                </c:pt>
                <c:pt idx="705">
                  <c:v>51.120735386838604</c:v>
                </c:pt>
                <c:pt idx="706">
                  <c:v>51.130191311735707</c:v>
                </c:pt>
                <c:pt idx="707">
                  <c:v>51.139661041971891</c:v>
                </c:pt>
                <c:pt idx="708">
                  <c:v>51.149144693808999</c:v>
                </c:pt>
                <c:pt idx="709">
                  <c:v>51.158642384469019</c:v>
                </c:pt>
                <c:pt idx="710">
                  <c:v>51.168154232147003</c:v>
                </c:pt>
                <c:pt idx="711">
                  <c:v>51.17768035602424</c:v>
                </c:pt>
                <c:pt idx="712">
                  <c:v>51.18722087628155</c:v>
                </c:pt>
                <c:pt idx="713">
                  <c:v>51.196775914112884</c:v>
                </c:pt>
                <c:pt idx="714">
                  <c:v>51.20634559173908</c:v>
                </c:pt>
                <c:pt idx="715">
                  <c:v>51.21593003242188</c:v>
                </c:pt>
                <c:pt idx="716">
                  <c:v>51.225529360478106</c:v>
                </c:pt>
                <c:pt idx="717">
                  <c:v>51.235143701294156</c:v>
                </c:pt>
                <c:pt idx="718">
                  <c:v>51.244773181340634</c:v>
                </c:pt>
                <c:pt idx="719">
                  <c:v>51.254417928187323</c:v>
                </c:pt>
                <c:pt idx="720">
                  <c:v>51.264078070518302</c:v>
                </c:pt>
                <c:pt idx="721">
                  <c:v>51.27375373814737</c:v>
                </c:pt>
                <c:pt idx="722">
                  <c:v>51.283445062033714</c:v>
                </c:pt>
                <c:pt idx="723">
                  <c:v>51.29315217429783</c:v>
                </c:pt>
                <c:pt idx="724">
                  <c:v>51.302875208237687</c:v>
                </c:pt>
                <c:pt idx="725">
                  <c:v>51.312614298345189</c:v>
                </c:pt>
                <c:pt idx="726">
                  <c:v>51.322369580322928</c:v>
                </c:pt>
                <c:pt idx="727">
                  <c:v>51.332141191101123</c:v>
                </c:pt>
                <c:pt idx="728">
                  <c:v>51.341929268854983</c:v>
                </c:pt>
                <c:pt idx="729">
                  <c:v>51.35173395302224</c:v>
                </c:pt>
                <c:pt idx="730">
                  <c:v>51.361555384321058</c:v>
                </c:pt>
                <c:pt idx="731">
                  <c:v>51.371393704768188</c:v>
                </c:pt>
                <c:pt idx="732">
                  <c:v>51.381249057697495</c:v>
                </c:pt>
                <c:pt idx="733">
                  <c:v>51.391121587778734</c:v>
                </c:pt>
                <c:pt idx="734">
                  <c:v>51.401011441036708</c:v>
                </c:pt>
                <c:pt idx="735">
                  <c:v>51.410918764870729</c:v>
                </c:pt>
                <c:pt idx="736">
                  <c:v>51.420843708074401</c:v>
                </c:pt>
                <c:pt idx="737">
                  <c:v>51.430786420855782</c:v>
                </c:pt>
                <c:pt idx="738">
                  <c:v>51.44074705485788</c:v>
                </c:pt>
                <c:pt idx="739">
                  <c:v>51.450725763179513</c:v>
                </c:pt>
                <c:pt idx="740">
                  <c:v>51.460722700396509</c:v>
                </c:pt>
                <c:pt idx="741">
                  <c:v>51.470738022583333</c:v>
                </c:pt>
                <c:pt idx="742">
                  <c:v>51.480771887335052</c:v>
                </c:pt>
                <c:pt idx="743">
                  <c:v>51.490824453789713</c:v>
                </c:pt>
                <c:pt idx="744">
                  <c:v>51.500895882651122</c:v>
                </c:pt>
                <c:pt idx="745">
                  <c:v>51.510986336212028</c:v>
                </c:pt>
                <c:pt idx="746">
                  <c:v>51.521095978377687</c:v>
                </c:pt>
                <c:pt idx="747">
                  <c:v>51.531224974689955</c:v>
                </c:pt>
                <c:pt idx="748">
                  <c:v>51.541373492351696</c:v>
                </c:pt>
                <c:pt idx="749">
                  <c:v>51.551541700251711</c:v>
                </c:pt>
                <c:pt idx="750">
                  <c:v>51.561729768990112</c:v>
                </c:pt>
                <c:pt idx="751">
                  <c:v>51.571937870904158</c:v>
                </c:pt>
                <c:pt idx="752">
                  <c:v>51.582166180094539</c:v>
                </c:pt>
                <c:pt idx="753">
                  <c:v>51.59241487245221</c:v>
                </c:pt>
                <c:pt idx="754">
                  <c:v>51.602684125685656</c:v>
                </c:pt>
                <c:pt idx="755">
                  <c:v>51.612974119348728</c:v>
                </c:pt>
                <c:pt idx="756">
                  <c:v>51.62328503486895</c:v>
                </c:pt>
                <c:pt idx="757">
                  <c:v>51.633617055576394</c:v>
                </c:pt>
                <c:pt idx="758">
                  <c:v>51.6439703667331</c:v>
                </c:pt>
                <c:pt idx="759">
                  <c:v>51.654345155563007</c:v>
                </c:pt>
                <c:pt idx="760">
                  <c:v>51.664741611282551</c:v>
                </c:pt>
                <c:pt idx="761">
                  <c:v>51.675159925131751</c:v>
                </c:pt>
                <c:pt idx="762">
                  <c:v>51.68560029040593</c:v>
                </c:pt>
                <c:pt idx="763">
                  <c:v>51.696062902488087</c:v>
                </c:pt>
                <c:pt idx="764">
                  <c:v>51.706547958881828</c:v>
                </c:pt>
                <c:pt idx="765">
                  <c:v>51.717055659245013</c:v>
                </c:pt>
                <c:pt idx="766">
                  <c:v>51.727586205423968</c:v>
                </c:pt>
                <c:pt idx="767">
                  <c:v>51.738139801488479</c:v>
                </c:pt>
                <c:pt idx="768">
                  <c:v>51.748716653767396</c:v>
                </c:pt>
                <c:pt idx="769">
                  <c:v>51.759316970884953</c:v>
                </c:pt>
                <c:pt idx="770">
                  <c:v>51.769940963797858</c:v>
                </c:pt>
                <c:pt idx="771">
                  <c:v>51.780588845833073</c:v>
                </c:pt>
                <c:pt idx="772">
                  <c:v>51.79126083272638</c:v>
                </c:pt>
                <c:pt idx="773">
                  <c:v>51.801957142661699</c:v>
                </c:pt>
                <c:pt idx="774">
                  <c:v>51.812677996311251</c:v>
                </c:pt>
                <c:pt idx="775">
                  <c:v>51.823423616876468</c:v>
                </c:pt>
                <c:pt idx="776">
                  <c:v>51.83419423012981</c:v>
                </c:pt>
                <c:pt idx="777">
                  <c:v>51.844990064457399</c:v>
                </c:pt>
                <c:pt idx="778">
                  <c:v>51.855811350902513</c:v>
                </c:pt>
                <c:pt idx="779">
                  <c:v>51.866658323210032</c:v>
                </c:pt>
                <c:pt idx="780">
                  <c:v>51.877531217871798</c:v>
                </c:pt>
                <c:pt idx="781">
                  <c:v>51.888430274172848</c:v>
                </c:pt>
                <c:pt idx="782">
                  <c:v>51.899355734238739</c:v>
                </c:pt>
                <c:pt idx="783">
                  <c:v>51.910307843083771</c:v>
                </c:pt>
                <c:pt idx="784">
                  <c:v>51.921286848660259</c:v>
                </c:pt>
                <c:pt idx="785">
                  <c:v>51.932293001908874</c:v>
                </c:pt>
                <c:pt idx="786">
                  <c:v>51.94332655681005</c:v>
                </c:pt>
                <c:pt idx="787">
                  <c:v>51.954387770436448</c:v>
                </c:pt>
                <c:pt idx="788">
                  <c:v>51.965476903006639</c:v>
                </c:pt>
                <c:pt idx="789">
                  <c:v>51.976594217939862</c:v>
                </c:pt>
                <c:pt idx="790">
                  <c:v>51.987739981912007</c:v>
                </c:pt>
                <c:pt idx="791">
                  <c:v>51.998914464912858</c:v>
                </c:pt>
                <c:pt idx="792">
                  <c:v>52.010117940304518</c:v>
                </c:pt>
                <c:pt idx="793">
                  <c:v>52.02135068488117</c:v>
                </c:pt>
                <c:pt idx="794">
                  <c:v>52.032612978930175</c:v>
                </c:pt>
                <c:pt idx="795">
                  <c:v>52.043905106294453</c:v>
                </c:pt>
                <c:pt idx="796">
                  <c:v>52.055227354436362</c:v>
                </c:pt>
                <c:pt idx="797">
                  <c:v>52.066580014502954</c:v>
                </c:pt>
                <c:pt idx="798">
                  <c:v>52.077963381392685</c:v>
                </c:pt>
                <c:pt idx="799">
                  <c:v>52.089377753823669</c:v>
                </c:pt>
                <c:pt idx="800">
                  <c:v>52.100823434403509</c:v>
                </c:pt>
                <c:pt idx="801">
                  <c:v>52.11230072970065</c:v>
                </c:pt>
                <c:pt idx="802">
                  <c:v>52.123809950317458</c:v>
                </c:pt>
                <c:pt idx="803">
                  <c:v>52.135351410964958</c:v>
                </c:pt>
                <c:pt idx="804">
                  <c:v>52.146925430539241</c:v>
                </c:pt>
                <c:pt idx="805">
                  <c:v>52.15853233219979</c:v>
                </c:pt>
                <c:pt idx="806">
                  <c:v>52.170172443449509</c:v>
                </c:pt>
                <c:pt idx="807">
                  <c:v>52.181846096216709</c:v>
                </c:pt>
                <c:pt idx="808">
                  <c:v>52.19355362693905</c:v>
                </c:pt>
                <c:pt idx="809">
                  <c:v>52.205295376649403</c:v>
                </c:pt>
                <c:pt idx="810">
                  <c:v>52.217071691063857</c:v>
                </c:pt>
                <c:pt idx="811">
                  <c:v>52.228882920671765</c:v>
                </c:pt>
                <c:pt idx="812">
                  <c:v>52.240729420828025</c:v>
                </c:pt>
                <c:pt idx="813">
                  <c:v>52.252611551847565</c:v>
                </c:pt>
                <c:pt idx="814">
                  <c:v>52.264529679102125</c:v>
                </c:pt>
                <c:pt idx="815">
                  <c:v>52.276484173119485</c:v>
                </c:pt>
                <c:pt idx="816">
                  <c:v>52.288475409685027</c:v>
                </c:pt>
                <c:pt idx="817">
                  <c:v>52.300503769945905</c:v>
                </c:pt>
                <c:pt idx="818">
                  <c:v>52.312569640517765</c:v>
                </c:pt>
                <c:pt idx="819">
                  <c:v>52.324673413594169</c:v>
                </c:pt>
                <c:pt idx="820">
                  <c:v>52.336815487058715</c:v>
                </c:pt>
                <c:pt idx="821">
                  <c:v>52.348996264600082</c:v>
                </c:pt>
                <c:pt idx="822">
                  <c:v>52.361216155829922</c:v>
                </c:pt>
                <c:pt idx="823">
                  <c:v>52.373475576403777</c:v>
                </c:pt>
                <c:pt idx="824">
                  <c:v>52.385774948145169</c:v>
                </c:pt>
                <c:pt idx="825">
                  <c:v>52.398114699172822</c:v>
                </c:pt>
                <c:pt idx="826">
                  <c:v>52.410495264031226</c:v>
                </c:pt>
                <c:pt idx="827">
                  <c:v>52.422917083824593</c:v>
                </c:pt>
                <c:pt idx="828">
                  <c:v>52.435380606354364</c:v>
                </c:pt>
                <c:pt idx="829">
                  <c:v>52.447886286260292</c:v>
                </c:pt>
                <c:pt idx="830">
                  <c:v>52.460434585165352</c:v>
                </c:pt>
                <c:pt idx="831">
                  <c:v>52.47302597182442</c:v>
                </c:pt>
                <c:pt idx="832">
                  <c:v>52.485660922277027</c:v>
                </c:pt>
                <c:pt idx="833">
                  <c:v>52.498339920004248</c:v>
                </c:pt>
                <c:pt idx="834">
                  <c:v>52.511063456089701</c:v>
                </c:pt>
                <c:pt idx="835">
                  <c:v>52.523832029385154</c:v>
                </c:pt>
                <c:pt idx="836">
                  <c:v>52.536646146680525</c:v>
                </c:pt>
                <c:pt idx="837">
                  <c:v>52.549506322878649</c:v>
                </c:pt>
                <c:pt idx="838">
                  <c:v>52.562413081174853</c:v>
                </c:pt>
                <c:pt idx="839">
                  <c:v>52.575366953241605</c:v>
                </c:pt>
                <c:pt idx="840">
                  <c:v>52.588368479418286</c:v>
                </c:pt>
                <c:pt idx="841">
                  <c:v>52.601418208906381</c:v>
                </c:pt>
                <c:pt idx="842">
                  <c:v>52.61451669997016</c:v>
                </c:pt>
                <c:pt idx="843">
                  <c:v>52.627664520143199</c:v>
                </c:pt>
                <c:pt idx="844">
                  <c:v>52.640862246440697</c:v>
                </c:pt>
                <c:pt idx="845">
                  <c:v>52.654110465578064</c:v>
                </c:pt>
                <c:pt idx="846">
                  <c:v>52.667409774195825</c:v>
                </c:pt>
                <c:pt idx="847">
                  <c:v>52.680760779091045</c:v>
                </c:pt>
                <c:pt idx="848">
                  <c:v>52.694164097455719</c:v>
                </c:pt>
                <c:pt idx="849">
                  <c:v>52.707620357122082</c:v>
                </c:pt>
                <c:pt idx="850">
                  <c:v>52.721130196815352</c:v>
                </c:pt>
                <c:pt idx="851">
                  <c:v>52.734694266413946</c:v>
                </c:pt>
                <c:pt idx="852">
                  <c:v>52.74831322721765</c:v>
                </c:pt>
                <c:pt idx="853">
                  <c:v>52.761987752223931</c:v>
                </c:pt>
                <c:pt idx="854">
                  <c:v>52.775718526412568</c:v>
                </c:pt>
                <c:pt idx="855">
                  <c:v>52.78950624703927</c:v>
                </c:pt>
                <c:pt idx="856">
                  <c:v>52.803351623938141</c:v>
                </c:pt>
                <c:pt idx="857">
                  <c:v>52.817255379833767</c:v>
                </c:pt>
                <c:pt idx="858">
                  <c:v>52.831218250663028</c:v>
                </c:pt>
                <c:pt idx="859">
                  <c:v>52.845240985906976</c:v>
                </c:pt>
                <c:pt idx="860">
                  <c:v>52.85932434893342</c:v>
                </c:pt>
                <c:pt idx="861">
                  <c:v>52.873469117350382</c:v>
                </c:pt>
                <c:pt idx="862">
                  <c:v>52.887676083370884</c:v>
                </c:pt>
                <c:pt idx="863">
                  <c:v>52.901946054189729</c:v>
                </c:pt>
                <c:pt idx="864">
                  <c:v>52.916279852372412</c:v>
                </c:pt>
                <c:pt idx="865">
                  <c:v>52.930678316256845</c:v>
                </c:pt>
                <c:pt idx="866">
                  <c:v>52.94514230036846</c:v>
                </c:pt>
                <c:pt idx="867">
                  <c:v>52.959672675849021</c:v>
                </c:pt>
                <c:pt idx="868">
                  <c:v>52.974270330899913</c:v>
                </c:pt>
                <c:pt idx="869">
                  <c:v>52.988936171240326</c:v>
                </c:pt>
                <c:pt idx="870">
                  <c:v>53.003671120581053</c:v>
                </c:pt>
                <c:pt idx="871">
                  <c:v>53.018476121114539</c:v>
                </c:pt>
                <c:pt idx="872">
                  <c:v>53.033352134021776</c:v>
                </c:pt>
                <c:pt idx="873">
                  <c:v>53.048300139996854</c:v>
                </c:pt>
                <c:pt idx="874">
                  <c:v>53.063321139789835</c:v>
                </c:pt>
                <c:pt idx="875">
                  <c:v>53.07841615476876</c:v>
                </c:pt>
                <c:pt idx="876">
                  <c:v>53.093586227501639</c:v>
                </c:pt>
                <c:pt idx="877">
                  <c:v>53.108832422359185</c:v>
                </c:pt>
                <c:pt idx="878">
                  <c:v>53.124155826139329</c:v>
                </c:pt>
                <c:pt idx="879">
                  <c:v>53.139557548714357</c:v>
                </c:pt>
                <c:pt idx="880">
                  <c:v>53.155038723701743</c:v>
                </c:pt>
                <c:pt idx="881">
                  <c:v>53.170600509159641</c:v>
                </c:pt>
                <c:pt idx="882">
                  <c:v>53.186244088308257</c:v>
                </c:pt>
                <c:pt idx="883">
                  <c:v>53.201970670278193</c:v>
                </c:pt>
                <c:pt idx="884">
                  <c:v>53.217781490886956</c:v>
                </c:pt>
                <c:pt idx="885">
                  <c:v>53.233677813445027</c:v>
                </c:pt>
                <c:pt idx="886">
                  <c:v>53.249660929592764</c:v>
                </c:pt>
                <c:pt idx="887">
                  <c:v>53.265732160169627</c:v>
                </c:pt>
                <c:pt idx="888">
                  <c:v>53.281892856117175</c:v>
                </c:pt>
                <c:pt idx="889">
                  <c:v>53.298144399417573</c:v>
                </c:pt>
                <c:pt idx="890">
                  <c:v>53.314488204069058</c:v>
                </c:pt>
                <c:pt idx="891">
                  <c:v>53.330925717100463</c:v>
                </c:pt>
                <c:pt idx="892">
                  <c:v>53.347458419626349</c:v>
                </c:pt>
                <c:pt idx="893">
                  <c:v>53.364087827945013</c:v>
                </c:pt>
                <c:pt idx="894">
                  <c:v>53.380815494681322</c:v>
                </c:pt>
                <c:pt idx="895">
                  <c:v>53.397643009976633</c:v>
                </c:pt>
                <c:pt idx="896">
                  <c:v>53.414572002728193</c:v>
                </c:pt>
                <c:pt idx="897">
                  <c:v>53.43160414188052</c:v>
                </c:pt>
                <c:pt idx="898">
                  <c:v>53.448741137771293</c:v>
                </c:pt>
                <c:pt idx="899">
                  <c:v>53.465984743534811</c:v>
                </c:pt>
                <c:pt idx="900">
                  <c:v>53.48333675656567</c:v>
                </c:pt>
                <c:pt idx="901">
                  <c:v>53.500799020046138</c:v>
                </c:pt>
                <c:pt idx="902">
                  <c:v>53.518373424540364</c:v>
                </c:pt>
                <c:pt idx="903">
                  <c:v>53.536061909659068</c:v>
                </c:pt>
                <c:pt idx="904">
                  <c:v>53.553866465798507</c:v>
                </c:pt>
                <c:pt idx="905">
                  <c:v>53.571789135957751</c:v>
                </c:pt>
                <c:pt idx="906">
                  <c:v>53.589832017638507</c:v>
                </c:pt>
                <c:pt idx="907">
                  <c:v>53.607997264832107</c:v>
                </c:pt>
                <c:pt idx="908">
                  <c:v>53.626287090098529</c:v>
                </c:pt>
                <c:pt idx="909">
                  <c:v>53.644703766742587</c:v>
                </c:pt>
                <c:pt idx="910">
                  <c:v>53.663249631092874</c:v>
                </c:pt>
                <c:pt idx="911">
                  <c:v>53.681927084889338</c:v>
                </c:pt>
                <c:pt idx="912">
                  <c:v>53.700738597785744</c:v>
                </c:pt>
                <c:pt idx="913">
                  <c:v>53.719686709973907</c:v>
                </c:pt>
                <c:pt idx="914">
                  <c:v>53.738774034936696</c:v>
                </c:pt>
                <c:pt idx="915">
                  <c:v>53.758003262337688</c:v>
                </c:pt>
                <c:pt idx="916">
                  <c:v>53.77737716105559</c:v>
                </c:pt>
                <c:pt idx="917">
                  <c:v>53.796898582372393</c:v>
                </c:pt>
                <c:pt idx="918">
                  <c:v>53.816570463324645</c:v>
                </c:pt>
                <c:pt idx="919">
                  <c:v>53.836395830228035</c:v>
                </c:pt>
                <c:pt idx="920">
                  <c:v>53.85637780238622</c:v>
                </c:pt>
                <c:pt idx="921">
                  <c:v>53.876519595995624</c:v>
                </c:pt>
                <c:pt idx="922">
                  <c:v>53.896824528258826</c:v>
                </c:pt>
                <c:pt idx="923">
                  <c:v>53.917296021720098</c:v>
                </c:pt>
                <c:pt idx="924">
                  <c:v>53.937937608837743</c:v>
                </c:pt>
                <c:pt idx="925">
                  <c:v>53.95875293680897</c:v>
                </c:pt>
                <c:pt idx="926">
                  <c:v>53.979745772664344</c:v>
                </c:pt>
                <c:pt idx="927">
                  <c:v>54.00092000865012</c:v>
                </c:pt>
                <c:pt idx="928">
                  <c:v>54.02227966791834</c:v>
                </c:pt>
                <c:pt idx="929">
                  <c:v>54.043828910546175</c:v>
                </c:pt>
                <c:pt idx="930">
                  <c:v>54.065572039907636</c:v>
                </c:pt>
                <c:pt idx="931">
                  <c:v>54.087513509422976</c:v>
                </c:pt>
                <c:pt idx="932">
                  <c:v>54.109657929712952</c:v>
                </c:pt>
                <c:pt idx="933">
                  <c:v>54.13201007618769</c:v>
                </c:pt>
                <c:pt idx="934">
                  <c:v>54.154574897102243</c:v>
                </c:pt>
                <c:pt idx="935">
                  <c:v>54.177357522114043</c:v>
                </c:pt>
                <c:pt idx="936">
                  <c:v>54.200363271380212</c:v>
                </c:pt>
                <c:pt idx="937">
                  <c:v>54.223597665236561</c:v>
                </c:pt>
                <c:pt idx="938">
                  <c:v>54.247066434503381</c:v>
                </c:pt>
                <c:pt idx="939">
                  <c:v>54.270775531467919</c:v>
                </c:pt>
                <c:pt idx="940">
                  <c:v>54.294731141597588</c:v>
                </c:pt>
                <c:pt idx="941">
                  <c:v>54.318939696043401</c:v>
                </c:pt>
                <c:pt idx="942">
                  <c:v>54.343407884998754</c:v>
                </c:pt>
                <c:pt idx="943">
                  <c:v>54.368142671985083</c:v>
                </c:pt>
                <c:pt idx="944">
                  <c:v>54.393151309142979</c:v>
                </c:pt>
                <c:pt idx="945">
                  <c:v>54.418441353615322</c:v>
                </c:pt>
                <c:pt idx="946">
                  <c:v>54.444020685117749</c:v>
                </c:pt>
                <c:pt idx="947">
                  <c:v>54.46989752480178</c:v>
                </c:pt>
                <c:pt idx="948">
                  <c:v>54.496080455526879</c:v>
                </c:pt>
                <c:pt idx="949">
                  <c:v>54.522578443670255</c:v>
                </c:pt>
                <c:pt idx="950">
                  <c:v>54.54940086261719</c:v>
                </c:pt>
                <c:pt idx="951">
                  <c:v>54.576557518090382</c:v>
                </c:pt>
                <c:pt idx="952">
                  <c:v>54.604058675494663</c:v>
                </c:pt>
                <c:pt idx="953">
                  <c:v>54.631915089473445</c:v>
                </c:pt>
                <c:pt idx="954">
                  <c:v>54.660138035896132</c:v>
                </c:pt>
                <c:pt idx="955">
                  <c:v>54.688739346521473</c:v>
                </c:pt>
                <c:pt idx="956">
                  <c:v>54.717731446611374</c:v>
                </c:pt>
                <c:pt idx="957">
                  <c:v>54.747127395802941</c:v>
                </c:pt>
                <c:pt idx="958">
                  <c:v>54.776940932585227</c:v>
                </c:pt>
                <c:pt idx="959">
                  <c:v>54.807186522770465</c:v>
                </c:pt>
                <c:pt idx="960">
                  <c:v>54.837879412400298</c:v>
                </c:pt>
                <c:pt idx="961">
                  <c:v>54.869035685585267</c:v>
                </c:pt>
                <c:pt idx="962">
                  <c:v>54.900672327842337</c:v>
                </c:pt>
                <c:pt idx="963">
                  <c:v>54.932807295572921</c:v>
                </c:pt>
                <c:pt idx="964">
                  <c:v>54.965459592412842</c:v>
                </c:pt>
                <c:pt idx="965">
                  <c:v>54.998649353290219</c:v>
                </c:pt>
                <c:pt idx="966">
                  <c:v>55.032397937148488</c:v>
                </c:pt>
                <c:pt idx="967">
                  <c:v>55.066728029433804</c:v>
                </c:pt>
                <c:pt idx="968">
                  <c:v>55.101663755612975</c:v>
                </c:pt>
                <c:pt idx="969">
                  <c:v>55.137230807184295</c:v>
                </c:pt>
                <c:pt idx="970">
                  <c:v>55.17345658187579</c:v>
                </c:pt>
                <c:pt idx="971">
                  <c:v>55.210370340000409</c:v>
                </c:pt>
                <c:pt idx="972">
                  <c:v>55.248003379265619</c:v>
                </c:pt>
                <c:pt idx="973">
                  <c:v>55.286389230726002</c:v>
                </c:pt>
                <c:pt idx="974">
                  <c:v>55.325563879037666</c:v>
                </c:pt>
                <c:pt idx="975">
                  <c:v>55.36556601073957</c:v>
                </c:pt>
                <c:pt idx="976">
                  <c:v>55.406437294972534</c:v>
                </c:pt>
                <c:pt idx="977">
                  <c:v>55.4482227018812</c:v>
                </c:pt>
                <c:pt idx="978">
                  <c:v>55.49097086496424</c:v>
                </c:pt>
                <c:pt idx="979">
                  <c:v>55.534734494891929</c:v>
                </c:pt>
                <c:pt idx="980">
                  <c:v>55.579570853860211</c:v>
                </c:pt>
                <c:pt idx="981">
                  <c:v>55.625542301477211</c:v>
                </c:pt>
                <c:pt idx="982">
                  <c:v>55.672716925588645</c:v>
                </c:pt>
                <c:pt idx="983">
                  <c:v>55.72116927448446</c:v>
                </c:pt>
                <c:pt idx="984">
                  <c:v>55.770981210778217</c:v>
                </c:pt>
                <c:pt idx="985">
                  <c:v>55.822242912168392</c:v>
                </c:pt>
                <c:pt idx="986">
                  <c:v>55.875054050622715</c:v>
                </c:pt>
                <c:pt idx="987">
                  <c:v>55.929525189748617</c:v>
                </c:pt>
                <c:pt idx="988">
                  <c:v>55.985779450885055</c:v>
                </c:pt>
                <c:pt idx="989">
                  <c:v>56.04395451270176</c:v>
                </c:pt>
                <c:pt idx="990">
                  <c:v>56.104205028140377</c:v>
                </c:pt>
                <c:pt idx="991">
                  <c:v>56.16670556827853</c:v>
                </c:pt>
                <c:pt idx="992">
                  <c:v>56.231654237920857</c:v>
                </c:pt>
                <c:pt idx="993">
                  <c:v>56.29927715654172</c:v>
                </c:pt>
                <c:pt idx="994">
                  <c:v>56.369834066840539</c:v>
                </c:pt>
                <c:pt idx="995">
                  <c:v>56.443625431177139</c:v>
                </c:pt>
                <c:pt idx="996">
                  <c:v>56.521001518500078</c:v>
                </c:pt>
                <c:pt idx="997">
                  <c:v>56.602374195043922</c:v>
                </c:pt>
                <c:pt idx="998">
                  <c:v>56.688232450384483</c:v>
                </c:pt>
                <c:pt idx="999">
                  <c:v>56.779163182678701</c:v>
                </c:pt>
                <c:pt idx="1000">
                  <c:v>56.875879548124097</c:v>
                </c:pt>
                <c:pt idx="1001">
                  <c:v>56.979260456370682</c:v>
                </c:pt>
                <c:pt idx="1002">
                  <c:v>57.0904069509143</c:v>
                </c:pt>
                <c:pt idx="1003">
                  <c:v>57.210725001486125</c:v>
                </c:pt>
                <c:pt idx="1004">
                  <c:v>57.342051190666822</c:v>
                </c:pt>
                <c:pt idx="1005">
                  <c:v>57.486851238641663</c:v>
                </c:pt>
                <c:pt idx="1006">
                  <c:v>57.64854906486454</c:v>
                </c:pt>
                <c:pt idx="1007">
                  <c:v>57.832105915112933</c:v>
                </c:pt>
                <c:pt idx="1008">
                  <c:v>58.045120912421659</c:v>
                </c:pt>
                <c:pt idx="1009">
                  <c:v>58.300147774006369</c:v>
                </c:pt>
                <c:pt idx="1010">
                  <c:v>58.620328898301224</c:v>
                </c:pt>
                <c:pt idx="1011">
                  <c:v>59.056524329091076</c:v>
                </c:pt>
                <c:pt idx="1012">
                  <c:v>59.766102667317789</c:v>
                </c:pt>
                <c:pt idx="1013">
                  <c:v>61.858705226276626</c:v>
                </c:pt>
              </c:numCache>
            </c:numRef>
          </c:xVal>
          <c:yVal>
            <c:numRef>
              <c:f>'Fig10'!$O$4:$O$1017</c:f>
              <c:numCache>
                <c:formatCode>General</c:formatCode>
                <c:ptCount val="1014"/>
                <c:pt idx="0">
                  <c:v>2.48947517743014E-4</c:v>
                </c:pt>
                <c:pt idx="1">
                  <c:v>1.3898300451930213E-3</c:v>
                </c:pt>
                <c:pt idx="2">
                  <c:v>2.2608978092681893E-3</c:v>
                </c:pt>
                <c:pt idx="3">
                  <c:v>3.0801106594198768E-3</c:v>
                </c:pt>
                <c:pt idx="4">
                  <c:v>3.8670173320469051E-3</c:v>
                </c:pt>
                <c:pt idx="5">
                  <c:v>4.6296894882771914E-3</c:v>
                </c:pt>
                <c:pt idx="6">
                  <c:v>5.3726858602721611E-3</c:v>
                </c:pt>
                <c:pt idx="7">
                  <c:v>6.0989891881801468E-3</c:v>
                </c:pt>
                <c:pt idx="8">
                  <c:v>6.8107249112024457E-3</c:v>
                </c:pt>
                <c:pt idx="9">
                  <c:v>7.5094944887855444E-3</c:v>
                </c:pt>
                <c:pt idx="10">
                  <c:v>8.1965531289661577E-3</c:v>
                </c:pt>
                <c:pt idx="11">
                  <c:v>8.8729140575679998E-3</c:v>
                </c:pt>
                <c:pt idx="12">
                  <c:v>9.5394141008446568E-3</c:v>
                </c:pt>
                <c:pt idx="13">
                  <c:v>1.0196757181103853E-2</c:v>
                </c:pt>
                <c:pt idx="14">
                  <c:v>1.0845544394106971E-2</c:v>
                </c:pt>
                <c:pt idx="15">
                  <c:v>1.1486295522473627E-2</c:v>
                </c:pt>
                <c:pt idx="16">
                  <c:v>1.2119464859365218E-2</c:v>
                </c:pt>
                <c:pt idx="17">
                  <c:v>1.2745453123903726E-2</c:v>
                </c:pt>
                <c:pt idx="18">
                  <c:v>1.3364616615395137E-2</c:v>
                </c:pt>
                <c:pt idx="19">
                  <c:v>1.3977274369141517E-2</c:v>
                </c:pt>
                <c:pt idx="20">
                  <c:v>1.4583713835466526E-2</c:v>
                </c:pt>
                <c:pt idx="21">
                  <c:v>1.5184195447213637E-2</c:v>
                </c:pt>
                <c:pt idx="22">
                  <c:v>1.5778956337108369E-2</c:v>
                </c:pt>
                <c:pt idx="23">
                  <c:v>1.6368213395457416E-2</c:v>
                </c:pt>
                <c:pt idx="24">
                  <c:v>1.6952165809343722E-2</c:v>
                </c:pt>
                <c:pt idx="25">
                  <c:v>1.7530997189596588E-2</c:v>
                </c:pt>
                <c:pt idx="26">
                  <c:v>1.8104877366453546E-2</c:v>
                </c:pt>
                <c:pt idx="27">
                  <c:v>1.8673963916505165E-2</c:v>
                </c:pt>
                <c:pt idx="28">
                  <c:v>1.9238403469666435E-2</c:v>
                </c:pt>
                <c:pt idx="29">
                  <c:v>1.9798332834715666E-2</c:v>
                </c:pt>
                <c:pt idx="30">
                  <c:v>2.0353879974037582E-2</c:v>
                </c:pt>
                <c:pt idx="31">
                  <c:v>2.0905164852104488E-2</c:v>
                </c:pt>
                <c:pt idx="32">
                  <c:v>2.1452300177750485E-2</c:v>
                </c:pt>
                <c:pt idx="33">
                  <c:v>2.1995392056327164E-2</c:v>
                </c:pt>
                <c:pt idx="34">
                  <c:v>2.2534540565193155E-2</c:v>
                </c:pt>
                <c:pt idx="35">
                  <c:v>2.3069840263542571E-2</c:v>
                </c:pt>
                <c:pt idx="36">
                  <c:v>2.3601380645665228E-2</c:v>
                </c:pt>
                <c:pt idx="37">
                  <c:v>2.4129246545436099E-2</c:v>
                </c:pt>
                <c:pt idx="38">
                  <c:v>2.4653518498332135E-2</c:v>
                </c:pt>
                <c:pt idx="39">
                  <c:v>2.5174273066593065E-2</c:v>
                </c:pt>
                <c:pt idx="40">
                  <c:v>2.569158313196266E-2</c:v>
                </c:pt>
                <c:pt idx="41">
                  <c:v>2.6205518160132443E-2</c:v>
                </c:pt>
                <c:pt idx="42">
                  <c:v>2.6716144440141882E-2</c:v>
                </c:pt>
                <c:pt idx="43">
                  <c:v>2.7223525301644919E-2</c:v>
                </c:pt>
                <c:pt idx="44">
                  <c:v>2.7727721312745264E-2</c:v>
                </c:pt>
                <c:pt idx="45">
                  <c:v>2.8228790460167543E-2</c:v>
                </c:pt>
                <c:pt idx="46">
                  <c:v>2.8726788314152683E-2</c:v>
                </c:pt>
                <c:pt idx="47">
                  <c:v>2.9221768179287712E-2</c:v>
                </c:pt>
                <c:pt idx="48">
                  <c:v>2.9713781232988859E-2</c:v>
                </c:pt>
                <c:pt idx="49">
                  <c:v>3.0202876652765755E-2</c:v>
                </c:pt>
                <c:pt idx="50">
                  <c:v>3.0689101733474028E-2</c:v>
                </c:pt>
                <c:pt idx="51">
                  <c:v>3.1172501995372262E-2</c:v>
                </c:pt>
                <c:pt idx="52">
                  <c:v>3.1653121284139434E-2</c:v>
                </c:pt>
                <c:pt idx="53">
                  <c:v>3.2131001863279537E-2</c:v>
                </c:pt>
                <c:pt idx="54">
                  <c:v>3.2606184499820196E-2</c:v>
                </c:pt>
                <c:pt idx="55">
                  <c:v>3.3078708543943999E-2</c:v>
                </c:pt>
                <c:pt idx="56">
                  <c:v>3.3548612002925762E-2</c:v>
                </c:pt>
                <c:pt idx="57">
                  <c:v>3.4015931609904779E-2</c:v>
                </c:pt>
                <c:pt idx="58">
                  <c:v>3.4480702888203867E-2</c:v>
                </c:pt>
                <c:pt idx="59">
                  <c:v>3.4942960211016033E-2</c:v>
                </c:pt>
                <c:pt idx="60">
                  <c:v>3.5402736857543436E-2</c:v>
                </c:pt>
                <c:pt idx="61">
                  <c:v>3.586006506519223E-2</c:v>
                </c:pt>
                <c:pt idx="62">
                  <c:v>3.6314976078668265E-2</c:v>
                </c:pt>
                <c:pt idx="63">
                  <c:v>3.6767500195887343E-2</c:v>
                </c:pt>
                <c:pt idx="64">
                  <c:v>3.7217666811135711E-2</c:v>
                </c:pt>
                <c:pt idx="65">
                  <c:v>3.7665504455540844E-2</c:v>
                </c:pt>
                <c:pt idx="66">
                  <c:v>3.8111040835271441E-2</c:v>
                </c:pt>
                <c:pt idx="67">
                  <c:v>3.8554302867218893E-2</c:v>
                </c:pt>
                <c:pt idx="68">
                  <c:v>3.8995316713030213E-2</c:v>
                </c:pt>
                <c:pt idx="69">
                  <c:v>3.9434107810798404E-2</c:v>
                </c:pt>
                <c:pt idx="70">
                  <c:v>3.9870700905193325E-2</c:v>
                </c:pt>
                <c:pt idx="71">
                  <c:v>4.0305120075911513E-2</c:v>
                </c:pt>
                <c:pt idx="72">
                  <c:v>4.0737388764497423E-2</c:v>
                </c:pt>
                <c:pt idx="73">
                  <c:v>4.1167529799803065E-2</c:v>
                </c:pt>
                <c:pt idx="74">
                  <c:v>4.1595565422026463E-2</c:v>
                </c:pt>
                <c:pt idx="75">
                  <c:v>4.2021517305547616E-2</c:v>
                </c:pt>
                <c:pt idx="76">
                  <c:v>4.2445406580560625E-2</c:v>
                </c:pt>
                <c:pt idx="77">
                  <c:v>4.2867253853607845E-2</c:v>
                </c:pt>
                <c:pt idx="78">
                  <c:v>4.3287079227047581E-2</c:v>
                </c:pt>
                <c:pt idx="79">
                  <c:v>4.3704902317626977E-2</c:v>
                </c:pt>
                <c:pt idx="80">
                  <c:v>4.4120742274148306E-2</c:v>
                </c:pt>
                <c:pt idx="81">
                  <c:v>4.4534617794081674E-2</c:v>
                </c:pt>
                <c:pt idx="82">
                  <c:v>4.494654713970319E-2</c:v>
                </c:pt>
                <c:pt idx="83">
                  <c:v>4.5356548153257327E-2</c:v>
                </c:pt>
                <c:pt idx="84">
                  <c:v>4.5764638271405207E-2</c:v>
                </c:pt>
                <c:pt idx="85">
                  <c:v>4.6170834539148213E-2</c:v>
                </c:pt>
                <c:pt idx="86">
                  <c:v>4.6575153622927239E-2</c:v>
                </c:pt>
                <c:pt idx="87">
                  <c:v>4.6977611823376043E-2</c:v>
                </c:pt>
                <c:pt idx="88">
                  <c:v>4.7378225087242647E-2</c:v>
                </c:pt>
                <c:pt idx="89">
                  <c:v>4.7777009018971459E-2</c:v>
                </c:pt>
                <c:pt idx="90">
                  <c:v>4.8173978891733936E-2</c:v>
                </c:pt>
                <c:pt idx="91">
                  <c:v>4.8569149657932818E-2</c:v>
                </c:pt>
                <c:pt idx="92">
                  <c:v>4.8962535959315941E-2</c:v>
                </c:pt>
                <c:pt idx="93">
                  <c:v>4.935415213666286E-2</c:v>
                </c:pt>
                <c:pt idx="94">
                  <c:v>4.9744012239034963E-2</c:v>
                </c:pt>
                <c:pt idx="95">
                  <c:v>5.0132130032655896E-2</c:v>
                </c:pt>
                <c:pt idx="96">
                  <c:v>5.0518519009530721E-2</c:v>
                </c:pt>
                <c:pt idx="97">
                  <c:v>5.090319239536114E-2</c:v>
                </c:pt>
                <c:pt idx="98">
                  <c:v>5.1286163157814604E-2</c:v>
                </c:pt>
                <c:pt idx="99">
                  <c:v>5.1667444013647389E-2</c:v>
                </c:pt>
                <c:pt idx="100">
                  <c:v>5.2047047436297532E-2</c:v>
                </c:pt>
                <c:pt idx="101">
                  <c:v>5.2424985662565454E-2</c:v>
                </c:pt>
                <c:pt idx="102">
                  <c:v>5.2801270699579933E-2</c:v>
                </c:pt>
                <c:pt idx="103">
                  <c:v>5.317591433102091E-2</c:v>
                </c:pt>
                <c:pt idx="104">
                  <c:v>5.3548928123455804E-2</c:v>
                </c:pt>
                <c:pt idx="105">
                  <c:v>5.3920323432294477E-2</c:v>
                </c:pt>
                <c:pt idx="106">
                  <c:v>5.4290111407513587E-2</c:v>
                </c:pt>
                <c:pt idx="107">
                  <c:v>5.4658302999206321E-2</c:v>
                </c:pt>
                <c:pt idx="108">
                  <c:v>5.5024908962961493E-2</c:v>
                </c:pt>
                <c:pt idx="109">
                  <c:v>5.5389939864949188E-2</c:v>
                </c:pt>
                <c:pt idx="110">
                  <c:v>5.5753406086923391E-2</c:v>
                </c:pt>
                <c:pt idx="111">
                  <c:v>5.6115317831086961E-2</c:v>
                </c:pt>
                <c:pt idx="112">
                  <c:v>5.6475685124594735E-2</c:v>
                </c:pt>
                <c:pt idx="113">
                  <c:v>5.6834517824056352E-2</c:v>
                </c:pt>
                <c:pt idx="114">
                  <c:v>5.7191825619909341E-2</c:v>
                </c:pt>
                <c:pt idx="115">
                  <c:v>5.7547618040603356E-2</c:v>
                </c:pt>
                <c:pt idx="116">
                  <c:v>5.7901904456366962E-2</c:v>
                </c:pt>
                <c:pt idx="117">
                  <c:v>5.8254694083601635E-2</c:v>
                </c:pt>
                <c:pt idx="118">
                  <c:v>5.8605995988034155E-2</c:v>
                </c:pt>
                <c:pt idx="119">
                  <c:v>5.8955819088923257E-2</c:v>
                </c:pt>
                <c:pt idx="120">
                  <c:v>5.930417216220138E-2</c:v>
                </c:pt>
                <c:pt idx="121">
                  <c:v>5.9651063844032501E-2</c:v>
                </c:pt>
                <c:pt idx="122">
                  <c:v>5.999650263400183E-2</c:v>
                </c:pt>
                <c:pt idx="123">
                  <c:v>6.0340496898686008E-2</c:v>
                </c:pt>
                <c:pt idx="124">
                  <c:v>6.0683054874019239E-2</c:v>
                </c:pt>
                <c:pt idx="125">
                  <c:v>6.1024184669178083E-2</c:v>
                </c:pt>
                <c:pt idx="126">
                  <c:v>6.1363894268644484E-2</c:v>
                </c:pt>
                <c:pt idx="127">
                  <c:v>6.1702191535737208E-2</c:v>
                </c:pt>
                <c:pt idx="128">
                  <c:v>6.2039084214789882E-2</c:v>
                </c:pt>
                <c:pt idx="129">
                  <c:v>6.2374579934135352E-2</c:v>
                </c:pt>
                <c:pt idx="130">
                  <c:v>6.2708686208539866E-2</c:v>
                </c:pt>
                <c:pt idx="131">
                  <c:v>6.3041410441730922E-2</c:v>
                </c:pt>
                <c:pt idx="132">
                  <c:v>6.3372759928720337E-2</c:v>
                </c:pt>
                <c:pt idx="133">
                  <c:v>6.3702741858364595E-2</c:v>
                </c:pt>
                <c:pt idx="134">
                  <c:v>6.403136331546419E-2</c:v>
                </c:pt>
                <c:pt idx="135">
                  <c:v>6.435863128291941E-2</c:v>
                </c:pt>
                <c:pt idx="136">
                  <c:v>6.4684552644128784E-2</c:v>
                </c:pt>
                <c:pt idx="137">
                  <c:v>6.5009134184847273E-2</c:v>
                </c:pt>
                <c:pt idx="138">
                  <c:v>6.5332382595344726E-2</c:v>
                </c:pt>
                <c:pt idx="139">
                  <c:v>6.5654304472226713E-2</c:v>
                </c:pt>
                <c:pt idx="140">
                  <c:v>6.597490632059988E-2</c:v>
                </c:pt>
                <c:pt idx="141">
                  <c:v>6.6294194555708161E-2</c:v>
                </c:pt>
                <c:pt idx="142">
                  <c:v>6.6612175504829174E-2</c:v>
                </c:pt>
                <c:pt idx="143">
                  <c:v>6.6928855409075227E-2</c:v>
                </c:pt>
                <c:pt idx="144">
                  <c:v>6.7244240425013549E-2</c:v>
                </c:pt>
                <c:pt idx="145">
                  <c:v>6.7558336626494561E-2</c:v>
                </c:pt>
                <c:pt idx="146">
                  <c:v>6.7871150006063141E-2</c:v>
                </c:pt>
                <c:pt idx="147">
                  <c:v>6.8182686476660079E-2</c:v>
                </c:pt>
                <c:pt idx="148">
                  <c:v>6.8492951873278404E-2</c:v>
                </c:pt>
                <c:pt idx="149">
                  <c:v>6.8801951954160723E-2</c:v>
                </c:pt>
                <c:pt idx="150">
                  <c:v>6.9109692402682985E-2</c:v>
                </c:pt>
                <c:pt idx="151">
                  <c:v>6.9416178828215616E-2</c:v>
                </c:pt>
                <c:pt idx="152">
                  <c:v>6.9721416767982727E-2</c:v>
                </c:pt>
                <c:pt idx="153">
                  <c:v>7.0025411688519584E-2</c:v>
                </c:pt>
                <c:pt idx="154">
                  <c:v>7.0328168986234146E-2</c:v>
                </c:pt>
                <c:pt idx="155">
                  <c:v>7.0629693989501488E-2</c:v>
                </c:pt>
                <c:pt idx="156">
                  <c:v>7.0929991959643654E-2</c:v>
                </c:pt>
                <c:pt idx="157">
                  <c:v>7.1229068091746117E-2</c:v>
                </c:pt>
                <c:pt idx="158">
                  <c:v>7.1526927516625829E-2</c:v>
                </c:pt>
                <c:pt idx="159">
                  <c:v>7.1823575301508222E-2</c:v>
                </c:pt>
                <c:pt idx="160">
                  <c:v>7.2119016450859205E-2</c:v>
                </c:pt>
                <c:pt idx="161">
                  <c:v>7.2413255908436669E-2</c:v>
                </c:pt>
                <c:pt idx="162">
                  <c:v>7.2706298557167121E-2</c:v>
                </c:pt>
                <c:pt idx="163">
                  <c:v>7.2998149221330161E-2</c:v>
                </c:pt>
                <c:pt idx="164">
                  <c:v>7.3288812666889788E-2</c:v>
                </c:pt>
                <c:pt idx="165">
                  <c:v>7.3578293602678882E-2</c:v>
                </c:pt>
                <c:pt idx="166">
                  <c:v>7.3866596681283425E-2</c:v>
                </c:pt>
                <c:pt idx="167">
                  <c:v>7.4153726500462105E-2</c:v>
                </c:pt>
                <c:pt idx="168">
                  <c:v>7.4439687603254812E-2</c:v>
                </c:pt>
                <c:pt idx="169">
                  <c:v>7.4724484479764569E-2</c:v>
                </c:pt>
                <c:pt idx="170">
                  <c:v>7.5008121567399652E-2</c:v>
                </c:pt>
                <c:pt idx="171">
                  <c:v>7.5290603252208863E-2</c:v>
                </c:pt>
                <c:pt idx="172">
                  <c:v>7.5571933869224173E-2</c:v>
                </c:pt>
                <c:pt idx="173">
                  <c:v>7.5852117704031302E-2</c:v>
                </c:pt>
                <c:pt idx="174">
                  <c:v>7.6131158992744044E-2</c:v>
                </c:pt>
                <c:pt idx="175">
                  <c:v>7.6409061923448207E-2</c:v>
                </c:pt>
                <c:pt idx="176">
                  <c:v>7.668583063655364E-2</c:v>
                </c:pt>
                <c:pt idx="177">
                  <c:v>7.6961469225968984E-2</c:v>
                </c:pt>
                <c:pt idx="178">
                  <c:v>7.7235981739383633E-2</c:v>
                </c:pt>
                <c:pt idx="179">
                  <c:v>7.7509372179415448E-2</c:v>
                </c:pt>
                <c:pt idx="180">
                  <c:v>7.7781644503990249E-2</c:v>
                </c:pt>
                <c:pt idx="181">
                  <c:v>7.8052802627499085E-2</c:v>
                </c:pt>
                <c:pt idx="182">
                  <c:v>7.8322850420559781E-2</c:v>
                </c:pt>
                <c:pt idx="183">
                  <c:v>7.8591791711939848E-2</c:v>
                </c:pt>
                <c:pt idx="184">
                  <c:v>7.8859630288322005E-2</c:v>
                </c:pt>
                <c:pt idx="185">
                  <c:v>7.9126369895068244E-2</c:v>
                </c:pt>
                <c:pt idx="186">
                  <c:v>7.9392014237047087E-2</c:v>
                </c:pt>
                <c:pt idx="187">
                  <c:v>7.9656566979347629E-2</c:v>
                </c:pt>
                <c:pt idx="188">
                  <c:v>7.9920031747444151E-2</c:v>
                </c:pt>
                <c:pt idx="189">
                  <c:v>8.0182412128103286E-2</c:v>
                </c:pt>
                <c:pt idx="190">
                  <c:v>8.044371167013746E-2</c:v>
                </c:pt>
                <c:pt idx="191">
                  <c:v>8.0703933884238743E-2</c:v>
                </c:pt>
                <c:pt idx="192">
                  <c:v>8.0963082244659229E-2</c:v>
                </c:pt>
                <c:pt idx="193">
                  <c:v>8.1221160188601038E-2</c:v>
                </c:pt>
                <c:pt idx="194">
                  <c:v>8.1478171117412235E-2</c:v>
                </c:pt>
                <c:pt idx="195">
                  <c:v>8.1734118397192246E-2</c:v>
                </c:pt>
                <c:pt idx="196">
                  <c:v>8.1989005358709191E-2</c:v>
                </c:pt>
                <c:pt idx="197">
                  <c:v>8.2242835298529701E-2</c:v>
                </c:pt>
                <c:pt idx="198">
                  <c:v>8.2495611479123002E-2</c:v>
                </c:pt>
                <c:pt idx="199">
                  <c:v>8.2747337129518608E-2</c:v>
                </c:pt>
                <c:pt idx="200">
                  <c:v>8.2998015445530843E-2</c:v>
                </c:pt>
                <c:pt idx="201">
                  <c:v>8.3247649590792283E-2</c:v>
                </c:pt>
                <c:pt idx="202">
                  <c:v>8.3496242696471878E-2</c:v>
                </c:pt>
                <c:pt idx="203">
                  <c:v>8.3743797862183E-2</c:v>
                </c:pt>
                <c:pt idx="204">
                  <c:v>8.3990318156419538E-2</c:v>
                </c:pt>
                <c:pt idx="205">
                  <c:v>8.423580661665582E-2</c:v>
                </c:pt>
                <c:pt idx="206">
                  <c:v>8.4480266250158031E-2</c:v>
                </c:pt>
                <c:pt idx="207">
                  <c:v>8.47237000342283E-2</c:v>
                </c:pt>
                <c:pt idx="208">
                  <c:v>8.4966110916367604E-2</c:v>
                </c:pt>
                <c:pt idx="209">
                  <c:v>8.520750181521014E-2</c:v>
                </c:pt>
                <c:pt idx="210">
                  <c:v>8.5447875620477731E-2</c:v>
                </c:pt>
                <c:pt idx="211">
                  <c:v>8.5687235193381908E-2</c:v>
                </c:pt>
                <c:pt idx="212">
                  <c:v>8.5925583367352801E-2</c:v>
                </c:pt>
                <c:pt idx="213">
                  <c:v>8.6162922947777623E-2</c:v>
                </c:pt>
                <c:pt idx="214">
                  <c:v>8.639925671328233E-2</c:v>
                </c:pt>
                <c:pt idx="215">
                  <c:v>8.6634587415013578E-2</c:v>
                </c:pt>
                <c:pt idx="216">
                  <c:v>8.6868917777932639E-2</c:v>
                </c:pt>
                <c:pt idx="217">
                  <c:v>8.7102250500520548E-2</c:v>
                </c:pt>
                <c:pt idx="218">
                  <c:v>8.7334588255295928E-2</c:v>
                </c:pt>
                <c:pt idx="219">
                  <c:v>8.7565933689398745E-2</c:v>
                </c:pt>
                <c:pt idx="220">
                  <c:v>8.7796289424708684E-2</c:v>
                </c:pt>
                <c:pt idx="221">
                  <c:v>8.8025658057830095E-2</c:v>
                </c:pt>
                <c:pt idx="222">
                  <c:v>8.8254042161105037E-2</c:v>
                </c:pt>
                <c:pt idx="223">
                  <c:v>8.8481444282350136E-2</c:v>
                </c:pt>
                <c:pt idx="224">
                  <c:v>8.8707866945322955E-2</c:v>
                </c:pt>
                <c:pt idx="225">
                  <c:v>8.8933312650313567E-2</c:v>
                </c:pt>
                <c:pt idx="226">
                  <c:v>8.9157783873915E-2</c:v>
                </c:pt>
                <c:pt idx="227">
                  <c:v>8.93812830695732E-2</c:v>
                </c:pt>
                <c:pt idx="228">
                  <c:v>8.9603812668120189E-2</c:v>
                </c:pt>
                <c:pt idx="229">
                  <c:v>8.9825375077467837E-2</c:v>
                </c:pt>
                <c:pt idx="230">
                  <c:v>9.0045972683419739E-2</c:v>
                </c:pt>
                <c:pt idx="231">
                  <c:v>9.026560784972662E-2</c:v>
                </c:pt>
                <c:pt idx="232">
                  <c:v>9.0484282918146974E-2</c:v>
                </c:pt>
                <c:pt idx="233">
                  <c:v>9.0702000209213068E-2</c:v>
                </c:pt>
                <c:pt idx="234">
                  <c:v>9.0918762021912236E-2</c:v>
                </c:pt>
                <c:pt idx="235">
                  <c:v>9.1134570634235967E-2</c:v>
                </c:pt>
                <c:pt idx="236">
                  <c:v>9.1349428303603805E-2</c:v>
                </c:pt>
                <c:pt idx="237">
                  <c:v>9.1563337266759318E-2</c:v>
                </c:pt>
                <c:pt idx="238">
                  <c:v>9.1776299739994738E-2</c:v>
                </c:pt>
                <c:pt idx="239">
                  <c:v>9.1988317919701273E-2</c:v>
                </c:pt>
                <c:pt idx="240">
                  <c:v>9.2199393982514935E-2</c:v>
                </c:pt>
                <c:pt idx="241">
                  <c:v>9.2409530085171693E-2</c:v>
                </c:pt>
                <c:pt idx="242">
                  <c:v>9.2618728365324032E-2</c:v>
                </c:pt>
                <c:pt idx="243">
                  <c:v>9.2826990941203502E-2</c:v>
                </c:pt>
                <c:pt idx="244">
                  <c:v>9.3034319912201319E-2</c:v>
                </c:pt>
                <c:pt idx="245">
                  <c:v>9.3240717358929456E-2</c:v>
                </c:pt>
                <c:pt idx="246">
                  <c:v>9.3446185343580332E-2</c:v>
                </c:pt>
                <c:pt idx="247">
                  <c:v>9.3650725909776161E-2</c:v>
                </c:pt>
                <c:pt idx="248">
                  <c:v>9.3854341083123252E-2</c:v>
                </c:pt>
                <c:pt idx="249">
                  <c:v>9.4057032871503105E-2</c:v>
                </c:pt>
                <c:pt idx="250">
                  <c:v>9.4258803264565413E-2</c:v>
                </c:pt>
                <c:pt idx="251">
                  <c:v>9.4459654234966453E-2</c:v>
                </c:pt>
                <c:pt idx="252">
                  <c:v>9.465958773753895E-2</c:v>
                </c:pt>
                <c:pt idx="253">
                  <c:v>9.485860571037634E-2</c:v>
                </c:pt>
                <c:pt idx="254">
                  <c:v>9.5056710074144929E-2</c:v>
                </c:pt>
                <c:pt idx="255">
                  <c:v>9.5253902733089355E-2</c:v>
                </c:pt>
                <c:pt idx="256">
                  <c:v>9.5450185574542337E-2</c:v>
                </c:pt>
                <c:pt idx="257">
                  <c:v>9.5645560469530752E-2</c:v>
                </c:pt>
                <c:pt idx="258">
                  <c:v>9.5840029272785995E-2</c:v>
                </c:pt>
                <c:pt idx="259">
                  <c:v>9.6033593822930155E-2</c:v>
                </c:pt>
                <c:pt idx="260">
                  <c:v>9.6226255942544414E-2</c:v>
                </c:pt>
                <c:pt idx="261">
                  <c:v>9.6418017438601747E-2</c:v>
                </c:pt>
                <c:pt idx="262">
                  <c:v>9.6608880102252201E-2</c:v>
                </c:pt>
                <c:pt idx="263">
                  <c:v>9.6798845709435449E-2</c:v>
                </c:pt>
                <c:pt idx="264">
                  <c:v>9.6987916020491019E-2</c:v>
                </c:pt>
                <c:pt idx="265">
                  <c:v>9.7176092780874371E-2</c:v>
                </c:pt>
                <c:pt idx="266">
                  <c:v>9.7363377720963068E-2</c:v>
                </c:pt>
                <c:pt idx="267">
                  <c:v>9.7549772556296807E-2</c:v>
                </c:pt>
                <c:pt idx="268">
                  <c:v>9.7735278987503588E-2</c:v>
                </c:pt>
                <c:pt idx="269">
                  <c:v>9.7919898701213842E-2</c:v>
                </c:pt>
                <c:pt idx="270">
                  <c:v>9.8103633368998952E-2</c:v>
                </c:pt>
                <c:pt idx="271">
                  <c:v>9.8286484648564182E-2</c:v>
                </c:pt>
                <c:pt idx="272">
                  <c:v>9.8468454183433821E-2</c:v>
                </c:pt>
                <c:pt idx="273">
                  <c:v>9.864954360310503E-2</c:v>
                </c:pt>
                <c:pt idx="274">
                  <c:v>9.8829754523203153E-2</c:v>
                </c:pt>
                <c:pt idx="275">
                  <c:v>9.9009088545754353E-2</c:v>
                </c:pt>
                <c:pt idx="276">
                  <c:v>9.9187547258969902E-2</c:v>
                </c:pt>
                <c:pt idx="277">
                  <c:v>9.9365132237814138E-2</c:v>
                </c:pt>
                <c:pt idx="278">
                  <c:v>9.9541845043874436E-2</c:v>
                </c:pt>
                <c:pt idx="279">
                  <c:v>9.9717687225588603E-2</c:v>
                </c:pt>
                <c:pt idx="280">
                  <c:v>9.9892660318117665E-2</c:v>
                </c:pt>
                <c:pt idx="281">
                  <c:v>0.10006676584385815</c:v>
                </c:pt>
                <c:pt idx="282">
                  <c:v>0.10024000531241645</c:v>
                </c:pt>
                <c:pt idx="283">
                  <c:v>0.10041238022041973</c:v>
                </c:pt>
                <c:pt idx="284">
                  <c:v>0.1005838920522321</c:v>
                </c:pt>
                <c:pt idx="285">
                  <c:v>0.10075454227942095</c:v>
                </c:pt>
                <c:pt idx="286">
                  <c:v>0.10092433236148471</c:v>
                </c:pt>
                <c:pt idx="287">
                  <c:v>0.10109326374532607</c:v>
                </c:pt>
                <c:pt idx="288">
                  <c:v>0.10126133786625324</c:v>
                </c:pt>
                <c:pt idx="289">
                  <c:v>0.10142855614676287</c:v>
                </c:pt>
                <c:pt idx="290">
                  <c:v>0.10159491999810874</c:v>
                </c:pt>
                <c:pt idx="291">
                  <c:v>0.10176043081949658</c:v>
                </c:pt>
                <c:pt idx="292">
                  <c:v>0.10192508999821152</c:v>
                </c:pt>
                <c:pt idx="293">
                  <c:v>0.10208889891021289</c:v>
                </c:pt>
                <c:pt idx="294">
                  <c:v>0.10225185891987904</c:v>
                </c:pt>
                <c:pt idx="295">
                  <c:v>0.10241397138014247</c:v>
                </c:pt>
                <c:pt idx="296">
                  <c:v>0.10257523763244047</c:v>
                </c:pt>
                <c:pt idx="297">
                  <c:v>0.10273565900751072</c:v>
                </c:pt>
                <c:pt idx="298">
                  <c:v>0.10289523682433857</c:v>
                </c:pt>
                <c:pt idx="299">
                  <c:v>0.10305397239150528</c:v>
                </c:pt>
                <c:pt idx="300">
                  <c:v>0.10321186700599935</c:v>
                </c:pt>
                <c:pt idx="301">
                  <c:v>0.103368921954824</c:v>
                </c:pt>
                <c:pt idx="302">
                  <c:v>0.10352513851328234</c:v>
                </c:pt>
                <c:pt idx="303">
                  <c:v>0.1036805179469103</c:v>
                </c:pt>
                <c:pt idx="304">
                  <c:v>0.10383506150995059</c:v>
                </c:pt>
                <c:pt idx="305">
                  <c:v>0.10398877044671449</c:v>
                </c:pt>
                <c:pt idx="306">
                  <c:v>0.10414164599086226</c:v>
                </c:pt>
                <c:pt idx="307">
                  <c:v>0.10429368936587721</c:v>
                </c:pt>
                <c:pt idx="308">
                  <c:v>0.10444490178468141</c:v>
                </c:pt>
                <c:pt idx="309">
                  <c:v>0.10459528445061832</c:v>
                </c:pt>
                <c:pt idx="310">
                  <c:v>0.10474483855667364</c:v>
                </c:pt>
                <c:pt idx="311">
                  <c:v>0.10489356528567213</c:v>
                </c:pt>
                <c:pt idx="312">
                  <c:v>0.10504146581099245</c:v>
                </c:pt>
                <c:pt idx="313">
                  <c:v>0.10518854129589607</c:v>
                </c:pt>
                <c:pt idx="314">
                  <c:v>0.1053347928939142</c:v>
                </c:pt>
                <c:pt idx="315">
                  <c:v>0.10548022174907207</c:v>
                </c:pt>
                <c:pt idx="316">
                  <c:v>0.1056248289956601</c:v>
                </c:pt>
                <c:pt idx="317">
                  <c:v>0.10576861575863884</c:v>
                </c:pt>
                <c:pt idx="318">
                  <c:v>0.1059115831533475</c:v>
                </c:pt>
                <c:pt idx="319">
                  <c:v>0.10605373228592477</c:v>
                </c:pt>
                <c:pt idx="320">
                  <c:v>0.10619506425303166</c:v>
                </c:pt>
                <c:pt idx="321">
                  <c:v>0.10633558014241599</c:v>
                </c:pt>
                <c:pt idx="322">
                  <c:v>0.10647528103229185</c:v>
                </c:pt>
                <c:pt idx="323">
                  <c:v>0.10661416799204984</c:v>
                </c:pt>
                <c:pt idx="324">
                  <c:v>0.10675224208218752</c:v>
                </c:pt>
                <c:pt idx="325">
                  <c:v>0.10688950435385031</c:v>
                </c:pt>
                <c:pt idx="326">
                  <c:v>0.10702595584983335</c:v>
                </c:pt>
                <c:pt idx="327">
                  <c:v>0.10716159760355069</c:v>
                </c:pt>
                <c:pt idx="328">
                  <c:v>0.10729643064021128</c:v>
                </c:pt>
                <c:pt idx="329">
                  <c:v>0.1074304559758701</c:v>
                </c:pt>
                <c:pt idx="330">
                  <c:v>0.10756367461844554</c:v>
                </c:pt>
                <c:pt idx="331">
                  <c:v>0.1076960875668503</c:v>
                </c:pt>
                <c:pt idx="332">
                  <c:v>0.10782769581189405</c:v>
                </c:pt>
                <c:pt idx="333">
                  <c:v>0.10795850033554552</c:v>
                </c:pt>
                <c:pt idx="334">
                  <c:v>0.10808850211172372</c:v>
                </c:pt>
                <c:pt idx="335">
                  <c:v>0.10821770210611251</c:v>
                </c:pt>
                <c:pt idx="336">
                  <c:v>0.10834610127573666</c:v>
                </c:pt>
                <c:pt idx="337">
                  <c:v>0.10847370056969419</c:v>
                </c:pt>
                <c:pt idx="338">
                  <c:v>0.10860050092898056</c:v>
                </c:pt>
                <c:pt idx="339">
                  <c:v>0.10872650328637085</c:v>
                </c:pt>
                <c:pt idx="340">
                  <c:v>0.1088517085668276</c:v>
                </c:pt>
                <c:pt idx="341">
                  <c:v>0.10897611768694682</c:v>
                </c:pt>
                <c:pt idx="342">
                  <c:v>0.10909973155586933</c:v>
                </c:pt>
                <c:pt idx="343">
                  <c:v>0.10922255107450682</c:v>
                </c:pt>
                <c:pt idx="344">
                  <c:v>0.10934457713624265</c:v>
                </c:pt>
                <c:pt idx="345">
                  <c:v>0.10946581062654009</c:v>
                </c:pt>
                <c:pt idx="346">
                  <c:v>0.10958625242317105</c:v>
                </c:pt>
                <c:pt idx="347">
                  <c:v>0.10970590339611459</c:v>
                </c:pt>
                <c:pt idx="348">
                  <c:v>0.10982476440820585</c:v>
                </c:pt>
                <c:pt idx="349">
                  <c:v>0.10994283631415173</c:v>
                </c:pt>
                <c:pt idx="350">
                  <c:v>0.11006011996159702</c:v>
                </c:pt>
                <c:pt idx="351">
                  <c:v>0.11017661619046736</c:v>
                </c:pt>
                <c:pt idx="352">
                  <c:v>0.11029232583332342</c:v>
                </c:pt>
                <c:pt idx="353">
                  <c:v>0.11040724971546777</c:v>
                </c:pt>
                <c:pt idx="354">
                  <c:v>0.11052138865480633</c:v>
                </c:pt>
                <c:pt idx="355">
                  <c:v>0.11063474346198988</c:v>
                </c:pt>
                <c:pt idx="356">
                  <c:v>0.11074731494039751</c:v>
                </c:pt>
                <c:pt idx="357">
                  <c:v>0.110859103886225</c:v>
                </c:pt>
                <c:pt idx="358">
                  <c:v>0.11097011108885045</c:v>
                </c:pt>
                <c:pt idx="359">
                  <c:v>0.11108033733001339</c:v>
                </c:pt>
                <c:pt idx="360">
                  <c:v>0.11118978338477629</c:v>
                </c:pt>
                <c:pt idx="361">
                  <c:v>0.11129845002103221</c:v>
                </c:pt>
                <c:pt idx="362">
                  <c:v>0.11140633800000055</c:v>
                </c:pt>
                <c:pt idx="363">
                  <c:v>0.11151344807543746</c:v>
                </c:pt>
                <c:pt idx="364">
                  <c:v>0.11161978099491018</c:v>
                </c:pt>
                <c:pt idx="365">
                  <c:v>0.11172533749831257</c:v>
                </c:pt>
                <c:pt idx="366">
                  <c:v>0.11183011831971178</c:v>
                </c:pt>
                <c:pt idx="367">
                  <c:v>0.11193412418561895</c:v>
                </c:pt>
                <c:pt idx="368">
                  <c:v>0.112037355816058</c:v>
                </c:pt>
                <c:pt idx="369">
                  <c:v>0.11213981392456629</c:v>
                </c:pt>
                <c:pt idx="370">
                  <c:v>0.1122414992177927</c:v>
                </c:pt>
                <c:pt idx="371">
                  <c:v>0.11234241239610067</c:v>
                </c:pt>
                <c:pt idx="372">
                  <c:v>0.11244255415276909</c:v>
                </c:pt>
                <c:pt idx="373">
                  <c:v>0.11254192517501814</c:v>
                </c:pt>
                <c:pt idx="374">
                  <c:v>0.11264052614326873</c:v>
                </c:pt>
                <c:pt idx="375">
                  <c:v>0.11273835773177358</c:v>
                </c:pt>
                <c:pt idx="376">
                  <c:v>0.11283542060807437</c:v>
                </c:pt>
                <c:pt idx="377">
                  <c:v>0.11293171543338434</c:v>
                </c:pt>
                <c:pt idx="378">
                  <c:v>0.11302724286289439</c:v>
                </c:pt>
                <c:pt idx="379">
                  <c:v>0.11312200354480302</c:v>
                </c:pt>
                <c:pt idx="380">
                  <c:v>0.11321599812165044</c:v>
                </c:pt>
                <c:pt idx="381">
                  <c:v>0.11330922722949534</c:v>
                </c:pt>
                <c:pt idx="382">
                  <c:v>0.11340169149811048</c:v>
                </c:pt>
                <c:pt idx="383">
                  <c:v>0.11349339155113358</c:v>
                </c:pt>
                <c:pt idx="384">
                  <c:v>0.11358432800594821</c:v>
                </c:pt>
                <c:pt idx="385">
                  <c:v>0.11367450147417124</c:v>
                </c:pt>
                <c:pt idx="386">
                  <c:v>0.11376391256075018</c:v>
                </c:pt>
                <c:pt idx="387">
                  <c:v>0.11385256186502334</c:v>
                </c:pt>
                <c:pt idx="388">
                  <c:v>0.11394044998021</c:v>
                </c:pt>
                <c:pt idx="389">
                  <c:v>0.11402757749337404</c:v>
                </c:pt>
                <c:pt idx="390">
                  <c:v>0.11411394498558466</c:v>
                </c:pt>
                <c:pt idx="391">
                  <c:v>0.1141995530323637</c:v>
                </c:pt>
                <c:pt idx="392">
                  <c:v>0.11428440220277335</c:v>
                </c:pt>
                <c:pt idx="393">
                  <c:v>0.11436849306038763</c:v>
                </c:pt>
                <c:pt idx="394">
                  <c:v>0.11445182616271179</c:v>
                </c:pt>
                <c:pt idx="395">
                  <c:v>0.11453440206135941</c:v>
                </c:pt>
                <c:pt idx="396">
                  <c:v>0.11461622130256272</c:v>
                </c:pt>
                <c:pt idx="397">
                  <c:v>0.11469728442626778</c:v>
                </c:pt>
                <c:pt idx="398">
                  <c:v>0.11477759196674941</c:v>
                </c:pt>
                <c:pt idx="399">
                  <c:v>0.11485714445295458</c:v>
                </c:pt>
                <c:pt idx="400">
                  <c:v>0.114935942407715</c:v>
                </c:pt>
                <c:pt idx="401">
                  <c:v>0.115013986348391</c:v>
                </c:pt>
                <c:pt idx="402">
                  <c:v>0.11509127678656814</c:v>
                </c:pt>
                <c:pt idx="403">
                  <c:v>0.11516781422827606</c:v>
                </c:pt>
                <c:pt idx="404">
                  <c:v>0.11524359917392818</c:v>
                </c:pt>
                <c:pt idx="405">
                  <c:v>0.1153186321184948</c:v>
                </c:pt>
                <c:pt idx="406">
                  <c:v>0.11539291355120361</c:v>
                </c:pt>
                <c:pt idx="407">
                  <c:v>0.11546644395576504</c:v>
                </c:pt>
                <c:pt idx="408">
                  <c:v>0.1155392238105041</c:v>
                </c:pt>
                <c:pt idx="409">
                  <c:v>0.11561125358830807</c:v>
                </c:pt>
                <c:pt idx="410">
                  <c:v>0.11568253375629166</c:v>
                </c:pt>
                <c:pt idx="411">
                  <c:v>0.115753064776529</c:v>
                </c:pt>
                <c:pt idx="412">
                  <c:v>0.11582284710554144</c:v>
                </c:pt>
                <c:pt idx="413">
                  <c:v>0.11589188119416927</c:v>
                </c:pt>
                <c:pt idx="414">
                  <c:v>0.11596016748836047</c:v>
                </c:pt>
                <c:pt idx="415">
                  <c:v>0.11602770642832198</c:v>
                </c:pt>
                <c:pt idx="416">
                  <c:v>0.11609449844916209</c:v>
                </c:pt>
                <c:pt idx="417">
                  <c:v>0.116160543980765</c:v>
                </c:pt>
                <c:pt idx="418">
                  <c:v>0.11622584344722399</c:v>
                </c:pt>
                <c:pt idx="419">
                  <c:v>0.11629039726792684</c:v>
                </c:pt>
                <c:pt idx="420">
                  <c:v>0.11635420585680174</c:v>
                </c:pt>
                <c:pt idx="421">
                  <c:v>0.11641726962254094</c:v>
                </c:pt>
                <c:pt idx="422">
                  <c:v>0.11647958896853869</c:v>
                </c:pt>
                <c:pt idx="423">
                  <c:v>0.11654116429312866</c:v>
                </c:pt>
                <c:pt idx="424">
                  <c:v>0.11660199598943045</c:v>
                </c:pt>
                <c:pt idx="425">
                  <c:v>0.11666208444533856</c:v>
                </c:pt>
                <c:pt idx="426">
                  <c:v>0.11672143004381125</c:v>
                </c:pt>
                <c:pt idx="427">
                  <c:v>0.11678003316241425</c:v>
                </c:pt>
                <c:pt idx="428">
                  <c:v>0.11683789417385067</c:v>
                </c:pt>
                <c:pt idx="429">
                  <c:v>0.11689501344555461</c:v>
                </c:pt>
                <c:pt idx="430">
                  <c:v>0.11695139134007002</c:v>
                </c:pt>
                <c:pt idx="431">
                  <c:v>0.11700702821464794</c:v>
                </c:pt>
                <c:pt idx="432">
                  <c:v>0.11706192442173569</c:v>
                </c:pt>
                <c:pt idx="433">
                  <c:v>0.11711608030858475</c:v>
                </c:pt>
                <c:pt idx="434">
                  <c:v>0.11716949621785103</c:v>
                </c:pt>
                <c:pt idx="435">
                  <c:v>0.11722217248641482</c:v>
                </c:pt>
                <c:pt idx="436">
                  <c:v>0.11727410944701415</c:v>
                </c:pt>
                <c:pt idx="437">
                  <c:v>0.11732530742691637</c:v>
                </c:pt>
                <c:pt idx="438">
                  <c:v>0.11737576674860642</c:v>
                </c:pt>
                <c:pt idx="439">
                  <c:v>0.11742548772968885</c:v>
                </c:pt>
                <c:pt idx="440">
                  <c:v>0.11747447068273464</c:v>
                </c:pt>
                <c:pt idx="441">
                  <c:v>0.11752271591542422</c:v>
                </c:pt>
                <c:pt idx="442">
                  <c:v>0.11757022373089519</c:v>
                </c:pt>
                <c:pt idx="443">
                  <c:v>0.11761699442670112</c:v>
                </c:pt>
                <c:pt idx="444">
                  <c:v>0.11766302829636376</c:v>
                </c:pt>
                <c:pt idx="445">
                  <c:v>0.11770832562794237</c:v>
                </c:pt>
                <c:pt idx="446">
                  <c:v>0.11775288670479245</c:v>
                </c:pt>
                <c:pt idx="447">
                  <c:v>0.11779671180587237</c:v>
                </c:pt>
                <c:pt idx="448">
                  <c:v>0.11783980120465584</c:v>
                </c:pt>
                <c:pt idx="449">
                  <c:v>0.11788215517027945</c:v>
                </c:pt>
                <c:pt idx="450">
                  <c:v>0.11792377396719729</c:v>
                </c:pt>
                <c:pt idx="451">
                  <c:v>0.1179646578544775</c:v>
                </c:pt>
                <c:pt idx="452">
                  <c:v>0.11800480708699981</c:v>
                </c:pt>
                <c:pt idx="453">
                  <c:v>0.11804422191495566</c:v>
                </c:pt>
                <c:pt idx="454">
                  <c:v>0.11808290258325008</c:v>
                </c:pt>
                <c:pt idx="455">
                  <c:v>0.11812084933241354</c:v>
                </c:pt>
                <c:pt idx="456">
                  <c:v>0.118158062398415</c:v>
                </c:pt>
                <c:pt idx="457">
                  <c:v>0.11819454201216981</c:v>
                </c:pt>
                <c:pt idx="458">
                  <c:v>0.11823028840009707</c:v>
                </c:pt>
                <c:pt idx="459">
                  <c:v>0.11826530178387785</c:v>
                </c:pt>
                <c:pt idx="460">
                  <c:v>0.11829958238045074</c:v>
                </c:pt>
                <c:pt idx="461">
                  <c:v>0.1183331304023149</c:v>
                </c:pt>
                <c:pt idx="462">
                  <c:v>0.11836594605717174</c:v>
                </c:pt>
                <c:pt idx="463">
                  <c:v>0.11839802954786557</c:v>
                </c:pt>
                <c:pt idx="464">
                  <c:v>0.11842938107293448</c:v>
                </c:pt>
                <c:pt idx="465">
                  <c:v>0.11846000082605453</c:v>
                </c:pt>
                <c:pt idx="466">
                  <c:v>0.11848988899670028</c:v>
                </c:pt>
                <c:pt idx="467">
                  <c:v>0.1185190457689892</c:v>
                </c:pt>
                <c:pt idx="468">
                  <c:v>0.1185474713230513</c:v>
                </c:pt>
                <c:pt idx="469">
                  <c:v>0.11857516583421804</c:v>
                </c:pt>
                <c:pt idx="470">
                  <c:v>0.11860212947322721</c:v>
                </c:pt>
                <c:pt idx="471">
                  <c:v>0.1186283624061603</c:v>
                </c:pt>
                <c:pt idx="472">
                  <c:v>0.11865386479489173</c:v>
                </c:pt>
                <c:pt idx="473">
                  <c:v>0.11867863679595943</c:v>
                </c:pt>
                <c:pt idx="474">
                  <c:v>0.1187026785622721</c:v>
                </c:pt>
                <c:pt idx="475">
                  <c:v>0.11872599024147291</c:v>
                </c:pt>
                <c:pt idx="476">
                  <c:v>0.118748571977046</c:v>
                </c:pt>
                <c:pt idx="477">
                  <c:v>0.1187704239075997</c:v>
                </c:pt>
                <c:pt idx="478">
                  <c:v>0.11879154616777864</c:v>
                </c:pt>
                <c:pt idx="479">
                  <c:v>0.11881193888693688</c:v>
                </c:pt>
                <c:pt idx="480">
                  <c:v>0.11883160219049754</c:v>
                </c:pt>
                <c:pt idx="481">
                  <c:v>0.11885053619908083</c:v>
                </c:pt>
                <c:pt idx="482">
                  <c:v>0.11886874102898949</c:v>
                </c:pt>
                <c:pt idx="483">
                  <c:v>0.11888621679188546</c:v>
                </c:pt>
                <c:pt idx="484">
                  <c:v>0.11890296359471324</c:v>
                </c:pt>
                <c:pt idx="485">
                  <c:v>0.11891898154033306</c:v>
                </c:pt>
                <c:pt idx="486">
                  <c:v>0.11893427072703772</c:v>
                </c:pt>
                <c:pt idx="487">
                  <c:v>0.11894883124827559</c:v>
                </c:pt>
                <c:pt idx="488">
                  <c:v>0.11896266319329463</c:v>
                </c:pt>
                <c:pt idx="489">
                  <c:v>0.11897576664687266</c:v>
                </c:pt>
                <c:pt idx="490">
                  <c:v>0.11898814168924804</c:v>
                </c:pt>
                <c:pt idx="491">
                  <c:v>0.11899978839609376</c:v>
                </c:pt>
                <c:pt idx="492">
                  <c:v>0.1190107068389047</c:v>
                </c:pt>
                <c:pt idx="493">
                  <c:v>0.11902089708419578</c:v>
                </c:pt>
                <c:pt idx="494">
                  <c:v>0.11903035919443945</c:v>
                </c:pt>
                <c:pt idx="495">
                  <c:v>0.11903909322772073</c:v>
                </c:pt>
                <c:pt idx="496">
                  <c:v>0.11904709923708173</c:v>
                </c:pt>
                <c:pt idx="497">
                  <c:v>0.1190543772718097</c:v>
                </c:pt>
                <c:pt idx="498">
                  <c:v>0.11906092737617581</c:v>
                </c:pt>
                <c:pt idx="499">
                  <c:v>0.11906674959032136</c:v>
                </c:pt>
                <c:pt idx="500">
                  <c:v>0.11907184395002429</c:v>
                </c:pt>
                <c:pt idx="501">
                  <c:v>0.11907621048605335</c:v>
                </c:pt>
                <c:pt idx="502">
                  <c:v>0.11907984922540456</c:v>
                </c:pt>
                <c:pt idx="503">
                  <c:v>0.11908276019019305</c:v>
                </c:pt>
                <c:pt idx="504">
                  <c:v>0.11908494339821463</c:v>
                </c:pt>
                <c:pt idx="505">
                  <c:v>0.11908639886269479</c:v>
                </c:pt>
                <c:pt idx="506">
                  <c:v>0.11908712659289875</c:v>
                </c:pt>
                <c:pt idx="507">
                  <c:v>0.11908712659289875</c:v>
                </c:pt>
                <c:pt idx="508">
                  <c:v>0.11908639886269479</c:v>
                </c:pt>
                <c:pt idx="509">
                  <c:v>0.11908494339821463</c:v>
                </c:pt>
                <c:pt idx="510">
                  <c:v>0.11908276019019305</c:v>
                </c:pt>
                <c:pt idx="511">
                  <c:v>0.11907984922540456</c:v>
                </c:pt>
                <c:pt idx="512">
                  <c:v>0.11907621048606006</c:v>
                </c:pt>
                <c:pt idx="513">
                  <c:v>0.11907184395002429</c:v>
                </c:pt>
                <c:pt idx="514">
                  <c:v>0.11906674959032136</c:v>
                </c:pt>
                <c:pt idx="515">
                  <c:v>0.11906092737617581</c:v>
                </c:pt>
                <c:pt idx="516">
                  <c:v>0.1190543772718097</c:v>
                </c:pt>
                <c:pt idx="517">
                  <c:v>0.11904709923708173</c:v>
                </c:pt>
                <c:pt idx="518">
                  <c:v>0.11903909322770732</c:v>
                </c:pt>
                <c:pt idx="519">
                  <c:v>0.11903035919443945</c:v>
                </c:pt>
                <c:pt idx="520">
                  <c:v>0.11902089708419578</c:v>
                </c:pt>
                <c:pt idx="521">
                  <c:v>0.1190107068389047</c:v>
                </c:pt>
                <c:pt idx="522">
                  <c:v>0.11899978839609376</c:v>
                </c:pt>
                <c:pt idx="523">
                  <c:v>0.11898814168925473</c:v>
                </c:pt>
                <c:pt idx="524">
                  <c:v>0.11897576664687266</c:v>
                </c:pt>
                <c:pt idx="525">
                  <c:v>0.11896266319329463</c:v>
                </c:pt>
                <c:pt idx="526">
                  <c:v>0.11894883124827559</c:v>
                </c:pt>
                <c:pt idx="527">
                  <c:v>0.11893427072703772</c:v>
                </c:pt>
                <c:pt idx="528">
                  <c:v>0.11891898154033306</c:v>
                </c:pt>
                <c:pt idx="529">
                  <c:v>0.11890296359471324</c:v>
                </c:pt>
                <c:pt idx="530">
                  <c:v>0.11888621679188546</c:v>
                </c:pt>
                <c:pt idx="531">
                  <c:v>0.11886874102898949</c:v>
                </c:pt>
                <c:pt idx="532">
                  <c:v>0.11885053619908083</c:v>
                </c:pt>
                <c:pt idx="533">
                  <c:v>0.11883160219049754</c:v>
                </c:pt>
                <c:pt idx="534">
                  <c:v>0.11881193888694357</c:v>
                </c:pt>
                <c:pt idx="535">
                  <c:v>0.11879154616777864</c:v>
                </c:pt>
                <c:pt idx="536">
                  <c:v>0.1187704239075997</c:v>
                </c:pt>
                <c:pt idx="537">
                  <c:v>0.118748571977046</c:v>
                </c:pt>
                <c:pt idx="538">
                  <c:v>0.11872599024147291</c:v>
                </c:pt>
                <c:pt idx="539">
                  <c:v>0.1187026785622721</c:v>
                </c:pt>
                <c:pt idx="540">
                  <c:v>0.11867863679594606</c:v>
                </c:pt>
                <c:pt idx="541">
                  <c:v>0.11865386479489173</c:v>
                </c:pt>
                <c:pt idx="542">
                  <c:v>0.1186283624061603</c:v>
                </c:pt>
                <c:pt idx="543">
                  <c:v>0.11860212947322721</c:v>
                </c:pt>
                <c:pt idx="544">
                  <c:v>0.11857516583421804</c:v>
                </c:pt>
                <c:pt idx="545">
                  <c:v>0.11854747132305796</c:v>
                </c:pt>
                <c:pt idx="546">
                  <c:v>0.1185190457689892</c:v>
                </c:pt>
                <c:pt idx="547">
                  <c:v>0.11848988899670028</c:v>
                </c:pt>
                <c:pt idx="548">
                  <c:v>0.11846000082605453</c:v>
                </c:pt>
                <c:pt idx="549">
                  <c:v>0.11842938107293448</c:v>
                </c:pt>
                <c:pt idx="550">
                  <c:v>0.11839802954786557</c:v>
                </c:pt>
                <c:pt idx="551">
                  <c:v>0.11836594605717174</c:v>
                </c:pt>
                <c:pt idx="552">
                  <c:v>0.1183331304023149</c:v>
                </c:pt>
                <c:pt idx="553">
                  <c:v>0.11829958238045074</c:v>
                </c:pt>
                <c:pt idx="554">
                  <c:v>0.11826530178387785</c:v>
                </c:pt>
                <c:pt idx="555">
                  <c:v>0.11823028840009707</c:v>
                </c:pt>
                <c:pt idx="556">
                  <c:v>0.11819454201217645</c:v>
                </c:pt>
                <c:pt idx="557">
                  <c:v>0.118158062398415</c:v>
                </c:pt>
                <c:pt idx="558">
                  <c:v>0.11812084933241354</c:v>
                </c:pt>
                <c:pt idx="559">
                  <c:v>0.11808290258325008</c:v>
                </c:pt>
                <c:pt idx="560">
                  <c:v>0.11804422191495566</c:v>
                </c:pt>
                <c:pt idx="561">
                  <c:v>0.11800480708699981</c:v>
                </c:pt>
                <c:pt idx="562">
                  <c:v>0.11796465785446422</c:v>
                </c:pt>
                <c:pt idx="563">
                  <c:v>0.11792377396719729</c:v>
                </c:pt>
                <c:pt idx="564">
                  <c:v>0.11788215517027945</c:v>
                </c:pt>
                <c:pt idx="565">
                  <c:v>0.11783980120465584</c:v>
                </c:pt>
                <c:pt idx="566">
                  <c:v>0.11779671180587237</c:v>
                </c:pt>
                <c:pt idx="567">
                  <c:v>0.11775288670479907</c:v>
                </c:pt>
                <c:pt idx="568">
                  <c:v>0.11770832562794237</c:v>
                </c:pt>
                <c:pt idx="569">
                  <c:v>0.11766302829636376</c:v>
                </c:pt>
                <c:pt idx="570">
                  <c:v>0.11761699442670112</c:v>
                </c:pt>
                <c:pt idx="571">
                  <c:v>0.11757022373089519</c:v>
                </c:pt>
                <c:pt idx="572">
                  <c:v>0.11752271591542422</c:v>
                </c:pt>
                <c:pt idx="573">
                  <c:v>0.11747447068273464</c:v>
                </c:pt>
                <c:pt idx="574">
                  <c:v>0.11742548772968885</c:v>
                </c:pt>
                <c:pt idx="575">
                  <c:v>0.11737576674860642</c:v>
                </c:pt>
                <c:pt idx="576">
                  <c:v>0.11732530742691637</c:v>
                </c:pt>
                <c:pt idx="577">
                  <c:v>0.11727410944701415</c:v>
                </c:pt>
                <c:pt idx="578">
                  <c:v>0.11722217248642142</c:v>
                </c:pt>
                <c:pt idx="579">
                  <c:v>0.11716949621785103</c:v>
                </c:pt>
                <c:pt idx="580">
                  <c:v>0.11711608030858475</c:v>
                </c:pt>
                <c:pt idx="581">
                  <c:v>0.11706192442173569</c:v>
                </c:pt>
                <c:pt idx="582">
                  <c:v>0.11700702821464794</c:v>
                </c:pt>
                <c:pt idx="583">
                  <c:v>0.11695139133997147</c:v>
                </c:pt>
                <c:pt idx="584">
                  <c:v>0.11689501344563991</c:v>
                </c:pt>
                <c:pt idx="585">
                  <c:v>0.11683789417385067</c:v>
                </c:pt>
                <c:pt idx="586">
                  <c:v>0.11678003316241425</c:v>
                </c:pt>
                <c:pt idx="587">
                  <c:v>0.11672143004381125</c:v>
                </c:pt>
                <c:pt idx="588">
                  <c:v>0.11666208444533856</c:v>
                </c:pt>
                <c:pt idx="589">
                  <c:v>0.116601995989437</c:v>
                </c:pt>
                <c:pt idx="590">
                  <c:v>0.11654116429312866</c:v>
                </c:pt>
                <c:pt idx="591">
                  <c:v>0.11647958896853869</c:v>
                </c:pt>
                <c:pt idx="592">
                  <c:v>0.11641726962254094</c:v>
                </c:pt>
                <c:pt idx="593">
                  <c:v>0.11635420585680174</c:v>
                </c:pt>
                <c:pt idx="594">
                  <c:v>0.11629039726792684</c:v>
                </c:pt>
                <c:pt idx="595">
                  <c:v>0.11622584344722399</c:v>
                </c:pt>
                <c:pt idx="596">
                  <c:v>0.116160543980765</c:v>
                </c:pt>
                <c:pt idx="597">
                  <c:v>0.11609449844916209</c:v>
                </c:pt>
                <c:pt idx="598">
                  <c:v>0.11602770642832198</c:v>
                </c:pt>
                <c:pt idx="599">
                  <c:v>0.11596016748836047</c:v>
                </c:pt>
                <c:pt idx="600">
                  <c:v>0.11589188119417579</c:v>
                </c:pt>
                <c:pt idx="601">
                  <c:v>0.11582284710554144</c:v>
                </c:pt>
                <c:pt idx="602">
                  <c:v>0.115753064776529</c:v>
                </c:pt>
                <c:pt idx="603">
                  <c:v>0.11568253375629166</c:v>
                </c:pt>
                <c:pt idx="604">
                  <c:v>0.11561125358830807</c:v>
                </c:pt>
                <c:pt idx="605">
                  <c:v>0.1155392238105041</c:v>
                </c:pt>
                <c:pt idx="606">
                  <c:v>0.11546644395575204</c:v>
                </c:pt>
                <c:pt idx="607">
                  <c:v>0.11539291355120361</c:v>
                </c:pt>
                <c:pt idx="608">
                  <c:v>0.1153186321184948</c:v>
                </c:pt>
                <c:pt idx="609">
                  <c:v>0.11524359917392818</c:v>
                </c:pt>
                <c:pt idx="610">
                  <c:v>0.11516781422827606</c:v>
                </c:pt>
                <c:pt idx="611">
                  <c:v>0.11509127678657462</c:v>
                </c:pt>
                <c:pt idx="612">
                  <c:v>0.115013986348391</c:v>
                </c:pt>
                <c:pt idx="613">
                  <c:v>0.114935942407715</c:v>
                </c:pt>
                <c:pt idx="614">
                  <c:v>0.11485714445295458</c:v>
                </c:pt>
                <c:pt idx="615">
                  <c:v>0.11477759196674941</c:v>
                </c:pt>
                <c:pt idx="616">
                  <c:v>0.11469728442626778</c:v>
                </c:pt>
                <c:pt idx="617">
                  <c:v>0.11461622130256272</c:v>
                </c:pt>
                <c:pt idx="618">
                  <c:v>0.11453440206135941</c:v>
                </c:pt>
                <c:pt idx="619">
                  <c:v>0.11445182616271179</c:v>
                </c:pt>
                <c:pt idx="620">
                  <c:v>0.11436849306038763</c:v>
                </c:pt>
                <c:pt idx="621">
                  <c:v>0.11428440220277335</c:v>
                </c:pt>
                <c:pt idx="622">
                  <c:v>0.11419955303237013</c:v>
                </c:pt>
                <c:pt idx="623">
                  <c:v>0.11411394498558466</c:v>
                </c:pt>
                <c:pt idx="624">
                  <c:v>0.11402757749337404</c:v>
                </c:pt>
                <c:pt idx="625">
                  <c:v>0.11394044998021</c:v>
                </c:pt>
                <c:pt idx="626">
                  <c:v>0.11385256186502334</c:v>
                </c:pt>
                <c:pt idx="627">
                  <c:v>0.11376391256075018</c:v>
                </c:pt>
                <c:pt idx="628">
                  <c:v>0.11367450147415845</c:v>
                </c:pt>
                <c:pt idx="629">
                  <c:v>0.11358432800594821</c:v>
                </c:pt>
                <c:pt idx="630">
                  <c:v>0.11349339155113358</c:v>
                </c:pt>
                <c:pt idx="631">
                  <c:v>0.11340169149811048</c:v>
                </c:pt>
                <c:pt idx="632">
                  <c:v>0.11330922722949534</c:v>
                </c:pt>
                <c:pt idx="633">
                  <c:v>0.11321599812165682</c:v>
                </c:pt>
                <c:pt idx="634">
                  <c:v>0.11312200354480302</c:v>
                </c:pt>
                <c:pt idx="635">
                  <c:v>0.11302724286289439</c:v>
                </c:pt>
                <c:pt idx="636">
                  <c:v>0.11293171543338434</c:v>
                </c:pt>
                <c:pt idx="637">
                  <c:v>0.11283542060807437</c:v>
                </c:pt>
                <c:pt idx="638">
                  <c:v>0.11273835773177358</c:v>
                </c:pt>
                <c:pt idx="639">
                  <c:v>0.11264052614326873</c:v>
                </c:pt>
                <c:pt idx="640">
                  <c:v>0.11254192517501814</c:v>
                </c:pt>
                <c:pt idx="641">
                  <c:v>0.11244255415276909</c:v>
                </c:pt>
                <c:pt idx="642">
                  <c:v>0.11234241239610067</c:v>
                </c:pt>
                <c:pt idx="643">
                  <c:v>0.1122414992177927</c:v>
                </c:pt>
                <c:pt idx="644">
                  <c:v>0.1121398139245726</c:v>
                </c:pt>
                <c:pt idx="645">
                  <c:v>0.112037355816058</c:v>
                </c:pt>
                <c:pt idx="646">
                  <c:v>0.11193412418561895</c:v>
                </c:pt>
                <c:pt idx="647">
                  <c:v>0.11183011831971178</c:v>
                </c:pt>
                <c:pt idx="648">
                  <c:v>0.11172533749831257</c:v>
                </c:pt>
                <c:pt idx="649">
                  <c:v>0.11161978099491018</c:v>
                </c:pt>
                <c:pt idx="650">
                  <c:v>0.1115134480754249</c:v>
                </c:pt>
                <c:pt idx="651">
                  <c:v>0.11140633800000055</c:v>
                </c:pt>
                <c:pt idx="652">
                  <c:v>0.11129845002103221</c:v>
                </c:pt>
                <c:pt idx="653">
                  <c:v>0.11118978338477629</c:v>
                </c:pt>
                <c:pt idx="654">
                  <c:v>0.11108033733001339</c:v>
                </c:pt>
                <c:pt idx="655">
                  <c:v>0.1109701110888567</c:v>
                </c:pt>
                <c:pt idx="656">
                  <c:v>0.110859103886225</c:v>
                </c:pt>
                <c:pt idx="657">
                  <c:v>0.11074731494039751</c:v>
                </c:pt>
                <c:pt idx="658">
                  <c:v>0.11063474346198988</c:v>
                </c:pt>
                <c:pt idx="659">
                  <c:v>0.11052138865480633</c:v>
                </c:pt>
                <c:pt idx="660">
                  <c:v>0.11040724971546777</c:v>
                </c:pt>
                <c:pt idx="661">
                  <c:v>0.11029232583332342</c:v>
                </c:pt>
                <c:pt idx="662">
                  <c:v>0.11017661619046736</c:v>
                </c:pt>
                <c:pt idx="663">
                  <c:v>0.11006011996159702</c:v>
                </c:pt>
                <c:pt idx="664">
                  <c:v>0.10994283631415173</c:v>
                </c:pt>
                <c:pt idx="665">
                  <c:v>0.10982476440820585</c:v>
                </c:pt>
                <c:pt idx="666">
                  <c:v>0.10970590339612077</c:v>
                </c:pt>
                <c:pt idx="667">
                  <c:v>0.10958625242317105</c:v>
                </c:pt>
                <c:pt idx="668">
                  <c:v>0.10946581062654009</c:v>
                </c:pt>
                <c:pt idx="669">
                  <c:v>0.10934457713624265</c:v>
                </c:pt>
                <c:pt idx="670">
                  <c:v>0.10922255107450682</c:v>
                </c:pt>
                <c:pt idx="671">
                  <c:v>0.10909973155586933</c:v>
                </c:pt>
                <c:pt idx="672">
                  <c:v>0.10897611768693455</c:v>
                </c:pt>
                <c:pt idx="673">
                  <c:v>0.1088517085668276</c:v>
                </c:pt>
                <c:pt idx="674">
                  <c:v>0.10872650328637085</c:v>
                </c:pt>
                <c:pt idx="675">
                  <c:v>0.10860050092898056</c:v>
                </c:pt>
                <c:pt idx="676">
                  <c:v>0.10847370056969419</c:v>
                </c:pt>
                <c:pt idx="677">
                  <c:v>0.10834610127574276</c:v>
                </c:pt>
                <c:pt idx="678">
                  <c:v>0.10821770210611251</c:v>
                </c:pt>
                <c:pt idx="679">
                  <c:v>0.10808850211172372</c:v>
                </c:pt>
                <c:pt idx="680">
                  <c:v>0.10795850033554552</c:v>
                </c:pt>
                <c:pt idx="681">
                  <c:v>0.10782769581189405</c:v>
                </c:pt>
                <c:pt idx="682">
                  <c:v>0.1076960875668503</c:v>
                </c:pt>
                <c:pt idx="683">
                  <c:v>0.10756367461844554</c:v>
                </c:pt>
                <c:pt idx="684">
                  <c:v>0.1074304559758701</c:v>
                </c:pt>
                <c:pt idx="685">
                  <c:v>0.10729643064021128</c:v>
                </c:pt>
                <c:pt idx="686">
                  <c:v>0.10716159760355069</c:v>
                </c:pt>
                <c:pt idx="687">
                  <c:v>0.10702595584983335</c:v>
                </c:pt>
                <c:pt idx="688">
                  <c:v>0.10688950435385632</c:v>
                </c:pt>
                <c:pt idx="689">
                  <c:v>0.10675224208218752</c:v>
                </c:pt>
                <c:pt idx="690">
                  <c:v>0.10661416799204984</c:v>
                </c:pt>
                <c:pt idx="691">
                  <c:v>0.10647528103229185</c:v>
                </c:pt>
                <c:pt idx="692">
                  <c:v>0.10633558014233453</c:v>
                </c:pt>
                <c:pt idx="693">
                  <c:v>0.10619506425311291</c:v>
                </c:pt>
                <c:pt idx="694">
                  <c:v>0.10605373228591283</c:v>
                </c:pt>
                <c:pt idx="695">
                  <c:v>0.1059115831533475</c:v>
                </c:pt>
                <c:pt idx="696">
                  <c:v>0.10576861575863884</c:v>
                </c:pt>
                <c:pt idx="697">
                  <c:v>0.1056248289956601</c:v>
                </c:pt>
                <c:pt idx="698">
                  <c:v>0.10548022174907207</c:v>
                </c:pt>
                <c:pt idx="699">
                  <c:v>0.10533479289392013</c:v>
                </c:pt>
                <c:pt idx="700">
                  <c:v>0.10518854129589607</c:v>
                </c:pt>
                <c:pt idx="701">
                  <c:v>0.10504146581099245</c:v>
                </c:pt>
                <c:pt idx="702">
                  <c:v>0.10489356528567213</c:v>
                </c:pt>
                <c:pt idx="703">
                  <c:v>0.10474483855667364</c:v>
                </c:pt>
                <c:pt idx="704">
                  <c:v>0.10459528445061832</c:v>
                </c:pt>
                <c:pt idx="705">
                  <c:v>0.10444490178468141</c:v>
                </c:pt>
                <c:pt idx="706">
                  <c:v>0.10429368936587721</c:v>
                </c:pt>
                <c:pt idx="707">
                  <c:v>0.10414164599086226</c:v>
                </c:pt>
                <c:pt idx="708">
                  <c:v>0.10398877044671449</c:v>
                </c:pt>
                <c:pt idx="709">
                  <c:v>0.10383506150995059</c:v>
                </c:pt>
                <c:pt idx="710">
                  <c:v>0.10368051794691614</c:v>
                </c:pt>
                <c:pt idx="711">
                  <c:v>0.10352513851328234</c:v>
                </c:pt>
                <c:pt idx="712">
                  <c:v>0.10336892195474702</c:v>
                </c:pt>
                <c:pt idx="713">
                  <c:v>0.10321186700607611</c:v>
                </c:pt>
                <c:pt idx="714">
                  <c:v>0.10305397239150528</c:v>
                </c:pt>
                <c:pt idx="715">
                  <c:v>0.10289523682433857</c:v>
                </c:pt>
                <c:pt idx="716">
                  <c:v>0.10273565900749916</c:v>
                </c:pt>
                <c:pt idx="717">
                  <c:v>0.10257523763244047</c:v>
                </c:pt>
                <c:pt idx="718">
                  <c:v>0.10241397138014247</c:v>
                </c:pt>
                <c:pt idx="719">
                  <c:v>0.10225185891987904</c:v>
                </c:pt>
                <c:pt idx="720">
                  <c:v>0.10208889891021289</c:v>
                </c:pt>
                <c:pt idx="721">
                  <c:v>0.10192508999821727</c:v>
                </c:pt>
                <c:pt idx="722">
                  <c:v>0.10176043081949658</c:v>
                </c:pt>
                <c:pt idx="723">
                  <c:v>0.10159491999810874</c:v>
                </c:pt>
                <c:pt idx="724">
                  <c:v>0.10142855614676287</c:v>
                </c:pt>
                <c:pt idx="725">
                  <c:v>0.10126133786625324</c:v>
                </c:pt>
                <c:pt idx="726">
                  <c:v>0.10109326374532607</c:v>
                </c:pt>
                <c:pt idx="727">
                  <c:v>0.10092433236148471</c:v>
                </c:pt>
                <c:pt idx="728">
                  <c:v>0.10075454227942095</c:v>
                </c:pt>
                <c:pt idx="729">
                  <c:v>0.1005838920522321</c:v>
                </c:pt>
                <c:pt idx="730">
                  <c:v>0.10041238022041973</c:v>
                </c:pt>
                <c:pt idx="731">
                  <c:v>0.10024000531241645</c:v>
                </c:pt>
                <c:pt idx="732">
                  <c:v>0.10006676584386379</c:v>
                </c:pt>
                <c:pt idx="733">
                  <c:v>9.9892660318117665E-2</c:v>
                </c:pt>
                <c:pt idx="734">
                  <c:v>9.9717687225588603E-2</c:v>
                </c:pt>
                <c:pt idx="735">
                  <c:v>9.9541845043874436E-2</c:v>
                </c:pt>
                <c:pt idx="736">
                  <c:v>9.9365132237814138E-2</c:v>
                </c:pt>
                <c:pt idx="737">
                  <c:v>9.9187547258969902E-2</c:v>
                </c:pt>
                <c:pt idx="738">
                  <c:v>9.900908854574321E-2</c:v>
                </c:pt>
                <c:pt idx="739">
                  <c:v>9.8829754523203153E-2</c:v>
                </c:pt>
                <c:pt idx="740">
                  <c:v>9.864954360310503E-2</c:v>
                </c:pt>
                <c:pt idx="741">
                  <c:v>9.8468454183433821E-2</c:v>
                </c:pt>
                <c:pt idx="742">
                  <c:v>9.8286484648564182E-2</c:v>
                </c:pt>
                <c:pt idx="743">
                  <c:v>9.8103633369004475E-2</c:v>
                </c:pt>
                <c:pt idx="744">
                  <c:v>9.7919898701213842E-2</c:v>
                </c:pt>
                <c:pt idx="745">
                  <c:v>9.7735278987503588E-2</c:v>
                </c:pt>
                <c:pt idx="746">
                  <c:v>9.7549772556296807E-2</c:v>
                </c:pt>
                <c:pt idx="747">
                  <c:v>9.7363377720963068E-2</c:v>
                </c:pt>
                <c:pt idx="748">
                  <c:v>9.7176092780874371E-2</c:v>
                </c:pt>
                <c:pt idx="749">
                  <c:v>9.6987916020491019E-2</c:v>
                </c:pt>
                <c:pt idx="750">
                  <c:v>9.6798845709435449E-2</c:v>
                </c:pt>
                <c:pt idx="751">
                  <c:v>9.6608880102252201E-2</c:v>
                </c:pt>
                <c:pt idx="752">
                  <c:v>9.6418017438601747E-2</c:v>
                </c:pt>
                <c:pt idx="753">
                  <c:v>9.6226255942544414E-2</c:v>
                </c:pt>
                <c:pt idx="754">
                  <c:v>9.6033593822935567E-2</c:v>
                </c:pt>
                <c:pt idx="755">
                  <c:v>9.5840029272785995E-2</c:v>
                </c:pt>
                <c:pt idx="756">
                  <c:v>9.5645560469530752E-2</c:v>
                </c:pt>
                <c:pt idx="757">
                  <c:v>9.5450185574542337E-2</c:v>
                </c:pt>
                <c:pt idx="758">
                  <c:v>9.525390273302399E-2</c:v>
                </c:pt>
                <c:pt idx="759">
                  <c:v>9.505671007421003E-2</c:v>
                </c:pt>
                <c:pt idx="760">
                  <c:v>9.4858605710365668E-2</c:v>
                </c:pt>
                <c:pt idx="761">
                  <c:v>9.465958773753895E-2</c:v>
                </c:pt>
                <c:pt idx="762">
                  <c:v>9.4459654234966453E-2</c:v>
                </c:pt>
                <c:pt idx="763">
                  <c:v>9.4258803264568064E-2</c:v>
                </c:pt>
                <c:pt idx="764">
                  <c:v>9.4057032871503105E-2</c:v>
                </c:pt>
                <c:pt idx="765">
                  <c:v>9.3854341083123252E-2</c:v>
                </c:pt>
                <c:pt idx="766">
                  <c:v>9.3650725909776161E-2</c:v>
                </c:pt>
                <c:pt idx="767">
                  <c:v>9.3446185343580332E-2</c:v>
                </c:pt>
                <c:pt idx="768">
                  <c:v>9.3240717358932079E-2</c:v>
                </c:pt>
                <c:pt idx="769">
                  <c:v>9.3034319912201319E-2</c:v>
                </c:pt>
                <c:pt idx="770">
                  <c:v>9.2826990941203502E-2</c:v>
                </c:pt>
                <c:pt idx="771">
                  <c:v>9.2618728365324032E-2</c:v>
                </c:pt>
                <c:pt idx="772">
                  <c:v>9.2409530085171693E-2</c:v>
                </c:pt>
                <c:pt idx="773">
                  <c:v>9.2199393982514935E-2</c:v>
                </c:pt>
                <c:pt idx="774">
                  <c:v>9.1988317919703869E-2</c:v>
                </c:pt>
                <c:pt idx="775">
                  <c:v>9.1776299739994738E-2</c:v>
                </c:pt>
                <c:pt idx="776">
                  <c:v>9.1563337266759318E-2</c:v>
                </c:pt>
                <c:pt idx="777">
                  <c:v>9.1349428303603805E-2</c:v>
                </c:pt>
                <c:pt idx="778">
                  <c:v>9.1134570634235967E-2</c:v>
                </c:pt>
                <c:pt idx="779">
                  <c:v>9.091876202191479E-2</c:v>
                </c:pt>
                <c:pt idx="780">
                  <c:v>9.0702000209153796E-2</c:v>
                </c:pt>
                <c:pt idx="781">
                  <c:v>9.0484282918205969E-2</c:v>
                </c:pt>
                <c:pt idx="782">
                  <c:v>9.0265607849716462E-2</c:v>
                </c:pt>
                <c:pt idx="783">
                  <c:v>9.0045972683419739E-2</c:v>
                </c:pt>
                <c:pt idx="784">
                  <c:v>8.9825375077467837E-2</c:v>
                </c:pt>
                <c:pt idx="785">
                  <c:v>8.9603812668122715E-2</c:v>
                </c:pt>
                <c:pt idx="786">
                  <c:v>8.93812830695732E-2</c:v>
                </c:pt>
                <c:pt idx="787">
                  <c:v>8.9157783873915E-2</c:v>
                </c:pt>
                <c:pt idx="788">
                  <c:v>8.8933312650313567E-2</c:v>
                </c:pt>
                <c:pt idx="789">
                  <c:v>8.8707866945322955E-2</c:v>
                </c:pt>
                <c:pt idx="790">
                  <c:v>8.8481444282352634E-2</c:v>
                </c:pt>
                <c:pt idx="791">
                  <c:v>8.8254042161105037E-2</c:v>
                </c:pt>
                <c:pt idx="792">
                  <c:v>8.8025658057830095E-2</c:v>
                </c:pt>
                <c:pt idx="793">
                  <c:v>8.7796289424708684E-2</c:v>
                </c:pt>
                <c:pt idx="794">
                  <c:v>8.7565933689398745E-2</c:v>
                </c:pt>
                <c:pt idx="795">
                  <c:v>8.7334588255295928E-2</c:v>
                </c:pt>
                <c:pt idx="796">
                  <c:v>8.7102250500523004E-2</c:v>
                </c:pt>
                <c:pt idx="797">
                  <c:v>8.6868917777932639E-2</c:v>
                </c:pt>
                <c:pt idx="798">
                  <c:v>8.6634587415013578E-2</c:v>
                </c:pt>
                <c:pt idx="799">
                  <c:v>8.639925671328233E-2</c:v>
                </c:pt>
                <c:pt idx="800">
                  <c:v>8.6162922947777623E-2</c:v>
                </c:pt>
                <c:pt idx="801">
                  <c:v>8.5925583367302022E-2</c:v>
                </c:pt>
                <c:pt idx="802">
                  <c:v>8.568723519343481E-2</c:v>
                </c:pt>
                <c:pt idx="803">
                  <c:v>8.5447875620425121E-2</c:v>
                </c:pt>
                <c:pt idx="804">
                  <c:v>8.5207501815252856E-2</c:v>
                </c:pt>
                <c:pt idx="805">
                  <c:v>8.4966110916367604E-2</c:v>
                </c:pt>
                <c:pt idx="806">
                  <c:v>8.4723700034176577E-2</c:v>
                </c:pt>
                <c:pt idx="807">
                  <c:v>8.4480266250211836E-2</c:v>
                </c:pt>
                <c:pt idx="808">
                  <c:v>8.423580661665582E-2</c:v>
                </c:pt>
                <c:pt idx="809">
                  <c:v>8.3990318156419538E-2</c:v>
                </c:pt>
                <c:pt idx="810">
                  <c:v>8.3743797862183E-2</c:v>
                </c:pt>
                <c:pt idx="811">
                  <c:v>8.3496242696471878E-2</c:v>
                </c:pt>
                <c:pt idx="812">
                  <c:v>8.3247649590794615E-2</c:v>
                </c:pt>
                <c:pt idx="813">
                  <c:v>8.2998015445530843E-2</c:v>
                </c:pt>
                <c:pt idx="814">
                  <c:v>8.2747337129518608E-2</c:v>
                </c:pt>
                <c:pt idx="815">
                  <c:v>8.2495611479123002E-2</c:v>
                </c:pt>
                <c:pt idx="816">
                  <c:v>8.2242835298529701E-2</c:v>
                </c:pt>
                <c:pt idx="817">
                  <c:v>8.1989005358709191E-2</c:v>
                </c:pt>
                <c:pt idx="818">
                  <c:v>8.173411839719455E-2</c:v>
                </c:pt>
                <c:pt idx="819">
                  <c:v>8.1478171117412235E-2</c:v>
                </c:pt>
                <c:pt idx="820">
                  <c:v>8.1221160188601038E-2</c:v>
                </c:pt>
                <c:pt idx="821">
                  <c:v>8.0963082244659229E-2</c:v>
                </c:pt>
                <c:pt idx="822">
                  <c:v>8.0703933884238743E-2</c:v>
                </c:pt>
                <c:pt idx="823">
                  <c:v>8.0443711670093107E-2</c:v>
                </c:pt>
                <c:pt idx="824">
                  <c:v>8.018241212814961E-2</c:v>
                </c:pt>
                <c:pt idx="825">
                  <c:v>7.9920031747444151E-2</c:v>
                </c:pt>
                <c:pt idx="826">
                  <c:v>7.9656566979338664E-2</c:v>
                </c:pt>
                <c:pt idx="827">
                  <c:v>7.9392014237092495E-2</c:v>
                </c:pt>
                <c:pt idx="828">
                  <c:v>7.9126369895023141E-2</c:v>
                </c:pt>
                <c:pt idx="829">
                  <c:v>7.8859630288324226E-2</c:v>
                </c:pt>
                <c:pt idx="830">
                  <c:v>7.8591791711939848E-2</c:v>
                </c:pt>
                <c:pt idx="831">
                  <c:v>7.8322850420559781E-2</c:v>
                </c:pt>
                <c:pt idx="832">
                  <c:v>7.8052802627499085E-2</c:v>
                </c:pt>
                <c:pt idx="833">
                  <c:v>7.7781644503990249E-2</c:v>
                </c:pt>
                <c:pt idx="834">
                  <c:v>7.7509372179417627E-2</c:v>
                </c:pt>
                <c:pt idx="835">
                  <c:v>7.7235981739383633E-2</c:v>
                </c:pt>
                <c:pt idx="836">
                  <c:v>7.6961469225968984E-2</c:v>
                </c:pt>
                <c:pt idx="837">
                  <c:v>7.668583063655364E-2</c:v>
                </c:pt>
                <c:pt idx="838">
                  <c:v>7.6409061923448207E-2</c:v>
                </c:pt>
                <c:pt idx="839">
                  <c:v>7.6131158992744044E-2</c:v>
                </c:pt>
                <c:pt idx="840">
                  <c:v>7.5852117704033439E-2</c:v>
                </c:pt>
                <c:pt idx="841">
                  <c:v>7.5571933869224173E-2</c:v>
                </c:pt>
                <c:pt idx="842">
                  <c:v>7.5290603252208863E-2</c:v>
                </c:pt>
                <c:pt idx="843">
                  <c:v>7.5008121567399652E-2</c:v>
                </c:pt>
                <c:pt idx="844">
                  <c:v>7.4724484479764569E-2</c:v>
                </c:pt>
                <c:pt idx="845">
                  <c:v>7.4439687603296834E-2</c:v>
                </c:pt>
                <c:pt idx="846">
                  <c:v>7.4153726500382863E-2</c:v>
                </c:pt>
                <c:pt idx="847">
                  <c:v>7.3866596681322741E-2</c:v>
                </c:pt>
                <c:pt idx="848">
                  <c:v>7.3578293602631586E-2</c:v>
                </c:pt>
                <c:pt idx="849">
                  <c:v>7.3288812666928493E-2</c:v>
                </c:pt>
                <c:pt idx="850">
                  <c:v>7.2998149221330161E-2</c:v>
                </c:pt>
                <c:pt idx="851">
                  <c:v>7.2706298557169174E-2</c:v>
                </c:pt>
                <c:pt idx="852">
                  <c:v>7.2413255908436669E-2</c:v>
                </c:pt>
                <c:pt idx="853">
                  <c:v>7.2119016450859205E-2</c:v>
                </c:pt>
                <c:pt idx="854">
                  <c:v>7.1823575301508222E-2</c:v>
                </c:pt>
                <c:pt idx="855">
                  <c:v>7.1526927516625829E-2</c:v>
                </c:pt>
                <c:pt idx="856">
                  <c:v>7.1229068091748116E-2</c:v>
                </c:pt>
                <c:pt idx="857">
                  <c:v>7.0929991959643654E-2</c:v>
                </c:pt>
                <c:pt idx="858">
                  <c:v>7.0629693989501488E-2</c:v>
                </c:pt>
                <c:pt idx="859">
                  <c:v>7.0328168986234146E-2</c:v>
                </c:pt>
                <c:pt idx="860">
                  <c:v>7.0025411688519584E-2</c:v>
                </c:pt>
                <c:pt idx="861">
                  <c:v>6.9721416767982727E-2</c:v>
                </c:pt>
                <c:pt idx="862">
                  <c:v>6.9416178828217573E-2</c:v>
                </c:pt>
                <c:pt idx="863">
                  <c:v>6.9109692402682985E-2</c:v>
                </c:pt>
                <c:pt idx="864">
                  <c:v>6.8801951954160723E-2</c:v>
                </c:pt>
                <c:pt idx="865">
                  <c:v>6.8492951873278404E-2</c:v>
                </c:pt>
                <c:pt idx="866">
                  <c:v>6.8182686476660079E-2</c:v>
                </c:pt>
                <c:pt idx="867">
                  <c:v>6.7871150006065056E-2</c:v>
                </c:pt>
                <c:pt idx="868">
                  <c:v>6.7558336626494561E-2</c:v>
                </c:pt>
                <c:pt idx="869">
                  <c:v>6.7244240425013549E-2</c:v>
                </c:pt>
                <c:pt idx="870">
                  <c:v>6.6928855409067692E-2</c:v>
                </c:pt>
                <c:pt idx="871">
                  <c:v>6.6612175504829174E-2</c:v>
                </c:pt>
                <c:pt idx="872">
                  <c:v>6.6294194555708161E-2</c:v>
                </c:pt>
                <c:pt idx="873">
                  <c:v>6.5974906320601739E-2</c:v>
                </c:pt>
                <c:pt idx="874">
                  <c:v>6.5654304472226713E-2</c:v>
                </c:pt>
                <c:pt idx="875">
                  <c:v>6.5332382595344726E-2</c:v>
                </c:pt>
                <c:pt idx="876">
                  <c:v>6.5009134184847273E-2</c:v>
                </c:pt>
                <c:pt idx="877">
                  <c:v>6.4684552644128784E-2</c:v>
                </c:pt>
                <c:pt idx="878">
                  <c:v>6.4358631282921228E-2</c:v>
                </c:pt>
                <c:pt idx="879">
                  <c:v>6.403136331546419E-2</c:v>
                </c:pt>
                <c:pt idx="880">
                  <c:v>6.3702741858364595E-2</c:v>
                </c:pt>
                <c:pt idx="881">
                  <c:v>6.3372759928720337E-2</c:v>
                </c:pt>
                <c:pt idx="882">
                  <c:v>6.3041410441730922E-2</c:v>
                </c:pt>
                <c:pt idx="883">
                  <c:v>6.2708686208539866E-2</c:v>
                </c:pt>
                <c:pt idx="884">
                  <c:v>6.2374579934137107E-2</c:v>
                </c:pt>
                <c:pt idx="885">
                  <c:v>6.2039084214789882E-2</c:v>
                </c:pt>
                <c:pt idx="886">
                  <c:v>6.1702191535737208E-2</c:v>
                </c:pt>
                <c:pt idx="887">
                  <c:v>6.1363894268644484E-2</c:v>
                </c:pt>
                <c:pt idx="888">
                  <c:v>6.1024184669178944E-2</c:v>
                </c:pt>
                <c:pt idx="889">
                  <c:v>6.0683054874019239E-2</c:v>
                </c:pt>
                <c:pt idx="890">
                  <c:v>6.0340496898686008E-2</c:v>
                </c:pt>
                <c:pt idx="891">
                  <c:v>5.9996502634028614E-2</c:v>
                </c:pt>
                <c:pt idx="892">
                  <c:v>5.9651063844000145E-2</c:v>
                </c:pt>
                <c:pt idx="893">
                  <c:v>5.930417216220138E-2</c:v>
                </c:pt>
                <c:pt idx="894">
                  <c:v>5.8955819088924083E-2</c:v>
                </c:pt>
                <c:pt idx="895">
                  <c:v>5.8605995988034155E-2</c:v>
                </c:pt>
                <c:pt idx="896">
                  <c:v>5.8254694083602454E-2</c:v>
                </c:pt>
                <c:pt idx="897">
                  <c:v>5.7901904456366962E-2</c:v>
                </c:pt>
                <c:pt idx="898">
                  <c:v>5.7547618040603356E-2</c:v>
                </c:pt>
                <c:pt idx="899">
                  <c:v>5.7191825619910146E-2</c:v>
                </c:pt>
                <c:pt idx="900">
                  <c:v>5.6834517824056352E-2</c:v>
                </c:pt>
                <c:pt idx="901">
                  <c:v>5.6475685124594735E-2</c:v>
                </c:pt>
                <c:pt idx="902">
                  <c:v>5.6115317831087752E-2</c:v>
                </c:pt>
                <c:pt idx="903">
                  <c:v>5.5753406086923391E-2</c:v>
                </c:pt>
                <c:pt idx="904">
                  <c:v>5.5389939864949188E-2</c:v>
                </c:pt>
                <c:pt idx="905">
                  <c:v>5.502490896296227E-2</c:v>
                </c:pt>
                <c:pt idx="906">
                  <c:v>5.4658302999206321E-2</c:v>
                </c:pt>
                <c:pt idx="907">
                  <c:v>5.4290111407514351E-2</c:v>
                </c:pt>
                <c:pt idx="908">
                  <c:v>5.3920323432294477E-2</c:v>
                </c:pt>
                <c:pt idx="909">
                  <c:v>5.3548928123455804E-2</c:v>
                </c:pt>
                <c:pt idx="910">
                  <c:v>5.3175914331021659E-2</c:v>
                </c:pt>
                <c:pt idx="911">
                  <c:v>5.2801270699559852E-2</c:v>
                </c:pt>
                <c:pt idx="912">
                  <c:v>5.2424985662585258E-2</c:v>
                </c:pt>
                <c:pt idx="913">
                  <c:v>5.204704743629826E-2</c:v>
                </c:pt>
                <c:pt idx="914">
                  <c:v>5.1667444013660802E-2</c:v>
                </c:pt>
                <c:pt idx="915">
                  <c:v>5.1286163157795654E-2</c:v>
                </c:pt>
                <c:pt idx="916">
                  <c:v>5.0903192395361854E-2</c:v>
                </c:pt>
                <c:pt idx="917">
                  <c:v>5.0518519009512333E-2</c:v>
                </c:pt>
                <c:pt idx="918">
                  <c:v>5.0132130032674707E-2</c:v>
                </c:pt>
                <c:pt idx="919">
                  <c:v>4.9744012239034963E-2</c:v>
                </c:pt>
                <c:pt idx="920">
                  <c:v>4.935415213666286E-2</c:v>
                </c:pt>
                <c:pt idx="921">
                  <c:v>4.8962535959316628E-2</c:v>
                </c:pt>
                <c:pt idx="922">
                  <c:v>4.8569149657932818E-2</c:v>
                </c:pt>
                <c:pt idx="923">
                  <c:v>4.8173978891733936E-2</c:v>
                </c:pt>
                <c:pt idx="924">
                  <c:v>4.7777009018972132E-2</c:v>
                </c:pt>
                <c:pt idx="925">
                  <c:v>4.7378225087242647E-2</c:v>
                </c:pt>
                <c:pt idx="926">
                  <c:v>4.6977611823376043E-2</c:v>
                </c:pt>
                <c:pt idx="927">
                  <c:v>4.6575153622927898E-2</c:v>
                </c:pt>
                <c:pt idx="928">
                  <c:v>4.6170834539148213E-2</c:v>
                </c:pt>
                <c:pt idx="929">
                  <c:v>4.5764638271405852E-2</c:v>
                </c:pt>
                <c:pt idx="930">
                  <c:v>4.5356548153257327E-2</c:v>
                </c:pt>
                <c:pt idx="931">
                  <c:v>4.494654713970319E-2</c:v>
                </c:pt>
                <c:pt idx="932">
                  <c:v>4.4534617794082298E-2</c:v>
                </c:pt>
                <c:pt idx="933">
                  <c:v>4.4120742274134282E-2</c:v>
                </c:pt>
                <c:pt idx="934">
                  <c:v>4.3704902317640737E-2</c:v>
                </c:pt>
                <c:pt idx="935">
                  <c:v>4.3287079227034689E-2</c:v>
                </c:pt>
                <c:pt idx="936">
                  <c:v>4.2867253853616255E-2</c:v>
                </c:pt>
                <c:pt idx="937">
                  <c:v>4.2445406580560625E-2</c:v>
                </c:pt>
                <c:pt idx="938">
                  <c:v>4.2021517305548206E-2</c:v>
                </c:pt>
                <c:pt idx="939">
                  <c:v>4.1595565422026463E-2</c:v>
                </c:pt>
                <c:pt idx="940">
                  <c:v>4.1167529799803648E-2</c:v>
                </c:pt>
                <c:pt idx="941">
                  <c:v>4.0737388764497423E-2</c:v>
                </c:pt>
                <c:pt idx="942">
                  <c:v>4.0305120075911513E-2</c:v>
                </c:pt>
                <c:pt idx="943">
                  <c:v>3.987070090519388E-2</c:v>
                </c:pt>
                <c:pt idx="944">
                  <c:v>3.9434107810798404E-2</c:v>
                </c:pt>
                <c:pt idx="945">
                  <c:v>3.8995316713030213E-2</c:v>
                </c:pt>
                <c:pt idx="946">
                  <c:v>3.8554302867219434E-2</c:v>
                </c:pt>
                <c:pt idx="947">
                  <c:v>3.8111040835260977E-2</c:v>
                </c:pt>
                <c:pt idx="948">
                  <c:v>3.7665504455551065E-2</c:v>
                </c:pt>
                <c:pt idx="949">
                  <c:v>3.7217666811136238E-2</c:v>
                </c:pt>
                <c:pt idx="950">
                  <c:v>3.6767500195887343E-2</c:v>
                </c:pt>
                <c:pt idx="951">
                  <c:v>3.6314976078668522E-2</c:v>
                </c:pt>
                <c:pt idx="952">
                  <c:v>3.5860065065192487E-2</c:v>
                </c:pt>
                <c:pt idx="953">
                  <c:v>3.5402736857543436E-2</c:v>
                </c:pt>
                <c:pt idx="954">
                  <c:v>3.4942960211016283E-2</c:v>
                </c:pt>
                <c:pt idx="955">
                  <c:v>3.4480702888204109E-2</c:v>
                </c:pt>
                <c:pt idx="956">
                  <c:v>3.4015931609905015E-2</c:v>
                </c:pt>
                <c:pt idx="957">
                  <c:v>3.3548612002925762E-2</c:v>
                </c:pt>
                <c:pt idx="958">
                  <c:v>3.3078708543948392E-2</c:v>
                </c:pt>
                <c:pt idx="959">
                  <c:v>3.2606184499812764E-2</c:v>
                </c:pt>
                <c:pt idx="960">
                  <c:v>3.2131001863279759E-2</c:v>
                </c:pt>
                <c:pt idx="961">
                  <c:v>3.1653121284139434E-2</c:v>
                </c:pt>
                <c:pt idx="962">
                  <c:v>3.1172501995379482E-2</c:v>
                </c:pt>
                <c:pt idx="963">
                  <c:v>3.068910173346746E-2</c:v>
                </c:pt>
                <c:pt idx="964">
                  <c:v>3.0202876652765755E-2</c:v>
                </c:pt>
                <c:pt idx="965">
                  <c:v>2.9713781232989067E-2</c:v>
                </c:pt>
                <c:pt idx="966">
                  <c:v>2.922176817928792E-2</c:v>
                </c:pt>
                <c:pt idx="967">
                  <c:v>2.8726788314152887E-2</c:v>
                </c:pt>
                <c:pt idx="968">
                  <c:v>2.8228790460167543E-2</c:v>
                </c:pt>
                <c:pt idx="969">
                  <c:v>2.7727721312745458E-2</c:v>
                </c:pt>
                <c:pt idx="970">
                  <c:v>2.722352530164511E-2</c:v>
                </c:pt>
                <c:pt idx="971">
                  <c:v>2.6716144440136928E-2</c:v>
                </c:pt>
                <c:pt idx="972">
                  <c:v>2.620551816013739E-2</c:v>
                </c:pt>
                <c:pt idx="973">
                  <c:v>2.5691583131962844E-2</c:v>
                </c:pt>
                <c:pt idx="974">
                  <c:v>2.5174273066593242E-2</c:v>
                </c:pt>
                <c:pt idx="975">
                  <c:v>2.4653518498332135E-2</c:v>
                </c:pt>
                <c:pt idx="976">
                  <c:v>2.4129246545432071E-2</c:v>
                </c:pt>
                <c:pt idx="977">
                  <c:v>2.3601380645669408E-2</c:v>
                </c:pt>
                <c:pt idx="978">
                  <c:v>2.3069840263542734E-2</c:v>
                </c:pt>
                <c:pt idx="979">
                  <c:v>2.2534540565193155E-2</c:v>
                </c:pt>
                <c:pt idx="980">
                  <c:v>2.1995392056324843E-2</c:v>
                </c:pt>
                <c:pt idx="981">
                  <c:v>2.1452300177750638E-2</c:v>
                </c:pt>
                <c:pt idx="982">
                  <c:v>2.0905164852104561E-2</c:v>
                </c:pt>
                <c:pt idx="983">
                  <c:v>2.0353879974037651E-2</c:v>
                </c:pt>
                <c:pt idx="984">
                  <c:v>1.9798332834718629E-2</c:v>
                </c:pt>
                <c:pt idx="985">
                  <c:v>1.9238403469663837E-2</c:v>
                </c:pt>
                <c:pt idx="986">
                  <c:v>1.8673963916505297E-2</c:v>
                </c:pt>
                <c:pt idx="987">
                  <c:v>1.8104877366455972E-2</c:v>
                </c:pt>
                <c:pt idx="988">
                  <c:v>1.7530997189594496E-2</c:v>
                </c:pt>
                <c:pt idx="989">
                  <c:v>1.6952165809343781E-2</c:v>
                </c:pt>
                <c:pt idx="990">
                  <c:v>1.6368213395457531E-2</c:v>
                </c:pt>
                <c:pt idx="991">
                  <c:v>1.5778956337108425E-2</c:v>
                </c:pt>
                <c:pt idx="992">
                  <c:v>1.5184195447213743E-2</c:v>
                </c:pt>
                <c:pt idx="993">
                  <c:v>1.4583713835465044E-2</c:v>
                </c:pt>
                <c:pt idx="994">
                  <c:v>1.3977274369142974E-2</c:v>
                </c:pt>
                <c:pt idx="995">
                  <c:v>1.3364616615395231E-2</c:v>
                </c:pt>
                <c:pt idx="996">
                  <c:v>1.2745453123903771E-2</c:v>
                </c:pt>
                <c:pt idx="997">
                  <c:v>1.2119464859365305E-2</c:v>
                </c:pt>
                <c:pt idx="998">
                  <c:v>1.1486295522472718E-2</c:v>
                </c:pt>
                <c:pt idx="999">
                  <c:v>1.0845544394107029E-2</c:v>
                </c:pt>
                <c:pt idx="1000">
                  <c:v>1.0196757181103907E-2</c:v>
                </c:pt>
                <c:pt idx="1001">
                  <c:v>9.5394141008447071E-3</c:v>
                </c:pt>
                <c:pt idx="1002">
                  <c:v>8.872914057568182E-3</c:v>
                </c:pt>
                <c:pt idx="1003">
                  <c:v>8.1965531289662011E-3</c:v>
                </c:pt>
                <c:pt idx="1004">
                  <c:v>7.5094944887851775E-3</c:v>
                </c:pt>
                <c:pt idx="1005">
                  <c:v>6.8107249112028161E-3</c:v>
                </c:pt>
                <c:pt idx="1006">
                  <c:v>6.0989891881804417E-3</c:v>
                </c:pt>
                <c:pt idx="1007">
                  <c:v>5.3726858602719816E-3</c:v>
                </c:pt>
                <c:pt idx="1008">
                  <c:v>4.6296894882772166E-3</c:v>
                </c:pt>
                <c:pt idx="1009">
                  <c:v>3.8670173320469255E-3</c:v>
                </c:pt>
                <c:pt idx="1010">
                  <c:v>3.0801106594198235E-3</c:v>
                </c:pt>
                <c:pt idx="1011">
                  <c:v>2.2608978092682748E-3</c:v>
                </c:pt>
                <c:pt idx="1012">
                  <c:v>1.3898300451930005E-3</c:v>
                </c:pt>
                <c:pt idx="1013">
                  <c:v>4.234885836737856E-4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D94-8845-9328-DCBE6EB04F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654360288"/>
        <c:axId val="-654358512"/>
      </c:scatterChart>
      <c:valAx>
        <c:axId val="-654360288"/>
        <c:scaling>
          <c:orientation val="minMax"/>
          <c:max val="65"/>
          <c:min val="4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654358512"/>
        <c:crosses val="autoZero"/>
        <c:crossBetween val="midCat"/>
        <c:majorUnit val="5"/>
      </c:valAx>
      <c:valAx>
        <c:axId val="-654358512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-654360288"/>
        <c:crossesAt val="50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Distribution of</a:t>
            </a:r>
            <a:r>
              <a:rPr lang="en-US" baseline="0"/>
              <a:t> Electoral Votes Obtained by Candidate 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'Fig12'!$A$3:$A$56</c:f>
              <c:numCache>
                <c:formatCode>General</c:formatCode>
                <c:ptCount val="54"/>
                <c:pt idx="1">
                  <c:v>20</c:v>
                </c:pt>
                <c:pt idx="5">
                  <c:v>60</c:v>
                </c:pt>
                <c:pt idx="9">
                  <c:v>100</c:v>
                </c:pt>
                <c:pt idx="13">
                  <c:v>140</c:v>
                </c:pt>
                <c:pt idx="17">
                  <c:v>180</c:v>
                </c:pt>
                <c:pt idx="20">
                  <c:v>200</c:v>
                </c:pt>
                <c:pt idx="23">
                  <c:v>240</c:v>
                </c:pt>
                <c:pt idx="26">
                  <c:v>269</c:v>
                </c:pt>
                <c:pt idx="29">
                  <c:v>300</c:v>
                </c:pt>
                <c:pt idx="33">
                  <c:v>340</c:v>
                </c:pt>
                <c:pt idx="37">
                  <c:v>380</c:v>
                </c:pt>
                <c:pt idx="41">
                  <c:v>420</c:v>
                </c:pt>
                <c:pt idx="45">
                  <c:v>460</c:v>
                </c:pt>
                <c:pt idx="49">
                  <c:v>500</c:v>
                </c:pt>
                <c:pt idx="53">
                  <c:v>538</c:v>
                </c:pt>
              </c:numCache>
            </c:numRef>
          </c:cat>
          <c:val>
            <c:numRef>
              <c:f>'Fig12'!$B$3:$B$56</c:f>
              <c:numCache>
                <c:formatCode>General</c:formatCode>
                <c:ptCount val="5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4</c:v>
                </c:pt>
                <c:pt idx="9">
                  <c:v>4</c:v>
                </c:pt>
                <c:pt idx="10">
                  <c:v>9</c:v>
                </c:pt>
                <c:pt idx="11">
                  <c:v>11</c:v>
                </c:pt>
                <c:pt idx="12">
                  <c:v>23</c:v>
                </c:pt>
                <c:pt idx="13">
                  <c:v>19</c:v>
                </c:pt>
                <c:pt idx="14">
                  <c:v>23</c:v>
                </c:pt>
                <c:pt idx="15">
                  <c:v>56</c:v>
                </c:pt>
                <c:pt idx="16">
                  <c:v>56</c:v>
                </c:pt>
                <c:pt idx="17">
                  <c:v>78</c:v>
                </c:pt>
                <c:pt idx="18">
                  <c:v>95</c:v>
                </c:pt>
                <c:pt idx="19">
                  <c:v>123</c:v>
                </c:pt>
                <c:pt idx="20">
                  <c:v>116</c:v>
                </c:pt>
                <c:pt idx="21">
                  <c:v>155</c:v>
                </c:pt>
                <c:pt idx="22">
                  <c:v>158</c:v>
                </c:pt>
                <c:pt idx="23">
                  <c:v>139</c:v>
                </c:pt>
                <c:pt idx="24">
                  <c:v>129</c:v>
                </c:pt>
                <c:pt idx="25">
                  <c:v>128</c:v>
                </c:pt>
                <c:pt idx="26">
                  <c:v>100</c:v>
                </c:pt>
                <c:pt idx="27">
                  <c:v>133</c:v>
                </c:pt>
                <c:pt idx="28">
                  <c:v>99</c:v>
                </c:pt>
                <c:pt idx="29">
                  <c:v>82</c:v>
                </c:pt>
                <c:pt idx="30">
                  <c:v>62</c:v>
                </c:pt>
                <c:pt idx="31">
                  <c:v>60</c:v>
                </c:pt>
                <c:pt idx="32">
                  <c:v>35</c:v>
                </c:pt>
                <c:pt idx="33">
                  <c:v>37</c:v>
                </c:pt>
                <c:pt idx="34">
                  <c:v>28</c:v>
                </c:pt>
                <c:pt idx="35">
                  <c:v>10</c:v>
                </c:pt>
                <c:pt idx="36">
                  <c:v>13</c:v>
                </c:pt>
                <c:pt idx="37">
                  <c:v>9</c:v>
                </c:pt>
                <c:pt idx="38">
                  <c:v>1</c:v>
                </c:pt>
                <c:pt idx="39">
                  <c:v>3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27-7149-A3CC-53DECF4D4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671814368"/>
        <c:axId val="-671811824"/>
      </c:barChart>
      <c:catAx>
        <c:axId val="-6718143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671811824"/>
        <c:crosses val="autoZero"/>
        <c:auto val="0"/>
        <c:lblAlgn val="ctr"/>
        <c:lblOffset val="100"/>
        <c:tickLblSkip val="1"/>
        <c:noMultiLvlLbl val="0"/>
      </c:catAx>
      <c:valAx>
        <c:axId val="-6718118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Frequency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671814368"/>
        <c:crosses val="autoZero"/>
        <c:crossBetween val="between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CORAND data</a:t>
            </a:r>
          </a:p>
        </c:rich>
      </c:tx>
      <c:layout>
        <c:manualLayout>
          <c:xMode val="edge"/>
          <c:yMode val="edge"/>
          <c:x val="0.35079605886960502"/>
          <c:y val="1.904836895388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837118694332"/>
          <c:y val="7.6193194497135602E-2"/>
          <c:w val="0.78536440703964705"/>
          <c:h val="0.80479061687599396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'Fig16'!$C$10:$C$110</c:f>
              <c:numCache>
                <c:formatCode>General</c:formatCode>
                <c:ptCount val="101"/>
                <c:pt idx="0">
                  <c:v>0.12675687670707703</c:v>
                </c:pt>
                <c:pt idx="1">
                  <c:v>0.14373151957988739</c:v>
                </c:pt>
                <c:pt idx="2">
                  <c:v>0.86581885814666748</c:v>
                </c:pt>
                <c:pt idx="3">
                  <c:v>0.49892312288284302</c:v>
                </c:pt>
                <c:pt idx="4">
                  <c:v>0.88812452554702759</c:v>
                </c:pt>
                <c:pt idx="5">
                  <c:v>0.81260544061660767</c:v>
                </c:pt>
                <c:pt idx="6">
                  <c:v>6.7565307021141052E-2</c:v>
                </c:pt>
                <c:pt idx="7">
                  <c:v>0.19988566637039185</c:v>
                </c:pt>
                <c:pt idx="8">
                  <c:v>0.18472526967525482</c:v>
                </c:pt>
                <c:pt idx="9">
                  <c:v>0.35661041736602783</c:v>
                </c:pt>
                <c:pt idx="10">
                  <c:v>0.78534191846847534</c:v>
                </c:pt>
                <c:pt idx="11">
                  <c:v>0.50981169939041138</c:v>
                </c:pt>
                <c:pt idx="12">
                  <c:v>0.15414914488792419</c:v>
                </c:pt>
                <c:pt idx="13">
                  <c:v>0.14681437611579895</c:v>
                </c:pt>
                <c:pt idx="14">
                  <c:v>0.67904412746429443</c:v>
                </c:pt>
                <c:pt idx="15">
                  <c:v>0.67257589101791382</c:v>
                </c:pt>
                <c:pt idx="16">
                  <c:v>0.85057008266448975</c:v>
                </c:pt>
                <c:pt idx="17">
                  <c:v>0.2054995596408844</c:v>
                </c:pt>
                <c:pt idx="18">
                  <c:v>0.81980127096176147</c:v>
                </c:pt>
                <c:pt idx="19">
                  <c:v>0.91636741161346436</c:v>
                </c:pt>
                <c:pt idx="20">
                  <c:v>0.9310075044631958</c:v>
                </c:pt>
                <c:pt idx="21">
                  <c:v>0.33426454663276672</c:v>
                </c:pt>
                <c:pt idx="22">
                  <c:v>0.91930878162384033</c:v>
                </c:pt>
                <c:pt idx="23">
                  <c:v>0.73705190420150757</c:v>
                </c:pt>
                <c:pt idx="24">
                  <c:v>0.89197856187820435</c:v>
                </c:pt>
                <c:pt idx="25">
                  <c:v>0.97940593957901001</c:v>
                </c:pt>
                <c:pt idx="26">
                  <c:v>0.58281171321868896</c:v>
                </c:pt>
                <c:pt idx="27">
                  <c:v>0.59838390350341797</c:v>
                </c:pt>
                <c:pt idx="28">
                  <c:v>4.7318480908870697E-2</c:v>
                </c:pt>
                <c:pt idx="29">
                  <c:v>0.15849730372428894</c:v>
                </c:pt>
                <c:pt idx="30">
                  <c:v>0.44777300953865051</c:v>
                </c:pt>
                <c:pt idx="31">
                  <c:v>0.20819938182830811</c:v>
                </c:pt>
                <c:pt idx="32">
                  <c:v>0.14456041157245636</c:v>
                </c:pt>
                <c:pt idx="33">
                  <c:v>0.71066063642501831</c:v>
                </c:pt>
                <c:pt idx="34">
                  <c:v>0.90327239036560059</c:v>
                </c:pt>
                <c:pt idx="35">
                  <c:v>5.4178077727556229E-2</c:v>
                </c:pt>
                <c:pt idx="36">
                  <c:v>0.72403532266616821</c:v>
                </c:pt>
                <c:pt idx="37">
                  <c:v>0.46845263242721558</c:v>
                </c:pt>
                <c:pt idx="38">
                  <c:v>0.35862994194030762</c:v>
                </c:pt>
                <c:pt idx="39">
                  <c:v>0.81818598508834839</c:v>
                </c:pt>
                <c:pt idx="40">
                  <c:v>0.37453815340995789</c:v>
                </c:pt>
                <c:pt idx="41">
                  <c:v>0.58505189418792725</c:v>
                </c:pt>
                <c:pt idx="42">
                  <c:v>0.43574869632720947</c:v>
                </c:pt>
                <c:pt idx="43">
                  <c:v>0.59900122880935669</c:v>
                </c:pt>
                <c:pt idx="44">
                  <c:v>0.71888172626495361</c:v>
                </c:pt>
                <c:pt idx="45">
                  <c:v>0.69570493698120117</c:v>
                </c:pt>
                <c:pt idx="46">
                  <c:v>0.8052818775177002</c:v>
                </c:pt>
                <c:pt idx="47">
                  <c:v>0.660228431224823</c:v>
                </c:pt>
                <c:pt idx="48">
                  <c:v>0.41984644532203674</c:v>
                </c:pt>
                <c:pt idx="49">
                  <c:v>0.18443784117698669</c:v>
                </c:pt>
                <c:pt idx="50">
                  <c:v>0.81549626588821411</c:v>
                </c:pt>
                <c:pt idx="51">
                  <c:v>0.66213679313659668</c:v>
                </c:pt>
                <c:pt idx="52">
                  <c:v>0.51771658658981323</c:v>
                </c:pt>
                <c:pt idx="53">
                  <c:v>0.93348681926727295</c:v>
                </c:pt>
                <c:pt idx="54">
                  <c:v>0.25143620371818542</c:v>
                </c:pt>
                <c:pt idx="55">
                  <c:v>0.31652575731277466</c:v>
                </c:pt>
                <c:pt idx="56">
                  <c:v>0.71857172250747681</c:v>
                </c:pt>
                <c:pt idx="57">
                  <c:v>0.5007520318031311</c:v>
                </c:pt>
                <c:pt idx="58">
                  <c:v>0.29054254293441772</c:v>
                </c:pt>
                <c:pt idx="59">
                  <c:v>0.31026744842529297</c:v>
                </c:pt>
                <c:pt idx="60">
                  <c:v>0.62498354911804199</c:v>
                </c:pt>
                <c:pt idx="61">
                  <c:v>0.36355695128440857</c:v>
                </c:pt>
                <c:pt idx="62">
                  <c:v>6.9563888013362885E-2</c:v>
                </c:pt>
                <c:pt idx="63">
                  <c:v>0.83055496215820312</c:v>
                </c:pt>
                <c:pt idx="64">
                  <c:v>0.27531260251998901</c:v>
                </c:pt>
                <c:pt idx="65">
                  <c:v>0.40589973330497742</c:v>
                </c:pt>
                <c:pt idx="66">
                  <c:v>0.18689972162246704</c:v>
                </c:pt>
                <c:pt idx="67">
                  <c:v>0.29245772957801819</c:v>
                </c:pt>
                <c:pt idx="68">
                  <c:v>0.76287531852722168</c:v>
                </c:pt>
                <c:pt idx="69">
                  <c:v>0.61649018526077271</c:v>
                </c:pt>
                <c:pt idx="70">
                  <c:v>3.8302578032016754E-2</c:v>
                </c:pt>
                <c:pt idx="71">
                  <c:v>0.92053908109664917</c:v>
                </c:pt>
                <c:pt idx="72">
                  <c:v>0.9138646125793457</c:v>
                </c:pt>
                <c:pt idx="73">
                  <c:v>0.61365693807601929</c:v>
                </c:pt>
                <c:pt idx="74">
                  <c:v>0.98725968599319458</c:v>
                </c:pt>
                <c:pt idx="75">
                  <c:v>0.87570035457611084</c:v>
                </c:pt>
                <c:pt idx="76">
                  <c:v>0.47459021210670471</c:v>
                </c:pt>
                <c:pt idx="77">
                  <c:v>0.43315356969833374</c:v>
                </c:pt>
                <c:pt idx="78">
                  <c:v>0.93367975950241089</c:v>
                </c:pt>
                <c:pt idx="79">
                  <c:v>0.41970381140708923</c:v>
                </c:pt>
                <c:pt idx="80">
                  <c:v>0.36301234364509583</c:v>
                </c:pt>
                <c:pt idx="81">
                  <c:v>0.95074254274368286</c:v>
                </c:pt>
                <c:pt idx="82">
                  <c:v>0.20374301075935364</c:v>
                </c:pt>
                <c:pt idx="83">
                  <c:v>0.58352893590927124</c:v>
                </c:pt>
                <c:pt idx="84">
                  <c:v>0.78327679634094238</c:v>
                </c:pt>
                <c:pt idx="85">
                  <c:v>0.87713325023651123</c:v>
                </c:pt>
                <c:pt idx="86">
                  <c:v>0.93237942457199097</c:v>
                </c:pt>
                <c:pt idx="87">
                  <c:v>8.4510542452335358E-2</c:v>
                </c:pt>
                <c:pt idx="88">
                  <c:v>0.47267445921897888</c:v>
                </c:pt>
                <c:pt idx="89">
                  <c:v>0.45338425040245056</c:v>
                </c:pt>
                <c:pt idx="90">
                  <c:v>0.10210749506950378</c:v>
                </c:pt>
                <c:pt idx="91">
                  <c:v>0.59580200910568237</c:v>
                </c:pt>
                <c:pt idx="92">
                  <c:v>0.82000404596328735</c:v>
                </c:pt>
                <c:pt idx="93">
                  <c:v>0.21048048138618469</c:v>
                </c:pt>
                <c:pt idx="94">
                  <c:v>0.42385572195053101</c:v>
                </c:pt>
                <c:pt idx="95">
                  <c:v>0.22519202530384064</c:v>
                </c:pt>
                <c:pt idx="96">
                  <c:v>0.7185819149017334</c:v>
                </c:pt>
                <c:pt idx="97">
                  <c:v>0.67054182291030884</c:v>
                </c:pt>
                <c:pt idx="98">
                  <c:v>0.95332461595535278</c:v>
                </c:pt>
                <c:pt idx="99">
                  <c:v>0.97628414630889893</c:v>
                </c:pt>
                <c:pt idx="100">
                  <c:v>0.63538390398025513</c:v>
                </c:pt>
              </c:numCache>
            </c:numRef>
          </c:xVal>
          <c:yVal>
            <c:numRef>
              <c:f>'Fig16'!$D$10:$D$110</c:f>
              <c:numCache>
                <c:formatCode>General</c:formatCode>
                <c:ptCount val="101"/>
                <c:pt idx="0">
                  <c:v>0.24752521514892578</c:v>
                </c:pt>
                <c:pt idx="1">
                  <c:v>0.10377699136734009</c:v>
                </c:pt>
                <c:pt idx="2">
                  <c:v>0.66827809810638428</c:v>
                </c:pt>
                <c:pt idx="3">
                  <c:v>0.71502393484115601</c:v>
                </c:pt>
                <c:pt idx="4">
                  <c:v>0.87995219230651855</c:v>
                </c:pt>
                <c:pt idx="5">
                  <c:v>0.81240159273147583</c:v>
                </c:pt>
                <c:pt idx="6">
                  <c:v>1.5428662300109863E-2</c:v>
                </c:pt>
                <c:pt idx="7">
                  <c:v>0.34156578779220581</c:v>
                </c:pt>
                <c:pt idx="8">
                  <c:v>0.27790117263793945</c:v>
                </c:pt>
                <c:pt idx="9">
                  <c:v>0.2865481972694397</c:v>
                </c:pt>
                <c:pt idx="10">
                  <c:v>0.86177432537078857</c:v>
                </c:pt>
                <c:pt idx="11">
                  <c:v>0.66331714391708374</c:v>
                </c:pt>
                <c:pt idx="12">
                  <c:v>0.17504525184631348</c:v>
                </c:pt>
                <c:pt idx="13">
                  <c:v>0.13653784990310669</c:v>
                </c:pt>
                <c:pt idx="14">
                  <c:v>0.50792849063873291</c:v>
                </c:pt>
                <c:pt idx="15">
                  <c:v>0.76729887723922729</c:v>
                </c:pt>
                <c:pt idx="16">
                  <c:v>0.87199783325195312</c:v>
                </c:pt>
                <c:pt idx="17">
                  <c:v>0.22026544809341431</c:v>
                </c:pt>
                <c:pt idx="18">
                  <c:v>0.55746781826019287</c:v>
                </c:pt>
                <c:pt idx="19">
                  <c:v>0.88585656881332397</c:v>
                </c:pt>
                <c:pt idx="20">
                  <c:v>0.9723355770111084</c:v>
                </c:pt>
                <c:pt idx="21">
                  <c:v>0.52250272035598755</c:v>
                </c:pt>
                <c:pt idx="22">
                  <c:v>0.83430588245391846</c:v>
                </c:pt>
                <c:pt idx="23">
                  <c:v>0.93549412488937378</c:v>
                </c:pt>
                <c:pt idx="24">
                  <c:v>0.8935847282409668</c:v>
                </c:pt>
                <c:pt idx="25">
                  <c:v>0.99664932489395142</c:v>
                </c:pt>
                <c:pt idx="26">
                  <c:v>0.56608855724334717</c:v>
                </c:pt>
                <c:pt idx="27">
                  <c:v>0.66363281011581421</c:v>
                </c:pt>
                <c:pt idx="28">
                  <c:v>7.376408576965332E-2</c:v>
                </c:pt>
                <c:pt idx="29">
                  <c:v>6.5800964832305908E-2</c:v>
                </c:pt>
                <c:pt idx="30">
                  <c:v>0.5140310525894165</c:v>
                </c:pt>
                <c:pt idx="31">
                  <c:v>0.49336832761764526</c:v>
                </c:pt>
                <c:pt idx="32">
                  <c:v>0.26851940155029297</c:v>
                </c:pt>
                <c:pt idx="33">
                  <c:v>0.74314123392105103</c:v>
                </c:pt>
                <c:pt idx="34">
                  <c:v>0.75958478450775146</c:v>
                </c:pt>
                <c:pt idx="35">
                  <c:v>1.8313348293304443E-2</c:v>
                </c:pt>
                <c:pt idx="36">
                  <c:v>0.87984347343444824</c:v>
                </c:pt>
                <c:pt idx="37">
                  <c:v>0.38993722200393677</c:v>
                </c:pt>
                <c:pt idx="38">
                  <c:v>0.60014355182647705</c:v>
                </c:pt>
                <c:pt idx="39">
                  <c:v>0.91910141706466675</c:v>
                </c:pt>
                <c:pt idx="40">
                  <c:v>0.26900339126586914</c:v>
                </c:pt>
                <c:pt idx="41">
                  <c:v>0.20015865564346313</c:v>
                </c:pt>
                <c:pt idx="42">
                  <c:v>0.38496577739715576</c:v>
                </c:pt>
                <c:pt idx="43">
                  <c:v>0.57692760229110718</c:v>
                </c:pt>
                <c:pt idx="44">
                  <c:v>0.69823670387268066</c:v>
                </c:pt>
                <c:pt idx="45">
                  <c:v>0.77590209245681763</c:v>
                </c:pt>
                <c:pt idx="46">
                  <c:v>0.9353100061416626</c:v>
                </c:pt>
                <c:pt idx="47">
                  <c:v>0.58509939908981323</c:v>
                </c:pt>
                <c:pt idx="48">
                  <c:v>0.70576667785644531</c:v>
                </c:pt>
                <c:pt idx="49">
                  <c:v>0.54026323556900024</c:v>
                </c:pt>
                <c:pt idx="50">
                  <c:v>0.86149728298187256</c:v>
                </c:pt>
                <c:pt idx="51">
                  <c:v>0.61224168539047241</c:v>
                </c:pt>
                <c:pt idx="52">
                  <c:v>0.49552702903747559</c:v>
                </c:pt>
                <c:pt idx="53">
                  <c:v>0.91281300783157349</c:v>
                </c:pt>
                <c:pt idx="54">
                  <c:v>0.42780983448028564</c:v>
                </c:pt>
                <c:pt idx="55">
                  <c:v>0.22999447584152222</c:v>
                </c:pt>
                <c:pt idx="56">
                  <c:v>0.89347600936889648</c:v>
                </c:pt>
                <c:pt idx="57">
                  <c:v>0.78455787897109985</c:v>
                </c:pt>
                <c:pt idx="58">
                  <c:v>0.55719077587127686</c:v>
                </c:pt>
                <c:pt idx="59">
                  <c:v>5.3943097591400146E-2</c:v>
                </c:pt>
                <c:pt idx="60">
                  <c:v>0.66726803779602051</c:v>
                </c:pt>
                <c:pt idx="61">
                  <c:v>0.38579875230789185</c:v>
                </c:pt>
                <c:pt idx="62">
                  <c:v>3.7222504615783691E-2</c:v>
                </c:pt>
                <c:pt idx="63">
                  <c:v>0.8045770525932312</c:v>
                </c:pt>
                <c:pt idx="64">
                  <c:v>0.19809818267822266</c:v>
                </c:pt>
                <c:pt idx="65">
                  <c:v>0.46073728799819946</c:v>
                </c:pt>
                <c:pt idx="66">
                  <c:v>0.28277623653411865</c:v>
                </c:pt>
                <c:pt idx="67">
                  <c:v>0.32952207326889038</c:v>
                </c:pt>
                <c:pt idx="68">
                  <c:v>0.90083765983581543</c:v>
                </c:pt>
                <c:pt idx="69">
                  <c:v>0.83328706026077271</c:v>
                </c:pt>
                <c:pt idx="70">
                  <c:v>3.6314129829406738E-2</c:v>
                </c:pt>
                <c:pt idx="71">
                  <c:v>0.95606392621994019</c:v>
                </c:pt>
                <c:pt idx="72">
                  <c:v>0.69638490676879883</c:v>
                </c:pt>
                <c:pt idx="73">
                  <c:v>0.58167988061904907</c:v>
                </c:pt>
                <c:pt idx="74">
                  <c:v>0.97846972942352295</c:v>
                </c:pt>
                <c:pt idx="75">
                  <c:v>0.95844882726669312</c:v>
                </c:pt>
                <c:pt idx="76">
                  <c:v>0.29174065589904785</c:v>
                </c:pt>
                <c:pt idx="77">
                  <c:v>0.15742331743240356</c:v>
                </c:pt>
                <c:pt idx="78">
                  <c:v>0.93520128726959229</c:v>
                </c:pt>
                <c:pt idx="79">
                  <c:v>0.38179701566696167</c:v>
                </c:pt>
                <c:pt idx="80">
                  <c:v>0.2914581298828125</c:v>
                </c:pt>
                <c:pt idx="81">
                  <c:v>0.82695108652114868</c:v>
                </c:pt>
                <c:pt idx="82">
                  <c:v>0.16415345668792725</c:v>
                </c:pt>
                <c:pt idx="83">
                  <c:v>0.39233773946762085</c:v>
                </c:pt>
                <c:pt idx="84">
                  <c:v>0.86205649375915527</c:v>
                </c:pt>
                <c:pt idx="85">
                  <c:v>0.69290906190872192</c:v>
                </c:pt>
                <c:pt idx="86">
                  <c:v>0.91769134998321533</c:v>
                </c:pt>
                <c:pt idx="87">
                  <c:v>1.8879592418670654E-2</c:v>
                </c:pt>
                <c:pt idx="88">
                  <c:v>0.66639280319213867</c:v>
                </c:pt>
                <c:pt idx="89">
                  <c:v>0.57344299554824829</c:v>
                </c:pt>
                <c:pt idx="90">
                  <c:v>5.5861353874206543E-2</c:v>
                </c:pt>
                <c:pt idx="91">
                  <c:v>0.74701827764511108</c:v>
                </c:pt>
                <c:pt idx="92">
                  <c:v>0.7507622241973877</c:v>
                </c:pt>
                <c:pt idx="93">
                  <c:v>0.14918643236160278</c:v>
                </c:pt>
                <c:pt idx="94">
                  <c:v>0.19102919101715088</c:v>
                </c:pt>
                <c:pt idx="95">
                  <c:v>0.17036646604537964</c:v>
                </c:pt>
                <c:pt idx="96">
                  <c:v>0.85410213470458984</c:v>
                </c:pt>
                <c:pt idx="97">
                  <c:v>0.6943855881690979</c:v>
                </c:pt>
                <c:pt idx="98">
                  <c:v>0.93878018856048584</c:v>
                </c:pt>
                <c:pt idx="99">
                  <c:v>0.96955770254135132</c:v>
                </c:pt>
                <c:pt idx="100">
                  <c:v>0.54805254936218262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B05-E74B-B36D-EF2FA785EE0E}"/>
            </c:ext>
          </c:extLst>
        </c:ser>
        <c:ser>
          <c:idx val="1"/>
          <c:order val="1"/>
          <c:spPr>
            <a:ln w="3175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'Fig16'!$B$11:$B$109</c:f>
              <c:numCache>
                <c:formatCode>General</c:formatCode>
                <c:ptCount val="99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</c:numCache>
            </c:numRef>
          </c:xVal>
          <c:yVal>
            <c:numRef>
              <c:f>'Fig16'!$A$11:$A$109</c:f>
              <c:numCache>
                <c:formatCode>General</c:formatCode>
                <c:ptCount val="99"/>
                <c:pt idx="0">
                  <c:v>1.8142773227379616E-2</c:v>
                </c:pt>
                <c:pt idx="1">
                  <c:v>3.2274127232722785E-2</c:v>
                </c:pt>
                <c:pt idx="2">
                  <c:v>4.5254936011371288E-2</c:v>
                </c:pt>
                <c:pt idx="3">
                  <c:v>5.7556994442616652E-2</c:v>
                </c:pt>
                <c:pt idx="4">
                  <c:v>6.9387497270297388E-2</c:v>
                </c:pt>
                <c:pt idx="5">
                  <c:v>8.0862084081870067E-2</c:v>
                </c:pt>
                <c:pt idx="6">
                  <c:v>9.205405293847406E-2</c:v>
                </c:pt>
                <c:pt idx="7">
                  <c:v>0.10301375994955708</c:v>
                </c:pt>
                <c:pt idx="8">
                  <c:v>0.11377779260321587</c:v>
                </c:pt>
                <c:pt idx="9">
                  <c:v>0.12437385737517677</c:v>
                </c:pt>
                <c:pt idx="10">
                  <c:v>0.13482361564562259</c:v>
                </c:pt>
                <c:pt idx="11">
                  <c:v>0.14514443845774921</c:v>
                </c:pt>
                <c:pt idx="12">
                  <c:v>0.15535054840792403</c:v>
                </c:pt>
                <c:pt idx="13">
                  <c:v>0.1654537935297897</c:v>
                </c:pt>
                <c:pt idx="14">
                  <c:v>0.17546418963987923</c:v>
                </c:pt>
                <c:pt idx="15">
                  <c:v>0.18539031125994343</c:v>
                </c:pt>
                <c:pt idx="16">
                  <c:v>0.19523958022822407</c:v>
                </c:pt>
                <c:pt idx="17">
                  <c:v>0.20501848322916144</c:v>
                </c:pt>
                <c:pt idx="18">
                  <c:v>0.21473273873335319</c:v>
                </c:pt>
                <c:pt idx="19">
                  <c:v>0.22438742716558166</c:v>
                </c:pt>
                <c:pt idx="20">
                  <c:v>0.2339870938436803</c:v>
                </c:pt>
                <c:pt idx="21">
                  <c:v>0.24353583141940149</c:v>
                </c:pt>
                <c:pt idx="22">
                  <c:v>0.25303734665945865</c:v>
                </c:pt>
                <c:pt idx="23">
                  <c:v>0.2624950151034986</c:v>
                </c:pt>
                <c:pt idx="24">
                  <c:v>0.27191192622411631</c:v>
                </c:pt>
                <c:pt idx="25">
                  <c:v>0.28129092106448933</c:v>
                </c:pt>
                <c:pt idx="26">
                  <c:v>0.29063462385925576</c:v>
                </c:pt>
                <c:pt idx="27">
                  <c:v>0.29994546879944356</c:v>
                </c:pt>
                <c:pt idx="28">
                  <c:v>0.30922572284597916</c:v>
                </c:pt>
                <c:pt idx="29">
                  <c:v>0.31847750530358443</c:v>
                </c:pt>
                <c:pt idx="30">
                  <c:v>0.32770280472035945</c:v>
                </c:pt>
                <c:pt idx="31">
                  <c:v>0.33690349356585048</c:v>
                </c:pt>
                <c:pt idx="32">
                  <c:v>0.34608134105321692</c:v>
                </c:pt>
                <c:pt idx="33">
                  <c:v>0.35523802440296409</c:v>
                </c:pt>
                <c:pt idx="34">
                  <c:v>0.3643751387920191</c:v>
                </c:pt>
                <c:pt idx="35">
                  <c:v>0.37349420618932139</c:v>
                </c:pt>
                <c:pt idx="36">
                  <c:v>0.38259668324505747</c:v>
                </c:pt>
                <c:pt idx="37">
                  <c:v>0.39168396837331204</c:v>
                </c:pt>
                <c:pt idx="38">
                  <c:v>0.40075740814579264</c:v>
                </c:pt>
                <c:pt idx="39">
                  <c:v>0.40981830309632711</c:v>
                </c:pt>
                <c:pt idx="40">
                  <c:v>0.41886791302119014</c:v>
                </c:pt>
                <c:pt idx="41">
                  <c:v>0.42790746184833733</c:v>
                </c:pt>
                <c:pt idx="42">
                  <c:v>0.43693814213879956</c:v>
                </c:pt>
                <c:pt idx="43">
                  <c:v>0.44596111927543636</c:v>
                </c:pt>
                <c:pt idx="44">
                  <c:v>0.45497753538763253</c:v>
                </c:pt>
                <c:pt idx="45">
                  <c:v>0.46398851305512351</c:v>
                </c:pt>
                <c:pt idx="46">
                  <c:v>0.47299515882974297</c:v>
                </c:pt>
                <c:pt idx="47">
                  <c:v>0.48199856661036183</c:v>
                </c:pt>
                <c:pt idx="48">
                  <c:v>0.49099982090350403</c:v>
                </c:pt>
                <c:pt idx="49">
                  <c:v>0.5</c:v>
                </c:pt>
                <c:pt idx="50">
                  <c:v>0.50900017909649597</c:v>
                </c:pt>
                <c:pt idx="51">
                  <c:v>0.51800143338963811</c:v>
                </c:pt>
                <c:pt idx="52">
                  <c:v>0.52700484117025703</c:v>
                </c:pt>
                <c:pt idx="53">
                  <c:v>0.53601148694487655</c:v>
                </c:pt>
                <c:pt idx="54">
                  <c:v>0.54502246461236759</c:v>
                </c:pt>
                <c:pt idx="55">
                  <c:v>0.55403888072456375</c:v>
                </c:pt>
                <c:pt idx="56">
                  <c:v>0.56306185786120033</c:v>
                </c:pt>
                <c:pt idx="57">
                  <c:v>0.57209253815166261</c:v>
                </c:pt>
                <c:pt idx="58">
                  <c:v>0.58113208697880969</c:v>
                </c:pt>
                <c:pt idx="59">
                  <c:v>0.59018169690367284</c:v>
                </c:pt>
                <c:pt idx="60">
                  <c:v>0.59924259185420736</c:v>
                </c:pt>
                <c:pt idx="61">
                  <c:v>0.60831603162668801</c:v>
                </c:pt>
                <c:pt idx="62">
                  <c:v>0.61740331675494253</c:v>
                </c:pt>
                <c:pt idx="63">
                  <c:v>0.62650579381067861</c:v>
                </c:pt>
                <c:pt idx="64">
                  <c:v>0.6356248612079809</c:v>
                </c:pt>
                <c:pt idx="65">
                  <c:v>0.64476197559703585</c:v>
                </c:pt>
                <c:pt idx="66">
                  <c:v>0.65391865894678314</c:v>
                </c:pt>
                <c:pt idx="67">
                  <c:v>0.66309650643414952</c:v>
                </c:pt>
                <c:pt idx="68">
                  <c:v>0.67229719527964049</c:v>
                </c:pt>
                <c:pt idx="69">
                  <c:v>0.68152249469641546</c:v>
                </c:pt>
                <c:pt idx="70">
                  <c:v>0.69077427715402073</c:v>
                </c:pt>
                <c:pt idx="71">
                  <c:v>0.70005453120055638</c:v>
                </c:pt>
                <c:pt idx="72">
                  <c:v>0.70936537614074424</c:v>
                </c:pt>
                <c:pt idx="73">
                  <c:v>0.71870907893551061</c:v>
                </c:pt>
                <c:pt idx="74">
                  <c:v>0.72808807377588369</c:v>
                </c:pt>
                <c:pt idx="75">
                  <c:v>0.7375049848965014</c:v>
                </c:pt>
                <c:pt idx="76">
                  <c:v>0.74696265334054135</c:v>
                </c:pt>
                <c:pt idx="77">
                  <c:v>0.75646416858059851</c:v>
                </c:pt>
                <c:pt idx="78">
                  <c:v>0.76601290615631967</c:v>
                </c:pt>
                <c:pt idx="79">
                  <c:v>0.77561257283441842</c:v>
                </c:pt>
                <c:pt idx="80">
                  <c:v>0.78526726126664681</c:v>
                </c:pt>
                <c:pt idx="81">
                  <c:v>0.79498151677083795</c:v>
                </c:pt>
                <c:pt idx="82">
                  <c:v>0.80476041977177593</c:v>
                </c:pt>
                <c:pt idx="83">
                  <c:v>0.81460968874005657</c:v>
                </c:pt>
                <c:pt idx="84">
                  <c:v>0.8245358103601208</c:v>
                </c:pt>
                <c:pt idx="85">
                  <c:v>0.83454620647021027</c:v>
                </c:pt>
                <c:pt idx="86">
                  <c:v>0.84464945159207594</c:v>
                </c:pt>
                <c:pt idx="87">
                  <c:v>0.85485556154225084</c:v>
                </c:pt>
                <c:pt idx="88">
                  <c:v>0.86517638435437738</c:v>
                </c:pt>
                <c:pt idx="89">
                  <c:v>0.87562614262482319</c:v>
                </c:pt>
                <c:pt idx="90">
                  <c:v>0.88622220739678415</c:v>
                </c:pt>
                <c:pt idx="91">
                  <c:v>0.89698624005044258</c:v>
                </c:pt>
                <c:pt idx="92">
                  <c:v>0.90794594706152609</c:v>
                </c:pt>
                <c:pt idx="93">
                  <c:v>0.91913791591812988</c:v>
                </c:pt>
                <c:pt idx="94">
                  <c:v>0.93061250272970253</c:v>
                </c:pt>
                <c:pt idx="95">
                  <c:v>0.94244300555738336</c:v>
                </c:pt>
                <c:pt idx="96">
                  <c:v>0.95474506398862868</c:v>
                </c:pt>
                <c:pt idx="97">
                  <c:v>0.96772587276727717</c:v>
                </c:pt>
                <c:pt idx="98">
                  <c:v>0.98185722677262044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05-E74B-B36D-EF2FA785E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772744736"/>
        <c:axId val="-654744112"/>
      </c:scatterChart>
      <c:valAx>
        <c:axId val="-772744736"/>
        <c:scaling>
          <c:orientation val="minMax"/>
          <c:max val="1"/>
          <c:min val="0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654744112"/>
        <c:crosses val="autoZero"/>
        <c:crossBetween val="midCat"/>
        <c:majorUnit val="0.25"/>
      </c:valAx>
      <c:valAx>
        <c:axId val="-654744112"/>
        <c:scaling>
          <c:orientation val="minMax"/>
          <c:max val="1"/>
          <c:min val="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772744736"/>
        <c:crosses val="autoZero"/>
        <c:crossBetween val="midCat"/>
        <c:majorUnit val="0.2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Courier New"/>
          <a:ea typeface="Courier New"/>
          <a:cs typeface="Courier New"/>
        </a:defRPr>
      </a:pPr>
      <a:endParaRPr lang="en-US"/>
    </a:p>
  </c:txPr>
  <c:printSettings>
    <c:headerFooter>
      <c:oddHeader>&amp;A</c:oddHeader>
      <c:oddFooter>Page &amp;P</c:oddFooter>
    </c:headerFooter>
    <c:pageMargins b="0.75" l="0.7" r="0.7" t="0.75" header="0.5" footer="0.5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GenLognml data</a:t>
            </a:r>
          </a:p>
        </c:rich>
      </c:tx>
      <c:layout>
        <c:manualLayout>
          <c:xMode val="edge"/>
          <c:yMode val="edge"/>
          <c:x val="0.33334458192725902"/>
          <c:y val="1.904836895388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203041172199099E-2"/>
          <c:y val="7.6193194497135602E-2"/>
          <c:w val="0.88891917426631395"/>
          <c:h val="0.87145966206098802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'Fig16'!$E$10:$E$110</c:f>
              <c:numCache>
                <c:formatCode>General</c:formatCode>
                <c:ptCount val="101"/>
                <c:pt idx="0">
                  <c:v>-2.9797492027282715</c:v>
                </c:pt>
                <c:pt idx="1">
                  <c:v>-2.8344686031341553</c:v>
                </c:pt>
                <c:pt idx="2">
                  <c:v>5.6712636947631836</c:v>
                </c:pt>
                <c:pt idx="3">
                  <c:v>-9.7267525270581245E-3</c:v>
                </c:pt>
                <c:pt idx="4">
                  <c:v>6.4674277305603027</c:v>
                </c:pt>
                <c:pt idx="5">
                  <c:v>4.2297124862670898</c:v>
                </c:pt>
                <c:pt idx="6">
                  <c:v>-3.556215763092041</c:v>
                </c:pt>
                <c:pt idx="7">
                  <c:v>-2.3832380771636963</c:v>
                </c:pt>
                <c:pt idx="8">
                  <c:v>-2.5018594264984131</c:v>
                </c:pt>
                <c:pt idx="9">
                  <c:v>-1.1894129514694214</c:v>
                </c:pt>
                <c:pt idx="10">
                  <c:v>3.6492519378662109</c:v>
                </c:pt>
                <c:pt idx="11">
                  <c:v>8.9378111064434052E-2</c:v>
                </c:pt>
                <c:pt idx="12">
                  <c:v>-2.7478551864624023</c:v>
                </c:pt>
                <c:pt idx="13">
                  <c:v>-2.8086540699005127</c:v>
                </c:pt>
                <c:pt idx="14">
                  <c:v>1.9351896047592163</c:v>
                </c:pt>
                <c:pt idx="15">
                  <c:v>1.8498373031616211</c:v>
                </c:pt>
                <c:pt idx="16">
                  <c:v>5.2040596008300781</c:v>
                </c:pt>
                <c:pt idx="17">
                  <c:v>-2.3397250175476074</c:v>
                </c:pt>
                <c:pt idx="18">
                  <c:v>4.3975486755371094</c:v>
                </c:pt>
                <c:pt idx="19">
                  <c:v>7.7627449035644531</c:v>
                </c:pt>
                <c:pt idx="20">
                  <c:v>8.6355972290039062</c:v>
                </c:pt>
                <c:pt idx="21">
                  <c:v>-1.3615996837615967</c:v>
                </c:pt>
                <c:pt idx="22">
                  <c:v>7.9241280555725098</c:v>
                </c:pt>
                <c:pt idx="23">
                  <c:v>2.7850751876831055</c:v>
                </c:pt>
                <c:pt idx="24">
                  <c:v>6.6220545768737793</c:v>
                </c:pt>
                <c:pt idx="25">
                  <c:v>14.472321510314941</c:v>
                </c:pt>
                <c:pt idx="26">
                  <c:v>0.80361121892929077</c:v>
                </c:pt>
                <c:pt idx="27">
                  <c:v>0.96950435638427734</c:v>
                </c:pt>
                <c:pt idx="28">
                  <c:v>-3.8032224178314209</c:v>
                </c:pt>
                <c:pt idx="29">
                  <c:v>-2.7121841907501221</c:v>
                </c:pt>
                <c:pt idx="30">
                  <c:v>-0.45533996820449829</c:v>
                </c:pt>
                <c:pt idx="31">
                  <c:v>-2.3188707828521729</c:v>
                </c:pt>
                <c:pt idx="32">
                  <c:v>-2.8275120258331299</c:v>
                </c:pt>
                <c:pt idx="33">
                  <c:v>2.3777873516082764</c:v>
                </c:pt>
                <c:pt idx="34">
                  <c:v>7.1116690635681152</c:v>
                </c:pt>
                <c:pt idx="35">
                  <c:v>-3.7145843505859375</c:v>
                </c:pt>
                <c:pt idx="36">
                  <c:v>2.5793838500976562</c:v>
                </c:pt>
                <c:pt idx="37">
                  <c:v>-0.27883255481719971</c:v>
                </c:pt>
                <c:pt idx="38">
                  <c:v>-1.1737415790557861</c:v>
                </c:pt>
                <c:pt idx="39">
                  <c:v>4.3592758178710938</c:v>
                </c:pt>
                <c:pt idx="40">
                  <c:v>-1.0495471954345703</c:v>
                </c:pt>
                <c:pt idx="41">
                  <c:v>0.82713758945465088</c:v>
                </c:pt>
                <c:pt idx="42">
                  <c:v>-0.5559660792350769</c:v>
                </c:pt>
                <c:pt idx="43">
                  <c:v>0.97619974613189697</c:v>
                </c:pt>
                <c:pt idx="44">
                  <c:v>2.5005931854248047</c:v>
                </c:pt>
                <c:pt idx="45">
                  <c:v>2.1628777980804443</c:v>
                </c:pt>
                <c:pt idx="46">
                  <c:v>4.0656380653381348</c:v>
                </c:pt>
                <c:pt idx="47">
                  <c:v>1.6912539005279541</c:v>
                </c:pt>
                <c:pt idx="48">
                  <c:v>-0.68700152635574341</c:v>
                </c:pt>
                <c:pt idx="49">
                  <c:v>-2.5041248798370361</c:v>
                </c:pt>
                <c:pt idx="50">
                  <c:v>4.2963166236877441</c:v>
                </c:pt>
                <c:pt idx="51">
                  <c:v>1.7154026031494141</c:v>
                </c:pt>
                <c:pt idx="52">
                  <c:v>0.16238658130168915</c:v>
                </c:pt>
                <c:pt idx="53">
                  <c:v>8.8031883239746094</c:v>
                </c:pt>
                <c:pt idx="54">
                  <c:v>-1.9891334772109985</c:v>
                </c:pt>
                <c:pt idx="55">
                  <c:v>-1.4969656467437744</c:v>
                </c:pt>
                <c:pt idx="56">
                  <c:v>2.4958944320678711</c:v>
                </c:pt>
                <c:pt idx="57">
                  <c:v>6.8025230430066586E-3</c:v>
                </c:pt>
                <c:pt idx="58">
                  <c:v>-1.6938298940658569</c:v>
                </c:pt>
                <c:pt idx="59">
                  <c:v>-1.5445059537887573</c:v>
                </c:pt>
                <c:pt idx="60">
                  <c:v>1.266547679901123</c:v>
                </c:pt>
                <c:pt idx="61">
                  <c:v>-1.1354216337203979</c:v>
                </c:pt>
                <c:pt idx="62">
                  <c:v>-3.5338950157165527</c:v>
                </c:pt>
                <c:pt idx="63">
                  <c:v>4.6618227958679199</c:v>
                </c:pt>
                <c:pt idx="64">
                  <c:v>-1.8088183403015137</c:v>
                </c:pt>
                <c:pt idx="65">
                  <c:v>-0.80018097162246704</c:v>
                </c:pt>
                <c:pt idx="66">
                  <c:v>-2.4847335815429688</c:v>
                </c:pt>
                <c:pt idx="67">
                  <c:v>-1.6793587207794189</c:v>
                </c:pt>
                <c:pt idx="68">
                  <c:v>3.2250843048095703</c:v>
                </c:pt>
                <c:pt idx="69">
                  <c:v>1.1696991920471191</c:v>
                </c:pt>
                <c:pt idx="70">
                  <c:v>-3.9305226802825928</c:v>
                </c:pt>
                <c:pt idx="71">
                  <c:v>7.9935197830200195</c:v>
                </c:pt>
                <c:pt idx="72">
                  <c:v>7.6301655769348145</c:v>
                </c:pt>
                <c:pt idx="73">
                  <c:v>1.1378227472305298</c:v>
                </c:pt>
                <c:pt idx="74">
                  <c:v>16.982439041137695</c:v>
                </c:pt>
                <c:pt idx="75">
                  <c:v>6.0051183700561523</c:v>
                </c:pt>
                <c:pt idx="76">
                  <c:v>-0.22553545236587524</c:v>
                </c:pt>
                <c:pt idx="77">
                  <c:v>-0.57750266790390015</c:v>
                </c:pt>
                <c:pt idx="78">
                  <c:v>8.8165073394775391</c:v>
                </c:pt>
                <c:pt idx="79">
                  <c:v>-0.68816697597503662</c:v>
                </c:pt>
                <c:pt idx="80">
                  <c:v>-1.1396651268005371</c:v>
                </c:pt>
                <c:pt idx="81">
                  <c:v>10.198302268981934</c:v>
                </c:pt>
                <c:pt idx="82">
                  <c:v>-2.3533179759979248</c:v>
                </c:pt>
                <c:pt idx="83">
                  <c:v>0.8111339807510376</c:v>
                </c:pt>
                <c:pt idx="84">
                  <c:v>3.6084129810333252</c:v>
                </c:pt>
                <c:pt idx="85">
                  <c:v>6.0558638572692871</c:v>
                </c:pt>
                <c:pt idx="86">
                  <c:v>8.7275066375732422</c:v>
                </c:pt>
                <c:pt idx="87">
                  <c:v>-3.3752820491790771</c:v>
                </c:pt>
                <c:pt idx="88">
                  <c:v>-0.24222029745578766</c:v>
                </c:pt>
                <c:pt idx="89">
                  <c:v>-0.40789264440536499</c:v>
                </c:pt>
                <c:pt idx="90">
                  <c:v>-3.2030556201934814</c:v>
                </c:pt>
                <c:pt idx="91">
                  <c:v>0.94161516427993774</c:v>
                </c:pt>
                <c:pt idx="92">
                  <c:v>4.4023818969726562</c:v>
                </c:pt>
                <c:pt idx="93">
                  <c:v>-2.3012814521789551</c:v>
                </c:pt>
                <c:pt idx="94">
                  <c:v>-0.65417420864105225</c:v>
                </c:pt>
                <c:pt idx="95">
                  <c:v>-2.1884636878967285</c:v>
                </c:pt>
                <c:pt idx="96">
                  <c:v>2.4960513114929199</c:v>
                </c:pt>
                <c:pt idx="97">
                  <c:v>1.8233267068862915</c:v>
                </c:pt>
                <c:pt idx="98">
                  <c:v>10.452322006225586</c:v>
                </c:pt>
                <c:pt idx="99">
                  <c:v>13.756473541259766</c:v>
                </c:pt>
                <c:pt idx="100">
                  <c:v>1.3878984451293945</c:v>
                </c:pt>
              </c:numCache>
            </c:numRef>
          </c:xVal>
          <c:yVal>
            <c:numRef>
              <c:f>'Fig16'!$F$10:$F$110</c:f>
              <c:numCache>
                <c:formatCode>General</c:formatCode>
                <c:ptCount val="101"/>
                <c:pt idx="0">
                  <c:v>-3.0423450469970703</c:v>
                </c:pt>
                <c:pt idx="1">
                  <c:v>-6.7993130683898926</c:v>
                </c:pt>
                <c:pt idx="2">
                  <c:v>1.3810667991638184</c:v>
                </c:pt>
                <c:pt idx="3">
                  <c:v>1.7358777523040771</c:v>
                </c:pt>
                <c:pt idx="4">
                  <c:v>3.0388813018798828</c:v>
                </c:pt>
                <c:pt idx="5">
                  <c:v>2.4792373180389404</c:v>
                </c:pt>
                <c:pt idx="6">
                  <c:v>-15.967629432678223</c:v>
                </c:pt>
                <c:pt idx="7">
                  <c:v>-1.6686637401580811</c:v>
                </c:pt>
                <c:pt idx="8">
                  <c:v>-2.5496089458465576</c:v>
                </c:pt>
                <c:pt idx="9">
                  <c:v>-2.4190957546234131</c:v>
                </c:pt>
                <c:pt idx="10">
                  <c:v>2.8809781074523926</c:v>
                </c:pt>
                <c:pt idx="11">
                  <c:v>1.3430627584457397</c:v>
                </c:pt>
                <c:pt idx="12">
                  <c:v>-4.5220732688903809</c:v>
                </c:pt>
                <c:pt idx="13">
                  <c:v>-5.5954957008361816</c:v>
                </c:pt>
                <c:pt idx="14">
                  <c:v>7.125883549451828E-2</c:v>
                </c:pt>
                <c:pt idx="15">
                  <c:v>2.1312308311462402</c:v>
                </c:pt>
                <c:pt idx="16">
                  <c:v>2.9688889980316162</c:v>
                </c:pt>
                <c:pt idx="17">
                  <c:v>-3.5392935276031494</c:v>
                </c:pt>
                <c:pt idx="18">
                  <c:v>0.49937057495117188</c:v>
                </c:pt>
                <c:pt idx="19">
                  <c:v>3.0918674468994141</c:v>
                </c:pt>
                <c:pt idx="20">
                  <c:v>4.103905200958252</c:v>
                </c:pt>
                <c:pt idx="21">
                  <c:v>0.200143963098526</c:v>
                </c:pt>
                <c:pt idx="22">
                  <c:v>2.6536984443664551</c:v>
                </c:pt>
                <c:pt idx="23">
                  <c:v>3.5909852981567383</c:v>
                </c:pt>
                <c:pt idx="24">
                  <c:v>3.1627297401428223</c:v>
                </c:pt>
                <c:pt idx="25">
                  <c:v>4.8242902755737305</c:v>
                </c:pt>
                <c:pt idx="26">
                  <c:v>0.57121759653091431</c:v>
                </c:pt>
                <c:pt idx="27">
                  <c:v>1.3454872369766235</c:v>
                </c:pt>
                <c:pt idx="28">
                  <c:v>-8.3307476043701172</c:v>
                </c:pt>
                <c:pt idx="29">
                  <c:v>-8.8525590896606445</c:v>
                </c:pt>
                <c:pt idx="30">
                  <c:v>0.12555034458637238</c:v>
                </c:pt>
                <c:pt idx="31">
                  <c:v>-6.0258444398641586E-2</c:v>
                </c:pt>
                <c:pt idx="32">
                  <c:v>-2.6958270072937012</c:v>
                </c:pt>
                <c:pt idx="33">
                  <c:v>1.948137640953064</c:v>
                </c:pt>
                <c:pt idx="34">
                  <c:v>2.0726182460784912</c:v>
                </c:pt>
                <c:pt idx="35">
                  <c:v>-15.075031280517578</c:v>
                </c:pt>
                <c:pt idx="36">
                  <c:v>3.0379137992858887</c:v>
                </c:pt>
                <c:pt idx="37">
                  <c:v>-1.0976865291595459</c:v>
                </c:pt>
                <c:pt idx="38">
                  <c:v>0.84875863790512085</c:v>
                </c:pt>
                <c:pt idx="39">
                  <c:v>3.4124066829681396</c:v>
                </c:pt>
                <c:pt idx="40">
                  <c:v>-2.6881639957427979</c:v>
                </c:pt>
                <c:pt idx="41">
                  <c:v>-3.9478271007537842</c:v>
                </c:pt>
                <c:pt idx="42">
                  <c:v>-1.1532884836196899</c:v>
                </c:pt>
                <c:pt idx="43">
                  <c:v>0.66059672832489014</c:v>
                </c:pt>
                <c:pt idx="44">
                  <c:v>1.6089663505554199</c:v>
                </c:pt>
                <c:pt idx="45">
                  <c:v>2.1968214511871338</c:v>
                </c:pt>
                <c:pt idx="46">
                  <c:v>3.5888705253601074</c:v>
                </c:pt>
                <c:pt idx="47">
                  <c:v>0.72731542587280273</c:v>
                </c:pt>
                <c:pt idx="48">
                  <c:v>1.665938138961792</c:v>
                </c:pt>
                <c:pt idx="49">
                  <c:v>0.35378393530845642</c:v>
                </c:pt>
                <c:pt idx="50">
                  <c:v>2.8786239624023438</c:v>
                </c:pt>
                <c:pt idx="51">
                  <c:v>0.94522351026535034</c:v>
                </c:pt>
                <c:pt idx="52">
                  <c:v>-4.057595506310463E-2</c:v>
                </c:pt>
                <c:pt idx="53">
                  <c:v>3.348207950592041</c:v>
                </c:pt>
                <c:pt idx="54">
                  <c:v>-0.69351798295974731</c:v>
                </c:pt>
                <c:pt idx="55">
                  <c:v>-3.3551106452941895</c:v>
                </c:pt>
                <c:pt idx="56">
                  <c:v>3.161717414855957</c:v>
                </c:pt>
                <c:pt idx="57">
                  <c:v>2.2631187438964844</c:v>
                </c:pt>
                <c:pt idx="58">
                  <c:v>0.49704688787460327</c:v>
                </c:pt>
                <c:pt idx="59">
                  <c:v>-9.7723522186279297</c:v>
                </c:pt>
                <c:pt idx="60">
                  <c:v>1.3733358383178711</c:v>
                </c:pt>
                <c:pt idx="61">
                  <c:v>-1.1439279317855835</c:v>
                </c:pt>
                <c:pt idx="62">
                  <c:v>-11.533576011657715</c:v>
                </c:pt>
                <c:pt idx="63">
                  <c:v>2.4179742336273193</c:v>
                </c:pt>
                <c:pt idx="64">
                  <c:v>-3.9920475482940674</c:v>
                </c:pt>
                <c:pt idx="65">
                  <c:v>-0.36629402637481689</c:v>
                </c:pt>
                <c:pt idx="66">
                  <c:v>-2.4755446910858154</c:v>
                </c:pt>
                <c:pt idx="67">
                  <c:v>-1.8224979639053345</c:v>
                </c:pt>
                <c:pt idx="68">
                  <c:v>3.2310028076171875</c:v>
                </c:pt>
                <c:pt idx="69">
                  <c:v>2.6454691886901855</c:v>
                </c:pt>
                <c:pt idx="70">
                  <c:v>-11.653041839599609</c:v>
                </c:pt>
                <c:pt idx="71">
                  <c:v>3.8493504524230957</c:v>
                </c:pt>
                <c:pt idx="72">
                  <c:v>1.5949416160583496</c:v>
                </c:pt>
                <c:pt idx="73">
                  <c:v>0.69946300983428955</c:v>
                </c:pt>
                <c:pt idx="74">
                  <c:v>4.2218441963195801</c:v>
                </c:pt>
                <c:pt idx="75">
                  <c:v>3.88299560546875</c:v>
                </c:pt>
                <c:pt idx="76">
                  <c:v>-2.3425636291503906</c:v>
                </c:pt>
                <c:pt idx="77">
                  <c:v>-4.9788613319396973</c:v>
                </c:pt>
                <c:pt idx="78">
                  <c:v>3.5876243114471436</c:v>
                </c:pt>
                <c:pt idx="79">
                  <c:v>-1.1890751123428345</c:v>
                </c:pt>
                <c:pt idx="80">
                  <c:v>-2.3466923236846924</c:v>
                </c:pt>
                <c:pt idx="81">
                  <c:v>2.5945680141448975</c:v>
                </c:pt>
                <c:pt idx="82">
                  <c:v>-4.7983646392822266</c:v>
                </c:pt>
                <c:pt idx="83">
                  <c:v>-1.0710625648498535</c:v>
                </c:pt>
                <c:pt idx="84">
                  <c:v>2.8833775520324707</c:v>
                </c:pt>
                <c:pt idx="85">
                  <c:v>1.5685994625091553</c:v>
                </c:pt>
                <c:pt idx="86">
                  <c:v>3.397829532623291</c:v>
                </c:pt>
                <c:pt idx="87">
                  <c:v>-14.917993545532227</c:v>
                </c:pt>
                <c:pt idx="88">
                  <c:v>1.3666372299194336</c:v>
                </c:pt>
                <c:pt idx="89">
                  <c:v>0.63197731971740723</c:v>
                </c:pt>
                <c:pt idx="90">
                  <c:v>-9.6094417572021484</c:v>
                </c:pt>
                <c:pt idx="91">
                  <c:v>1.9774447679519653</c:v>
                </c:pt>
                <c:pt idx="92">
                  <c:v>2.0057647228240967</c:v>
                </c:pt>
                <c:pt idx="93">
                  <c:v>-5.2111215591430664</c:v>
                </c:pt>
                <c:pt idx="94">
                  <c:v>-4.1474785804748535</c:v>
                </c:pt>
                <c:pt idx="95">
                  <c:v>-4.6385021209716797</c:v>
                </c:pt>
                <c:pt idx="96">
                  <c:v>2.8163135051727295</c:v>
                </c:pt>
                <c:pt idx="97">
                  <c:v>1.5797938108444214</c:v>
                </c:pt>
                <c:pt idx="98">
                  <c:v>3.6292040348052979</c:v>
                </c:pt>
                <c:pt idx="99">
                  <c:v>4.0554757118225098</c:v>
                </c:pt>
                <c:pt idx="100">
                  <c:v>0.4200708270072937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562-BF43-8159-B61342D283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671784384"/>
        <c:axId val="-671782336"/>
      </c:scatterChart>
      <c:valAx>
        <c:axId val="-67178438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671782336"/>
        <c:crosses val="autoZero"/>
        <c:crossBetween val="midCat"/>
      </c:valAx>
      <c:valAx>
        <c:axId val="-67178233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67178438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Courier New"/>
          <a:ea typeface="Courier New"/>
          <a:cs typeface="Courier New"/>
        </a:defRPr>
      </a:pPr>
      <a:endParaRPr lang="en-US"/>
    </a:p>
  </c:txPr>
  <c:printSettings>
    <c:headerFooter>
      <c:oddHeader>&amp;A</c:oddHeader>
      <c:oddFooter>Page &amp;P</c:oddFooter>
    </c:headerFooter>
    <c:pageMargins b="0.75" l="0.7" r="0.7" t="0.75" header="0.5" footer="0.5"/>
    <c:pageSetup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Normalized rank data</a:t>
            </a:r>
          </a:p>
        </c:rich>
      </c:tx>
      <c:layout>
        <c:manualLayout>
          <c:xMode val="edge"/>
          <c:yMode val="edge"/>
          <c:x val="0.29474720265229998"/>
          <c:y val="1.904836895388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370091124685501E-2"/>
          <c:y val="7.6193194497135602E-2"/>
          <c:w val="0.91055841828562101"/>
          <c:h val="0.87145966206098802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'Fig16'!$H$10:$H$110</c:f>
              <c:numCache>
                <c:formatCode>General</c:formatCode>
                <c:ptCount val="101"/>
                <c:pt idx="0">
                  <c:v>-1.4447972225088104</c:v>
                </c:pt>
                <c:pt idx="1">
                  <c:v>-1.3776323371221439</c:v>
                </c:pt>
                <c:pt idx="2">
                  <c:v>0.90335666085984223</c:v>
                </c:pt>
                <c:pt idx="3">
                  <c:v>-0.12441070351654353</c:v>
                </c:pt>
                <c:pt idx="4">
                  <c:v>1.0216835631374868</c:v>
                </c:pt>
                <c:pt idx="5">
                  <c:v>0.66672079232663783</c:v>
                </c:pt>
                <c:pt idx="6">
                  <c:v>-1.8164137294514517</c:v>
                </c:pt>
                <c:pt idx="7">
                  <c:v>-0.98071628016266454</c:v>
                </c:pt>
                <c:pt idx="8">
                  <c:v>-1.0644415649029648</c:v>
                </c:pt>
                <c:pt idx="9">
                  <c:v>-0.54732071335164578</c:v>
                </c:pt>
                <c:pt idx="10">
                  <c:v>0.60594021238016105</c:v>
                </c:pt>
                <c:pt idx="11">
                  <c:v>-7.4523227845148879E-2</c:v>
                </c:pt>
                <c:pt idx="12">
                  <c:v>-1.2062456881822781</c:v>
                </c:pt>
                <c:pt idx="13">
                  <c:v>-1.259303326776309</c:v>
                </c:pt>
                <c:pt idx="14">
                  <c:v>0.32844627758651884</c:v>
                </c:pt>
                <c:pt idx="15">
                  <c:v>0.30236184494975038</c:v>
                </c:pt>
                <c:pt idx="16">
                  <c:v>0.86664123314667552</c:v>
                </c:pt>
                <c:pt idx="17">
                  <c:v>-0.90335666085984245</c:v>
                </c:pt>
                <c:pt idx="18">
                  <c:v>0.76286392187805752</c:v>
                </c:pt>
                <c:pt idx="19">
                  <c:v>1.2062456881822781</c:v>
                </c:pt>
                <c:pt idx="20">
                  <c:v>1.3776323371221431</c:v>
                </c:pt>
                <c:pt idx="21">
                  <c:v>-0.5763828473422552</c:v>
                </c:pt>
                <c:pt idx="22">
                  <c:v>1.259303326776309</c:v>
                </c:pt>
                <c:pt idx="23">
                  <c:v>0.51871371512146258</c:v>
                </c:pt>
                <c:pt idx="24">
                  <c:v>1.0644415649029648</c:v>
                </c:pt>
                <c:pt idx="25">
                  <c:v>2.1740288276964792</c:v>
                </c:pt>
                <c:pt idx="26">
                  <c:v>-2.4820650014443939E-2</c:v>
                </c:pt>
                <c:pt idx="27">
                  <c:v>7.4523227845148879E-2</c:v>
                </c:pt>
                <c:pt idx="28">
                  <c:v>-2.1740288276964792</c:v>
                </c:pt>
                <c:pt idx="29">
                  <c:v>-1.1563824607766817</c:v>
                </c:pt>
                <c:pt idx="30">
                  <c:v>-0.25078518274823547</c:v>
                </c:pt>
                <c:pt idx="31">
                  <c:v>-0.86664123314667529</c:v>
                </c:pt>
                <c:pt idx="32">
                  <c:v>-1.3161645720050725</c:v>
                </c:pt>
                <c:pt idx="33">
                  <c:v>0.38131395886917108</c:v>
                </c:pt>
                <c:pt idx="34">
                  <c:v>1.1092398338976834</c:v>
                </c:pt>
                <c:pt idx="35">
                  <c:v>-1.9642168419486286</c:v>
                </c:pt>
                <c:pt idx="36">
                  <c:v>0.49052509528076288</c:v>
                </c:pt>
                <c:pt idx="37">
                  <c:v>-0.19986756443194009</c:v>
                </c:pt>
                <c:pt idx="38">
                  <c:v>-0.5187137151214628</c:v>
                </c:pt>
                <c:pt idx="39">
                  <c:v>0.73007141225672278</c:v>
                </c:pt>
                <c:pt idx="40">
                  <c:v>-0.43527016704831284</c:v>
                </c:pt>
                <c:pt idx="41">
                  <c:v>2.4820650014443939E-2</c:v>
                </c:pt>
                <c:pt idx="42">
                  <c:v>-0.27648156396564755</c:v>
                </c:pt>
                <c:pt idx="43">
                  <c:v>9.9436026846755843E-2</c:v>
                </c:pt>
                <c:pt idx="44">
                  <c:v>0.46272101017727574</c:v>
                </c:pt>
                <c:pt idx="45">
                  <c:v>0.35475615582721309</c:v>
                </c:pt>
                <c:pt idx="46">
                  <c:v>0.63603674069582572</c:v>
                </c:pt>
                <c:pt idx="47">
                  <c:v>0.22525336306843563</c:v>
                </c:pt>
                <c:pt idx="48">
                  <c:v>-0.35475615582721309</c:v>
                </c:pt>
                <c:pt idx="49">
                  <c:v>-1.1092398338976834</c:v>
                </c:pt>
                <c:pt idx="50">
                  <c:v>0.6980458594809168</c:v>
                </c:pt>
                <c:pt idx="51">
                  <c:v>0.25078518274823547</c:v>
                </c:pt>
                <c:pt idx="52">
                  <c:v>-4.9656602940672603E-2</c:v>
                </c:pt>
                <c:pt idx="53">
                  <c:v>1.5191971786348164</c:v>
                </c:pt>
                <c:pt idx="54">
                  <c:v>-0.76286392187805752</c:v>
                </c:pt>
                <c:pt idx="55">
                  <c:v>-0.60594021238016105</c:v>
                </c:pt>
                <c:pt idx="56">
                  <c:v>0.40814351181628811</c:v>
                </c:pt>
                <c:pt idx="57">
                  <c:v>-9.9436026846755704E-2</c:v>
                </c:pt>
                <c:pt idx="58">
                  <c:v>-0.6980458594809168</c:v>
                </c:pt>
                <c:pt idx="59">
                  <c:v>-0.63603674069582572</c:v>
                </c:pt>
                <c:pt idx="60">
                  <c:v>0.17460993869807348</c:v>
                </c:pt>
                <c:pt idx="61">
                  <c:v>-0.46272101017727552</c:v>
                </c:pt>
                <c:pt idx="62">
                  <c:v>-1.7001170496139721</c:v>
                </c:pt>
                <c:pt idx="63">
                  <c:v>0.83105847929657473</c:v>
                </c:pt>
                <c:pt idx="64">
                  <c:v>-0.73007141225672278</c:v>
                </c:pt>
                <c:pt idx="65">
                  <c:v>-0.40814351181628794</c:v>
                </c:pt>
                <c:pt idx="66">
                  <c:v>-1.0216835631374868</c:v>
                </c:pt>
                <c:pt idx="67">
                  <c:v>-0.66672079232663783</c:v>
                </c:pt>
                <c:pt idx="68">
                  <c:v>0.54732071335164556</c:v>
                </c:pt>
                <c:pt idx="69">
                  <c:v>0.1494632335707303</c:v>
                </c:pt>
                <c:pt idx="70">
                  <c:v>-2.5792681354449982</c:v>
                </c:pt>
                <c:pt idx="71">
                  <c:v>1.3161645720050725</c:v>
                </c:pt>
                <c:pt idx="72">
                  <c:v>1.1563824607766817</c:v>
                </c:pt>
                <c:pt idx="73">
                  <c:v>0.12441070351654367</c:v>
                </c:pt>
                <c:pt idx="74">
                  <c:v>2.5792681354449973</c:v>
                </c:pt>
                <c:pt idx="75">
                  <c:v>0.94133218630131688</c:v>
                </c:pt>
                <c:pt idx="76">
                  <c:v>-0.14946323357073016</c:v>
                </c:pt>
                <c:pt idx="77">
                  <c:v>-0.30236184494975038</c:v>
                </c:pt>
                <c:pt idx="78">
                  <c:v>1.6031076421231323</c:v>
                </c:pt>
                <c:pt idx="79">
                  <c:v>-0.38131395886917108</c:v>
                </c:pt>
                <c:pt idx="80">
                  <c:v>-0.49052509528076305</c:v>
                </c:pt>
                <c:pt idx="81">
                  <c:v>1.7001170496139719</c:v>
                </c:pt>
                <c:pt idx="82">
                  <c:v>-0.94133218630131621</c:v>
                </c:pt>
                <c:pt idx="83">
                  <c:v>0</c:v>
                </c:pt>
                <c:pt idx="84">
                  <c:v>0.5763828473422552</c:v>
                </c:pt>
                <c:pt idx="85">
                  <c:v>0.98071628016266454</c:v>
                </c:pt>
                <c:pt idx="86">
                  <c:v>1.4447972225088115</c:v>
                </c:pt>
                <c:pt idx="87">
                  <c:v>-1.6031076421231325</c:v>
                </c:pt>
                <c:pt idx="88">
                  <c:v>-0.17460993869807365</c:v>
                </c:pt>
                <c:pt idx="89">
                  <c:v>-0.22525336306843577</c:v>
                </c:pt>
                <c:pt idx="90">
                  <c:v>-1.5191971786348157</c:v>
                </c:pt>
                <c:pt idx="91">
                  <c:v>4.9656602940672603E-2</c:v>
                </c:pt>
                <c:pt idx="92">
                  <c:v>0.79649810889359596</c:v>
                </c:pt>
                <c:pt idx="93">
                  <c:v>-0.83105847929657461</c:v>
                </c:pt>
                <c:pt idx="94">
                  <c:v>-0.32844627758651884</c:v>
                </c:pt>
                <c:pt idx="95">
                  <c:v>-0.79649810889359596</c:v>
                </c:pt>
                <c:pt idx="96">
                  <c:v>0.43527016704831306</c:v>
                </c:pt>
                <c:pt idx="97">
                  <c:v>0.27648156396564755</c:v>
                </c:pt>
                <c:pt idx="98">
                  <c:v>1.8164137294514517</c:v>
                </c:pt>
                <c:pt idx="99">
                  <c:v>1.9642168419486286</c:v>
                </c:pt>
                <c:pt idx="100">
                  <c:v>0.19986756443193993</c:v>
                </c:pt>
              </c:numCache>
            </c:numRef>
          </c:xVal>
          <c:yVal>
            <c:numRef>
              <c:f>'Fig16'!$I$10:$I$110</c:f>
              <c:numCache>
                <c:formatCode>General</c:formatCode>
                <c:ptCount val="101"/>
                <c:pt idx="0">
                  <c:v>-0.79649810889359596</c:v>
                </c:pt>
                <c:pt idx="1">
                  <c:v>-1.3161645720050725</c:v>
                </c:pt>
                <c:pt idx="2">
                  <c:v>0.19986756443193993</c:v>
                </c:pt>
                <c:pt idx="3">
                  <c:v>0.35475615582721309</c:v>
                </c:pt>
                <c:pt idx="4">
                  <c:v>0.94133218630131688</c:v>
                </c:pt>
                <c:pt idx="5">
                  <c:v>0.60594021238016105</c:v>
                </c:pt>
                <c:pt idx="6">
                  <c:v>-2.5792681354449982</c:v>
                </c:pt>
                <c:pt idx="7">
                  <c:v>-0.5187137151214628</c:v>
                </c:pt>
                <c:pt idx="8">
                  <c:v>-0.6980458594809168</c:v>
                </c:pt>
                <c:pt idx="9">
                  <c:v>-0.63603674069582572</c:v>
                </c:pt>
                <c:pt idx="10">
                  <c:v>0.79649810889359596</c:v>
                </c:pt>
                <c:pt idx="11">
                  <c:v>9.9436026846755843E-2</c:v>
                </c:pt>
                <c:pt idx="12">
                  <c:v>-1.0216835631374868</c:v>
                </c:pt>
                <c:pt idx="13">
                  <c:v>-1.259303326776309</c:v>
                </c:pt>
                <c:pt idx="14">
                  <c:v>-0.25078518274823547</c:v>
                </c:pt>
                <c:pt idx="15">
                  <c:v>0.49052509528076288</c:v>
                </c:pt>
                <c:pt idx="16">
                  <c:v>0.86664123314667552</c:v>
                </c:pt>
                <c:pt idx="17">
                  <c:v>-0.86664123314667529</c:v>
                </c:pt>
                <c:pt idx="18">
                  <c:v>-9.9436026846755704E-2</c:v>
                </c:pt>
                <c:pt idx="19">
                  <c:v>0.98071628016266454</c:v>
                </c:pt>
                <c:pt idx="20">
                  <c:v>1.9642168419486286</c:v>
                </c:pt>
                <c:pt idx="21">
                  <c:v>-0.19986756443194009</c:v>
                </c:pt>
                <c:pt idx="22">
                  <c:v>0.6980458594809168</c:v>
                </c:pt>
                <c:pt idx="23">
                  <c:v>1.4447972225088115</c:v>
                </c:pt>
                <c:pt idx="24">
                  <c:v>1.0644415649029648</c:v>
                </c:pt>
                <c:pt idx="25">
                  <c:v>2.5792681354449973</c:v>
                </c:pt>
                <c:pt idx="26">
                  <c:v>-7.4523227845148879E-2</c:v>
                </c:pt>
                <c:pt idx="27">
                  <c:v>0.12441070351654367</c:v>
                </c:pt>
                <c:pt idx="28">
                  <c:v>-1.3776323371221439</c:v>
                </c:pt>
                <c:pt idx="29">
                  <c:v>-1.4447972225088104</c:v>
                </c:pt>
                <c:pt idx="30">
                  <c:v>-0.22525336306843577</c:v>
                </c:pt>
                <c:pt idx="31">
                  <c:v>-0.30236184494975038</c:v>
                </c:pt>
                <c:pt idx="32">
                  <c:v>-0.76286392187805752</c:v>
                </c:pt>
                <c:pt idx="33">
                  <c:v>0.38131395886917108</c:v>
                </c:pt>
                <c:pt idx="34">
                  <c:v>0.46272101017727574</c:v>
                </c:pt>
                <c:pt idx="35">
                  <c:v>-2.1740288276964792</c:v>
                </c:pt>
                <c:pt idx="36">
                  <c:v>0.90335666085984223</c:v>
                </c:pt>
                <c:pt idx="37">
                  <c:v>-0.40814351181628794</c:v>
                </c:pt>
                <c:pt idx="38">
                  <c:v>4.9656602940672603E-2</c:v>
                </c:pt>
                <c:pt idx="39">
                  <c:v>1.259303326776309</c:v>
                </c:pt>
                <c:pt idx="40">
                  <c:v>-0.73007141225672278</c:v>
                </c:pt>
                <c:pt idx="41">
                  <c:v>-0.90335666085984245</c:v>
                </c:pt>
                <c:pt idx="42">
                  <c:v>-0.46272101017727552</c:v>
                </c:pt>
                <c:pt idx="43">
                  <c:v>-2.4820650014443939E-2</c:v>
                </c:pt>
                <c:pt idx="44">
                  <c:v>0.30236184494975038</c:v>
                </c:pt>
                <c:pt idx="45">
                  <c:v>0.51871371512146258</c:v>
                </c:pt>
                <c:pt idx="46">
                  <c:v>1.3776323371221431</c:v>
                </c:pt>
                <c:pt idx="47">
                  <c:v>2.4820650014443939E-2</c:v>
                </c:pt>
                <c:pt idx="48">
                  <c:v>0.32844627758651884</c:v>
                </c:pt>
                <c:pt idx="49">
                  <c:v>-0.17460993869807365</c:v>
                </c:pt>
                <c:pt idx="50">
                  <c:v>0.76286392187805752</c:v>
                </c:pt>
                <c:pt idx="51">
                  <c:v>7.4523227845148879E-2</c:v>
                </c:pt>
                <c:pt idx="52">
                  <c:v>-0.27648156396564755</c:v>
                </c:pt>
                <c:pt idx="53">
                  <c:v>1.1563824607766817</c:v>
                </c:pt>
                <c:pt idx="54">
                  <c:v>-0.35475615582721309</c:v>
                </c:pt>
                <c:pt idx="55">
                  <c:v>-0.83105847929657461</c:v>
                </c:pt>
                <c:pt idx="56">
                  <c:v>1.0216835631374868</c:v>
                </c:pt>
                <c:pt idx="57">
                  <c:v>0.54732071335164556</c:v>
                </c:pt>
                <c:pt idx="58">
                  <c:v>-0.12441070351654353</c:v>
                </c:pt>
                <c:pt idx="59">
                  <c:v>-1.6031076421231325</c:v>
                </c:pt>
                <c:pt idx="60">
                  <c:v>0.17460993869807348</c:v>
                </c:pt>
                <c:pt idx="61">
                  <c:v>-0.43527016704831284</c:v>
                </c:pt>
                <c:pt idx="62">
                  <c:v>-1.7001170496139721</c:v>
                </c:pt>
                <c:pt idx="63">
                  <c:v>0.5763828473422552</c:v>
                </c:pt>
                <c:pt idx="64">
                  <c:v>-0.94133218630131621</c:v>
                </c:pt>
                <c:pt idx="65">
                  <c:v>-0.32844627758651884</c:v>
                </c:pt>
                <c:pt idx="66">
                  <c:v>-0.66672079232663783</c:v>
                </c:pt>
                <c:pt idx="67">
                  <c:v>-0.54732071335164578</c:v>
                </c:pt>
                <c:pt idx="68">
                  <c:v>1.1092398338976834</c:v>
                </c:pt>
                <c:pt idx="69">
                  <c:v>0.66672079232663783</c:v>
                </c:pt>
                <c:pt idx="70">
                  <c:v>-1.8164137294514517</c:v>
                </c:pt>
                <c:pt idx="71">
                  <c:v>1.6031076421231323</c:v>
                </c:pt>
                <c:pt idx="72">
                  <c:v>0.27648156396564755</c:v>
                </c:pt>
                <c:pt idx="73">
                  <c:v>0</c:v>
                </c:pt>
                <c:pt idx="74">
                  <c:v>2.1740288276964792</c:v>
                </c:pt>
                <c:pt idx="75">
                  <c:v>1.7001170496139719</c:v>
                </c:pt>
                <c:pt idx="76">
                  <c:v>-0.5763828473422552</c:v>
                </c:pt>
                <c:pt idx="77">
                  <c:v>-1.1563824607766817</c:v>
                </c:pt>
                <c:pt idx="78">
                  <c:v>1.3161645720050725</c:v>
                </c:pt>
                <c:pt idx="79">
                  <c:v>-0.49052509528076305</c:v>
                </c:pt>
                <c:pt idx="80">
                  <c:v>-0.60594021238016105</c:v>
                </c:pt>
                <c:pt idx="81">
                  <c:v>0.63603674069582572</c:v>
                </c:pt>
                <c:pt idx="82">
                  <c:v>-1.1092398338976834</c:v>
                </c:pt>
                <c:pt idx="83">
                  <c:v>-0.38131395886917108</c:v>
                </c:pt>
                <c:pt idx="84">
                  <c:v>0.83105847929657473</c:v>
                </c:pt>
                <c:pt idx="85">
                  <c:v>0.22525336306843563</c:v>
                </c:pt>
                <c:pt idx="86">
                  <c:v>1.2062456881822781</c:v>
                </c:pt>
                <c:pt idx="87">
                  <c:v>-1.9642168419486286</c:v>
                </c:pt>
                <c:pt idx="88">
                  <c:v>0.1494632335707303</c:v>
                </c:pt>
                <c:pt idx="89">
                  <c:v>-4.9656602940672603E-2</c:v>
                </c:pt>
                <c:pt idx="90">
                  <c:v>-1.5191971786348157</c:v>
                </c:pt>
                <c:pt idx="91">
                  <c:v>0.40814351181628811</c:v>
                </c:pt>
                <c:pt idx="92">
                  <c:v>0.43527016704831306</c:v>
                </c:pt>
                <c:pt idx="93">
                  <c:v>-1.2062456881822781</c:v>
                </c:pt>
                <c:pt idx="94">
                  <c:v>-0.98071628016266454</c:v>
                </c:pt>
                <c:pt idx="95">
                  <c:v>-1.0644415649029648</c:v>
                </c:pt>
                <c:pt idx="96">
                  <c:v>0.73007141225672278</c:v>
                </c:pt>
                <c:pt idx="97">
                  <c:v>0.25078518274823547</c:v>
                </c:pt>
                <c:pt idx="98">
                  <c:v>1.5191971786348164</c:v>
                </c:pt>
                <c:pt idx="99">
                  <c:v>1.8164137294514517</c:v>
                </c:pt>
                <c:pt idx="100">
                  <c:v>-0.14946323357073016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35-AA4F-8A55-9DE437059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671757760"/>
        <c:axId val="-671755712"/>
      </c:scatterChart>
      <c:valAx>
        <c:axId val="-671757760"/>
        <c:scaling>
          <c:orientation val="minMax"/>
          <c:max val="3"/>
          <c:min val="-3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671755712"/>
        <c:crosses val="autoZero"/>
        <c:crossBetween val="midCat"/>
        <c:majorUnit val="1"/>
      </c:valAx>
      <c:valAx>
        <c:axId val="-671755712"/>
        <c:scaling>
          <c:orientation val="minMax"/>
          <c:max val="3"/>
          <c:min val="-3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671757760"/>
        <c:crosses val="autoZero"/>
        <c:crossBetween val="midCat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Courier New"/>
          <a:ea typeface="Courier New"/>
          <a:cs typeface="Courier New"/>
        </a:defRPr>
      </a:pPr>
      <a:endParaRPr lang="en-US"/>
    </a:p>
  </c:txPr>
  <c:printSettings>
    <c:headerFooter>
      <c:oddHeader>&amp;A</c:oddHeader>
      <c:oddFooter>Page &amp;P</c:oddFooter>
    </c:headerFooter>
    <c:pageMargins b="0.75" l="0.7" r="0.7" t="0.75" header="0.5" footer="0.5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88900</xdr:colOff>
      <xdr:row>0</xdr:row>
      <xdr:rowOff>25400</xdr:rowOff>
    </xdr:from>
    <xdr:to>
      <xdr:col>12</xdr:col>
      <xdr:colOff>444500</xdr:colOff>
      <xdr:row>15</xdr:row>
      <xdr:rowOff>165100</xdr:rowOff>
    </xdr:to>
    <xdr:graphicFrame macro="">
      <xdr:nvGraphicFramePr>
        <xdr:cNvPr id="1026" name="Chart 1">
          <a:extLst>
            <a:ext uri="{FF2B5EF4-FFF2-40B4-BE49-F238E27FC236}">
              <a16:creationId xmlns:a16="http://schemas.microsoft.com/office/drawing/2014/main" id="{00000000-0008-0000-0300-000002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25400</xdr:rowOff>
    </xdr:from>
    <xdr:to>
      <xdr:col>9</xdr:col>
      <xdr:colOff>0</xdr:colOff>
      <xdr:row>14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15</xdr:row>
      <xdr:rowOff>0</xdr:rowOff>
    </xdr:from>
    <xdr:to>
      <xdr:col>9</xdr:col>
      <xdr:colOff>0</xdr:colOff>
      <xdr:row>28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520700</xdr:colOff>
      <xdr:row>4</xdr:row>
      <xdr:rowOff>63500</xdr:rowOff>
    </xdr:from>
    <xdr:to>
      <xdr:col>3</xdr:col>
      <xdr:colOff>529167</xdr:colOff>
      <xdr:row>12</xdr:row>
      <xdr:rowOff>114301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3822700" y="876300"/>
          <a:ext cx="8467" cy="1676401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774700</xdr:colOff>
      <xdr:row>8</xdr:row>
      <xdr:rowOff>139700</xdr:rowOff>
    </xdr:from>
    <xdr:ext cx="943785" cy="436786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/>
      </xdr:nvSpPr>
      <xdr:spPr>
        <a:xfrm>
          <a:off x="4076700" y="1765300"/>
          <a:ext cx="943785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Prob(</a:t>
          </a:r>
          <a:r>
            <a:rPr lang="en-US" sz="1100" baseline="0"/>
            <a:t> B wins)</a:t>
          </a:r>
        </a:p>
        <a:p>
          <a:r>
            <a:rPr lang="en-US" sz="1100" baseline="0"/>
            <a:t>      = 57%</a:t>
          </a:r>
          <a:endParaRPr lang="en-US" sz="1100"/>
        </a:p>
      </xdr:txBody>
    </xdr:sp>
    <xdr:clientData/>
  </xdr:oneCellAnchor>
  <xdr:oneCellAnchor>
    <xdr:from>
      <xdr:col>3</xdr:col>
      <xdr:colOff>571500</xdr:colOff>
      <xdr:row>23</xdr:row>
      <xdr:rowOff>190500</xdr:rowOff>
    </xdr:from>
    <xdr:ext cx="943656" cy="436786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3873500" y="4864100"/>
          <a:ext cx="943656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Prob(</a:t>
          </a:r>
          <a:r>
            <a:rPr lang="en-US" sz="1100" baseline="0"/>
            <a:t> R wins)</a:t>
          </a:r>
        </a:p>
        <a:p>
          <a:r>
            <a:rPr lang="en-US" sz="1100" baseline="0"/>
            <a:t>      = 43%</a:t>
          </a:r>
        </a:p>
      </xdr:txBody>
    </xdr:sp>
    <xdr:clientData/>
  </xdr:oneCellAnchor>
  <xdr:oneCellAnchor>
    <xdr:from>
      <xdr:col>3</xdr:col>
      <xdr:colOff>520700</xdr:colOff>
      <xdr:row>2</xdr:row>
      <xdr:rowOff>190500</xdr:rowOff>
    </xdr:from>
    <xdr:ext cx="535596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3822700" y="596900"/>
          <a:ext cx="535596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50.6%</a:t>
          </a:r>
        </a:p>
      </xdr:txBody>
    </xdr:sp>
    <xdr:clientData/>
  </xdr:oneCellAnchor>
  <xdr:oneCellAnchor>
    <xdr:from>
      <xdr:col>3</xdr:col>
      <xdr:colOff>88900</xdr:colOff>
      <xdr:row>17</xdr:row>
      <xdr:rowOff>139700</xdr:rowOff>
    </xdr:from>
    <xdr:ext cx="535596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/>
      </xdr:nvSpPr>
      <xdr:spPr>
        <a:xfrm>
          <a:off x="3390900" y="3594100"/>
          <a:ext cx="535596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49.4%</a:t>
          </a:r>
        </a:p>
      </xdr:txBody>
    </xdr:sp>
    <xdr:clientData/>
  </xdr:oneCellAnchor>
  <xdr:twoCellAnchor>
    <xdr:from>
      <xdr:col>3</xdr:col>
      <xdr:colOff>698500</xdr:colOff>
      <xdr:row>4</xdr:row>
      <xdr:rowOff>14112</xdr:rowOff>
    </xdr:from>
    <xdr:to>
      <xdr:col>3</xdr:col>
      <xdr:colOff>762000</xdr:colOff>
      <xdr:row>4</xdr:row>
      <xdr:rowOff>72571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/>
      </xdr:nvSpPr>
      <xdr:spPr>
        <a:xfrm>
          <a:off x="4000500" y="826912"/>
          <a:ext cx="63500" cy="58459"/>
        </a:xfrm>
        <a:prstGeom prst="ellips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310444</xdr:colOff>
      <xdr:row>18</xdr:row>
      <xdr:rowOff>162278</xdr:rowOff>
    </xdr:from>
    <xdr:to>
      <xdr:col>3</xdr:col>
      <xdr:colOff>388056</xdr:colOff>
      <xdr:row>19</xdr:row>
      <xdr:rowOff>28222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/>
      </xdr:nvSpPr>
      <xdr:spPr>
        <a:xfrm>
          <a:off x="3612444" y="3819878"/>
          <a:ext cx="77612" cy="69144"/>
        </a:xfrm>
        <a:prstGeom prst="ellips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1</cdr:x>
      <cdr:y>0.34722</cdr:y>
    </cdr:from>
    <cdr:to>
      <cdr:x>1</cdr:x>
      <cdr:y>0.94907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41E05233-2212-214F-90D0-BAE875166A60}"/>
            </a:ext>
          </a:extLst>
        </cdr:cNvPr>
        <cdr:cNvCxnSpPr/>
      </cdr:nvCxnSpPr>
      <cdr:spPr>
        <a:xfrm xmlns:a="http://schemas.openxmlformats.org/drawingml/2006/main" flipV="1">
          <a:off x="8001000" y="952500"/>
          <a:ext cx="0" cy="165100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>
              <a:lumMod val="50000"/>
              <a:lumOff val="50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0.40614</cdr:x>
      <cdr:y>0.30148</cdr:y>
    </cdr:from>
    <cdr:to>
      <cdr:x>0.40747</cdr:x>
      <cdr:y>0.89352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D0DF9B8D-3F5F-0D4D-9E5F-964C4E28B67D}"/>
            </a:ext>
          </a:extLst>
        </cdr:cNvPr>
        <cdr:cNvCxnSpPr/>
      </cdr:nvCxnSpPr>
      <cdr:spPr>
        <a:xfrm xmlns:a="http://schemas.openxmlformats.org/drawingml/2006/main" flipV="1">
          <a:off x="3022600" y="832555"/>
          <a:ext cx="9878" cy="1634936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>
              <a:lumMod val="50000"/>
              <a:lumOff val="50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571500</xdr:colOff>
      <xdr:row>2</xdr:row>
      <xdr:rowOff>63500</xdr:rowOff>
    </xdr:from>
    <xdr:to>
      <xdr:col>9</xdr:col>
      <xdr:colOff>502181</xdr:colOff>
      <xdr:row>20</xdr:row>
      <xdr:rowOff>200573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6</xdr:col>
      <xdr:colOff>302381</xdr:colOff>
      <xdr:row>6</xdr:row>
      <xdr:rowOff>145142</xdr:rowOff>
    </xdr:from>
    <xdr:ext cx="1170129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5407781" y="1377042"/>
          <a:ext cx="117012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Candidate R wins</a:t>
          </a:r>
        </a:p>
      </xdr:txBody>
    </xdr:sp>
    <xdr:clientData/>
  </xdr:oneCellAnchor>
  <xdr:twoCellAnchor>
    <xdr:from>
      <xdr:col>7</xdr:col>
      <xdr:colOff>619796</xdr:colOff>
      <xdr:row>7</xdr:row>
      <xdr:rowOff>71803</xdr:rowOff>
    </xdr:from>
    <xdr:to>
      <xdr:col>7</xdr:col>
      <xdr:colOff>810381</xdr:colOff>
      <xdr:row>7</xdr:row>
      <xdr:rowOff>72570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>
          <a:stCxn id="3" idx="3"/>
        </xdr:cNvCxnSpPr>
      </xdr:nvCxnSpPr>
      <xdr:spPr>
        <a:xfrm>
          <a:off x="6576096" y="1506903"/>
          <a:ext cx="190585" cy="767"/>
        </a:xfrm>
        <a:prstGeom prst="line">
          <a:avLst/>
        </a:prstGeom>
        <a:ln>
          <a:solidFill>
            <a:schemeClr val="tx2"/>
          </a:solidFill>
          <a:tailEnd type="stealt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0.5397</cdr:x>
      <cdr:y>0.13787</cdr:y>
    </cdr:from>
    <cdr:to>
      <cdr:x>0.54073</cdr:x>
      <cdr:y>0.84533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D51E8DD7-E46A-A34C-A67B-404AB8E0F3F2}"/>
            </a:ext>
          </a:extLst>
        </cdr:cNvPr>
        <cdr:cNvCxnSpPr/>
      </cdr:nvCxnSpPr>
      <cdr:spPr>
        <a:xfrm xmlns:a="http://schemas.openxmlformats.org/drawingml/2006/main" flipV="1">
          <a:off x="3184071" y="529167"/>
          <a:ext cx="6048" cy="2715382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>
              <a:lumMod val="50000"/>
              <a:lumOff val="50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13</xdr:row>
      <xdr:rowOff>152400</xdr:rowOff>
    </xdr:from>
    <xdr:to>
      <xdr:col>4</xdr:col>
      <xdr:colOff>203200</xdr:colOff>
      <xdr:row>28</xdr:row>
      <xdr:rowOff>152400</xdr:rowOff>
    </xdr:to>
    <xdr:graphicFrame macro="">
      <xdr:nvGraphicFramePr>
        <xdr:cNvPr id="2056" name="Chart 1">
          <a:extLst>
            <a:ext uri="{FF2B5EF4-FFF2-40B4-BE49-F238E27FC236}">
              <a16:creationId xmlns:a16="http://schemas.microsoft.com/office/drawing/2014/main" id="{00000000-0008-0000-0D00-000008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4</xdr:col>
      <xdr:colOff>203200</xdr:colOff>
      <xdr:row>13</xdr:row>
      <xdr:rowOff>152400</xdr:rowOff>
    </xdr:from>
    <xdr:to>
      <xdr:col>9</xdr:col>
      <xdr:colOff>63500</xdr:colOff>
      <xdr:row>28</xdr:row>
      <xdr:rowOff>152400</xdr:rowOff>
    </xdr:to>
    <xdr:graphicFrame macro="">
      <xdr:nvGraphicFramePr>
        <xdr:cNvPr id="2057" name="Chart 6">
          <a:extLst>
            <a:ext uri="{FF2B5EF4-FFF2-40B4-BE49-F238E27FC236}">
              <a16:creationId xmlns:a16="http://schemas.microsoft.com/office/drawing/2014/main" id="{00000000-0008-0000-0D00-000009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9</xdr:col>
      <xdr:colOff>63500</xdr:colOff>
      <xdr:row>13</xdr:row>
      <xdr:rowOff>152400</xdr:rowOff>
    </xdr:from>
    <xdr:to>
      <xdr:col>14</xdr:col>
      <xdr:colOff>127000</xdr:colOff>
      <xdr:row>28</xdr:row>
      <xdr:rowOff>152400</xdr:rowOff>
    </xdr:to>
    <xdr:graphicFrame macro="">
      <xdr:nvGraphicFramePr>
        <xdr:cNvPr id="2058" name="Chart 7">
          <a:extLst>
            <a:ext uri="{FF2B5EF4-FFF2-40B4-BE49-F238E27FC236}">
              <a16:creationId xmlns:a16="http://schemas.microsoft.com/office/drawing/2014/main" id="{00000000-0008-0000-0D00-00000A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zambran/Dropbox/Simtools/simtool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definedNames>
      <definedName name="ce"/>
      <definedName name="coraND"/>
      <definedName name="CORRELPR"/>
      <definedName name="COVARPR"/>
      <definedName name="discrINV"/>
      <definedName name="genlinv"/>
      <definedName name="MCORRELS"/>
      <definedName name="MIDRAND"/>
      <definedName name="NORMIZE"/>
      <definedName name="PRODS"/>
      <definedName name="STDEVPR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3"/>
  <sheetViews>
    <sheetView workbookViewId="0"/>
  </sheetViews>
  <sheetFormatPr baseColWidth="10" defaultColWidth="8.83203125" defaultRowHeight="14"/>
  <sheetData>
    <row r="1" spans="1:6">
      <c r="A1" s="1" t="s">
        <v>0</v>
      </c>
    </row>
    <row r="2" spans="1:6">
      <c r="B2" t="s">
        <v>1</v>
      </c>
    </row>
    <row r="3" spans="1:6">
      <c r="A3" s="2" t="s">
        <v>2</v>
      </c>
      <c r="B3">
        <v>30</v>
      </c>
      <c r="C3">
        <v>32</v>
      </c>
      <c r="D3">
        <v>34</v>
      </c>
      <c r="F3" t="s">
        <v>3</v>
      </c>
    </row>
    <row r="4" spans="1:6">
      <c r="A4">
        <v>70</v>
      </c>
      <c r="B4" s="3">
        <v>0.1</v>
      </c>
      <c r="C4" s="4">
        <v>0.1</v>
      </c>
      <c r="D4" s="5">
        <v>0</v>
      </c>
      <c r="F4">
        <f>SUM(B4:D4)</f>
        <v>0.2</v>
      </c>
    </row>
    <row r="5" spans="1:6">
      <c r="A5">
        <v>75</v>
      </c>
      <c r="B5" s="6">
        <v>0.2</v>
      </c>
      <c r="C5" s="7">
        <v>0.3</v>
      </c>
      <c r="D5" s="8">
        <v>0</v>
      </c>
      <c r="F5">
        <f>SUM(B5:D5)</f>
        <v>0.5</v>
      </c>
    </row>
    <row r="6" spans="1:6">
      <c r="A6">
        <v>80</v>
      </c>
      <c r="B6" s="9">
        <v>0</v>
      </c>
      <c r="C6" s="10">
        <v>0.2</v>
      </c>
      <c r="D6" s="11">
        <v>0.1</v>
      </c>
      <c r="F6">
        <f>SUM(B6:D6)</f>
        <v>0.30000000000000004</v>
      </c>
    </row>
    <row r="7" spans="1:6">
      <c r="B7" s="1" t="s">
        <v>4</v>
      </c>
      <c r="F7" t="s">
        <v>5</v>
      </c>
    </row>
    <row r="8" spans="1:6">
      <c r="B8">
        <f>SUM(B4:B6)</f>
        <v>0.30000000000000004</v>
      </c>
      <c r="C8">
        <f>SUM(C4:C6)</f>
        <v>0.60000000000000009</v>
      </c>
      <c r="D8">
        <f>SUM(D4:D6)</f>
        <v>0.1</v>
      </c>
      <c r="F8">
        <f>SUM(B4:D6)</f>
        <v>0.99999999999999989</v>
      </c>
    </row>
    <row r="10" spans="1:6">
      <c r="A10" s="12" t="s">
        <v>6</v>
      </c>
      <c r="B10" s="12" t="s">
        <v>7</v>
      </c>
    </row>
    <row r="11" spans="1:6">
      <c r="A11">
        <f>SUMPRODUCT(A4:A6,F4:F6)</f>
        <v>75.5</v>
      </c>
      <c r="B11">
        <f>SUMPRODUCT(B3:D3,B8:D8)</f>
        <v>31.6</v>
      </c>
      <c r="C11" s="15" t="s">
        <v>8</v>
      </c>
    </row>
    <row r="12" spans="1:6">
      <c r="A12">
        <f>[1]!STDEVPR(A4:A6,F4:F6)</f>
        <v>3.5</v>
      </c>
      <c r="B12">
        <f>[1]!STDEVPR(B3:D3,B8:D8)</f>
        <v>1.2000000000001023</v>
      </c>
      <c r="C12" s="15" t="s">
        <v>9</v>
      </c>
      <c r="E12" s="1"/>
    </row>
    <row r="14" spans="1:6">
      <c r="A14" s="1" t="s">
        <v>10</v>
      </c>
    </row>
    <row r="15" spans="1:6">
      <c r="A15" t="s">
        <v>11</v>
      </c>
    </row>
    <row r="16" spans="1:6">
      <c r="A16" s="1" t="s">
        <v>12</v>
      </c>
    </row>
    <row r="17" spans="1:5">
      <c r="A17" t="s">
        <v>13</v>
      </c>
    </row>
    <row r="18" spans="1:5">
      <c r="A18" t="s">
        <v>14</v>
      </c>
    </row>
    <row r="19" spans="1:5">
      <c r="A19" t="s">
        <v>15</v>
      </c>
    </row>
    <row r="20" spans="1:5">
      <c r="A20" t="s">
        <v>16</v>
      </c>
    </row>
    <row r="21" spans="1:5">
      <c r="A21" t="s">
        <v>17</v>
      </c>
    </row>
    <row r="22" spans="1:5">
      <c r="A22" t="s">
        <v>18</v>
      </c>
    </row>
    <row r="23" spans="1:5">
      <c r="A23" t="s">
        <v>19</v>
      </c>
      <c r="B23" s="12"/>
    </row>
    <row r="28" spans="1:5">
      <c r="E28" s="13"/>
    </row>
    <row r="29" spans="1:5">
      <c r="D29" s="1"/>
    </row>
    <row r="33" spans="2:3">
      <c r="B33" s="12"/>
      <c r="C33" s="12"/>
    </row>
  </sheetData>
  <phoneticPr fontId="0" type="noConversion"/>
  <printOptions headings="1" gridLines="1" gridLinesSet="0"/>
  <pageMargins left="1" right="1" top="0.75" bottom="0.75" header="0.5" footer="0.5"/>
  <pageSetup orientation="portrait" horizontalDpi="429496729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2003"/>
  <sheetViews>
    <sheetView topLeftCell="C1" zoomScale="190" zoomScaleNormal="190" workbookViewId="0">
      <selection activeCell="O3" sqref="O3:O56"/>
    </sheetView>
  </sheetViews>
  <sheetFormatPr baseColWidth="10" defaultColWidth="11.1640625" defaultRowHeight="16"/>
  <cols>
    <col min="1" max="16384" width="11.1640625" style="69"/>
  </cols>
  <sheetData>
    <row r="1" spans="1:15" ht="17" thickBot="1">
      <c r="A1" s="72" t="s">
        <v>367</v>
      </c>
      <c r="B1" s="70"/>
    </row>
    <row r="2" spans="1:15">
      <c r="A2" s="103" t="s">
        <v>368</v>
      </c>
      <c r="B2" s="103" t="s">
        <v>369</v>
      </c>
      <c r="M2" s="70" t="s">
        <v>370</v>
      </c>
    </row>
    <row r="3" spans="1:15">
      <c r="A3" s="104"/>
      <c r="B3" s="105">
        <v>0</v>
      </c>
      <c r="M3" s="70">
        <v>10</v>
      </c>
      <c r="O3" s="106"/>
    </row>
    <row r="4" spans="1:15">
      <c r="A4" s="104">
        <v>20</v>
      </c>
      <c r="B4" s="105">
        <v>0</v>
      </c>
      <c r="M4" s="70">
        <v>20</v>
      </c>
      <c r="O4" s="106"/>
    </row>
    <row r="5" spans="1:15">
      <c r="A5" s="104"/>
      <c r="B5" s="105">
        <v>0</v>
      </c>
      <c r="M5" s="70">
        <v>30</v>
      </c>
      <c r="O5" s="106"/>
    </row>
    <row r="6" spans="1:15">
      <c r="A6" s="104"/>
      <c r="B6" s="105">
        <v>0</v>
      </c>
      <c r="M6" s="70">
        <v>40</v>
      </c>
      <c r="O6" s="106"/>
    </row>
    <row r="7" spans="1:15">
      <c r="A7" s="104"/>
      <c r="B7" s="105">
        <v>0</v>
      </c>
      <c r="M7" s="70">
        <v>50</v>
      </c>
      <c r="O7" s="106"/>
    </row>
    <row r="8" spans="1:15">
      <c r="A8" s="104">
        <v>60</v>
      </c>
      <c r="B8" s="105">
        <v>0</v>
      </c>
      <c r="M8" s="70">
        <v>60</v>
      </c>
      <c r="O8" s="106"/>
    </row>
    <row r="9" spans="1:15">
      <c r="A9" s="104"/>
      <c r="B9" s="105">
        <v>0</v>
      </c>
      <c r="M9" s="70">
        <v>70</v>
      </c>
      <c r="O9" s="106"/>
    </row>
    <row r="10" spans="1:15">
      <c r="A10" s="104"/>
      <c r="B10" s="105">
        <v>2</v>
      </c>
      <c r="M10" s="70">
        <v>80</v>
      </c>
      <c r="O10" s="106"/>
    </row>
    <row r="11" spans="1:15">
      <c r="A11" s="104"/>
      <c r="B11" s="105">
        <v>4</v>
      </c>
      <c r="M11" s="70">
        <v>90</v>
      </c>
      <c r="O11" s="106"/>
    </row>
    <row r="12" spans="1:15">
      <c r="A12" s="104">
        <v>100</v>
      </c>
      <c r="B12" s="105">
        <v>4</v>
      </c>
      <c r="M12" s="70">
        <v>100</v>
      </c>
      <c r="O12" s="106"/>
    </row>
    <row r="13" spans="1:15">
      <c r="A13" s="104"/>
      <c r="B13" s="105">
        <v>9</v>
      </c>
      <c r="M13" s="70">
        <v>110</v>
      </c>
      <c r="O13" s="106"/>
    </row>
    <row r="14" spans="1:15">
      <c r="A14" s="104"/>
      <c r="B14" s="105">
        <v>11</v>
      </c>
      <c r="M14" s="70">
        <v>120</v>
      </c>
      <c r="O14" s="106"/>
    </row>
    <row r="15" spans="1:15">
      <c r="A15" s="104"/>
      <c r="B15" s="105">
        <v>23</v>
      </c>
      <c r="M15" s="70">
        <v>130</v>
      </c>
      <c r="O15" s="106"/>
    </row>
    <row r="16" spans="1:15">
      <c r="A16" s="104">
        <v>140</v>
      </c>
      <c r="B16" s="105">
        <v>19</v>
      </c>
      <c r="M16" s="70">
        <v>140</v>
      </c>
      <c r="O16" s="106"/>
    </row>
    <row r="17" spans="1:15">
      <c r="A17" s="104"/>
      <c r="B17" s="105">
        <v>23</v>
      </c>
      <c r="M17" s="70">
        <v>150</v>
      </c>
      <c r="O17" s="106"/>
    </row>
    <row r="18" spans="1:15">
      <c r="A18" s="104"/>
      <c r="B18" s="105">
        <v>56</v>
      </c>
      <c r="M18" s="70">
        <v>160</v>
      </c>
      <c r="O18" s="106"/>
    </row>
    <row r="19" spans="1:15">
      <c r="A19" s="104"/>
      <c r="B19" s="105">
        <v>56</v>
      </c>
      <c r="M19" s="70">
        <v>170</v>
      </c>
      <c r="O19" s="106"/>
    </row>
    <row r="20" spans="1:15">
      <c r="A20" s="104">
        <v>180</v>
      </c>
      <c r="B20" s="105">
        <v>78</v>
      </c>
      <c r="M20" s="70">
        <v>180</v>
      </c>
      <c r="O20" s="106"/>
    </row>
    <row r="21" spans="1:15">
      <c r="A21" s="104"/>
      <c r="B21" s="105">
        <v>95</v>
      </c>
      <c r="M21" s="70">
        <v>190</v>
      </c>
      <c r="O21" s="106"/>
    </row>
    <row r="22" spans="1:15">
      <c r="A22" s="104"/>
      <c r="B22" s="105">
        <v>123</v>
      </c>
      <c r="M22" s="70">
        <v>200</v>
      </c>
      <c r="O22" s="106"/>
    </row>
    <row r="23" spans="1:15">
      <c r="A23" s="104">
        <v>200</v>
      </c>
      <c r="B23" s="105">
        <v>116</v>
      </c>
      <c r="M23" s="70">
        <v>210</v>
      </c>
      <c r="O23" s="106"/>
    </row>
    <row r="24" spans="1:15">
      <c r="A24" s="104"/>
      <c r="B24" s="105">
        <v>155</v>
      </c>
      <c r="M24" s="70">
        <v>220</v>
      </c>
      <c r="O24" s="106"/>
    </row>
    <row r="25" spans="1:15">
      <c r="A25" s="104"/>
      <c r="B25" s="105">
        <v>158</v>
      </c>
      <c r="M25" s="70">
        <v>230</v>
      </c>
      <c r="O25" s="106"/>
    </row>
    <row r="26" spans="1:15">
      <c r="A26" s="104">
        <v>240</v>
      </c>
      <c r="B26" s="105">
        <v>139</v>
      </c>
      <c r="M26" s="70">
        <v>240</v>
      </c>
      <c r="O26" s="106"/>
    </row>
    <row r="27" spans="1:15">
      <c r="A27" s="104"/>
      <c r="B27" s="105">
        <v>129</v>
      </c>
      <c r="M27" s="70">
        <v>250</v>
      </c>
      <c r="O27" s="106"/>
    </row>
    <row r="28" spans="1:15">
      <c r="A28" s="104"/>
      <c r="B28" s="105">
        <v>128</v>
      </c>
      <c r="M28" s="70">
        <v>260</v>
      </c>
      <c r="O28" s="106"/>
    </row>
    <row r="29" spans="1:15">
      <c r="A29" s="104">
        <v>269</v>
      </c>
      <c r="B29" s="105">
        <v>100</v>
      </c>
      <c r="M29" s="70">
        <v>269</v>
      </c>
      <c r="O29" s="106"/>
    </row>
    <row r="30" spans="1:15">
      <c r="A30" s="104"/>
      <c r="B30" s="105">
        <v>133</v>
      </c>
      <c r="M30" s="70">
        <v>280</v>
      </c>
      <c r="O30" s="106"/>
    </row>
    <row r="31" spans="1:15">
      <c r="A31" s="104"/>
      <c r="B31" s="105">
        <v>99</v>
      </c>
      <c r="M31" s="70">
        <v>290</v>
      </c>
      <c r="O31" s="106"/>
    </row>
    <row r="32" spans="1:15">
      <c r="A32" s="104">
        <v>300</v>
      </c>
      <c r="B32" s="105">
        <v>82</v>
      </c>
      <c r="M32" s="70">
        <v>300</v>
      </c>
      <c r="O32" s="106"/>
    </row>
    <row r="33" spans="1:15">
      <c r="A33" s="104"/>
      <c r="B33" s="105">
        <v>62</v>
      </c>
      <c r="M33" s="70">
        <v>310</v>
      </c>
      <c r="O33" s="106"/>
    </row>
    <row r="34" spans="1:15">
      <c r="A34" s="104"/>
      <c r="B34" s="105">
        <v>60</v>
      </c>
      <c r="M34" s="70">
        <v>320</v>
      </c>
      <c r="O34" s="106"/>
    </row>
    <row r="35" spans="1:15">
      <c r="A35" s="104"/>
      <c r="B35" s="105">
        <v>35</v>
      </c>
      <c r="M35" s="70">
        <v>330</v>
      </c>
      <c r="O35" s="106"/>
    </row>
    <row r="36" spans="1:15">
      <c r="A36" s="104">
        <v>340</v>
      </c>
      <c r="B36" s="105">
        <v>37</v>
      </c>
      <c r="M36" s="70">
        <v>340</v>
      </c>
      <c r="O36" s="106"/>
    </row>
    <row r="37" spans="1:15">
      <c r="A37" s="104"/>
      <c r="B37" s="105">
        <v>28</v>
      </c>
      <c r="M37" s="70">
        <v>350</v>
      </c>
      <c r="O37" s="106"/>
    </row>
    <row r="38" spans="1:15">
      <c r="A38" s="104"/>
      <c r="B38" s="105">
        <v>10</v>
      </c>
      <c r="M38" s="70">
        <v>360</v>
      </c>
      <c r="O38" s="106"/>
    </row>
    <row r="39" spans="1:15">
      <c r="A39" s="104"/>
      <c r="B39" s="105">
        <v>13</v>
      </c>
      <c r="M39" s="70">
        <v>370</v>
      </c>
      <c r="O39" s="106"/>
    </row>
    <row r="40" spans="1:15">
      <c r="A40" s="104">
        <v>380</v>
      </c>
      <c r="B40" s="105">
        <v>9</v>
      </c>
      <c r="M40" s="70">
        <v>380</v>
      </c>
      <c r="O40" s="106"/>
    </row>
    <row r="41" spans="1:15">
      <c r="A41" s="104"/>
      <c r="B41" s="105">
        <v>1</v>
      </c>
      <c r="M41" s="70">
        <v>390</v>
      </c>
      <c r="O41" s="106"/>
    </row>
    <row r="42" spans="1:15">
      <c r="A42" s="104"/>
      <c r="B42" s="105">
        <v>3</v>
      </c>
      <c r="M42" s="70">
        <v>400</v>
      </c>
      <c r="O42" s="106"/>
    </row>
    <row r="43" spans="1:15">
      <c r="A43" s="104"/>
      <c r="B43" s="105">
        <v>0</v>
      </c>
      <c r="M43" s="70">
        <v>410</v>
      </c>
      <c r="O43" s="106"/>
    </row>
    <row r="44" spans="1:15">
      <c r="A44" s="104">
        <v>420</v>
      </c>
      <c r="B44" s="105">
        <v>1</v>
      </c>
      <c r="M44" s="70">
        <v>420</v>
      </c>
      <c r="O44" s="106"/>
    </row>
    <row r="45" spans="1:15">
      <c r="A45" s="104"/>
      <c r="B45" s="105">
        <v>0</v>
      </c>
      <c r="M45" s="70">
        <v>430</v>
      </c>
      <c r="O45" s="106"/>
    </row>
    <row r="46" spans="1:15">
      <c r="A46" s="104"/>
      <c r="B46" s="105">
        <v>0</v>
      </c>
      <c r="M46" s="70">
        <v>440</v>
      </c>
      <c r="O46" s="106"/>
    </row>
    <row r="47" spans="1:15">
      <c r="A47" s="104"/>
      <c r="B47" s="105">
        <v>0</v>
      </c>
      <c r="M47" s="70">
        <v>450</v>
      </c>
      <c r="O47" s="106"/>
    </row>
    <row r="48" spans="1:15">
      <c r="A48" s="104">
        <v>460</v>
      </c>
      <c r="B48" s="105">
        <v>0</v>
      </c>
      <c r="M48" s="70">
        <v>460</v>
      </c>
      <c r="O48" s="106"/>
    </row>
    <row r="49" spans="1:15">
      <c r="A49" s="104"/>
      <c r="B49" s="105">
        <v>0</v>
      </c>
      <c r="M49" s="70">
        <v>470</v>
      </c>
      <c r="O49" s="106"/>
    </row>
    <row r="50" spans="1:15">
      <c r="A50" s="104"/>
      <c r="B50" s="105">
        <v>0</v>
      </c>
      <c r="M50" s="70">
        <v>480</v>
      </c>
      <c r="O50" s="106"/>
    </row>
    <row r="51" spans="1:15">
      <c r="A51" s="104"/>
      <c r="B51" s="105">
        <v>0</v>
      </c>
      <c r="M51" s="70">
        <v>490</v>
      </c>
      <c r="O51" s="106"/>
    </row>
    <row r="52" spans="1:15">
      <c r="A52" s="104">
        <v>500</v>
      </c>
      <c r="B52" s="105">
        <v>0</v>
      </c>
      <c r="M52" s="70">
        <v>500</v>
      </c>
      <c r="O52" s="106"/>
    </row>
    <row r="53" spans="1:15">
      <c r="A53" s="104"/>
      <c r="B53" s="105">
        <v>0</v>
      </c>
      <c r="M53" s="70">
        <v>510</v>
      </c>
      <c r="O53" s="106"/>
    </row>
    <row r="54" spans="1:15">
      <c r="A54" s="104"/>
      <c r="B54" s="105">
        <v>0</v>
      </c>
      <c r="M54" s="70">
        <v>520</v>
      </c>
      <c r="O54" s="106"/>
    </row>
    <row r="55" spans="1:15">
      <c r="A55" s="104"/>
      <c r="B55" s="105">
        <v>0</v>
      </c>
      <c r="M55" s="70">
        <v>530</v>
      </c>
      <c r="O55" s="106"/>
    </row>
    <row r="56" spans="1:15" ht="17" thickBot="1">
      <c r="A56" s="107">
        <v>538</v>
      </c>
      <c r="B56" s="108">
        <v>0</v>
      </c>
      <c r="M56" s="70">
        <v>538</v>
      </c>
      <c r="O56" s="109"/>
    </row>
    <row r="57" spans="1:15">
      <c r="A57" s="70"/>
      <c r="B57" s="70"/>
    </row>
    <row r="58" spans="1:15">
      <c r="A58" s="70"/>
      <c r="B58" s="70"/>
    </row>
    <row r="59" spans="1:15">
      <c r="A59" s="70"/>
      <c r="B59" s="70"/>
    </row>
    <row r="60" spans="1:15">
      <c r="A60" s="70"/>
      <c r="B60" s="70"/>
    </row>
    <row r="61" spans="1:15">
      <c r="A61" s="70"/>
      <c r="B61" s="70"/>
    </row>
    <row r="62" spans="1:15">
      <c r="A62" s="70"/>
      <c r="B62" s="70"/>
    </row>
    <row r="63" spans="1:15">
      <c r="A63" s="70"/>
      <c r="B63" s="70"/>
    </row>
    <row r="64" spans="1:15">
      <c r="A64" s="70"/>
      <c r="B64" s="70"/>
    </row>
    <row r="65" spans="1:2">
      <c r="A65" s="70"/>
      <c r="B65" s="70"/>
    </row>
    <row r="66" spans="1:2">
      <c r="A66" s="70"/>
      <c r="B66" s="70"/>
    </row>
    <row r="67" spans="1:2">
      <c r="A67" s="70"/>
      <c r="B67" s="70"/>
    </row>
    <row r="68" spans="1:2">
      <c r="A68" s="70"/>
      <c r="B68" s="70"/>
    </row>
    <row r="69" spans="1:2">
      <c r="A69" s="70"/>
      <c r="B69" s="70"/>
    </row>
    <row r="70" spans="1:2">
      <c r="A70" s="70"/>
      <c r="B70" s="70"/>
    </row>
    <row r="71" spans="1:2">
      <c r="A71" s="70"/>
      <c r="B71" s="70"/>
    </row>
    <row r="72" spans="1:2">
      <c r="A72" s="70"/>
      <c r="B72" s="70"/>
    </row>
    <row r="73" spans="1:2">
      <c r="A73" s="70"/>
      <c r="B73" s="70"/>
    </row>
    <row r="74" spans="1:2">
      <c r="A74" s="70"/>
      <c r="B74" s="70"/>
    </row>
    <row r="75" spans="1:2">
      <c r="A75" s="70"/>
      <c r="B75" s="70"/>
    </row>
    <row r="76" spans="1:2">
      <c r="A76" s="70"/>
      <c r="B76" s="70"/>
    </row>
    <row r="77" spans="1:2">
      <c r="A77" s="70"/>
      <c r="B77" s="70"/>
    </row>
    <row r="78" spans="1:2">
      <c r="A78" s="70"/>
      <c r="B78" s="70"/>
    </row>
    <row r="79" spans="1:2">
      <c r="A79" s="70"/>
      <c r="B79" s="70"/>
    </row>
    <row r="80" spans="1:2">
      <c r="A80" s="70"/>
      <c r="B80" s="70"/>
    </row>
    <row r="81" spans="1:2">
      <c r="A81" s="70"/>
      <c r="B81" s="70"/>
    </row>
    <row r="82" spans="1:2">
      <c r="A82" s="70"/>
      <c r="B82" s="70"/>
    </row>
    <row r="83" spans="1:2">
      <c r="A83" s="70"/>
      <c r="B83" s="70"/>
    </row>
    <row r="84" spans="1:2">
      <c r="A84" s="70"/>
      <c r="B84" s="70"/>
    </row>
    <row r="85" spans="1:2">
      <c r="A85" s="70"/>
      <c r="B85" s="70"/>
    </row>
    <row r="86" spans="1:2">
      <c r="A86" s="70"/>
      <c r="B86" s="70"/>
    </row>
    <row r="87" spans="1:2">
      <c r="A87" s="70"/>
      <c r="B87" s="70"/>
    </row>
    <row r="88" spans="1:2">
      <c r="A88" s="70"/>
      <c r="B88" s="70"/>
    </row>
    <row r="89" spans="1:2">
      <c r="A89" s="70"/>
      <c r="B89" s="70"/>
    </row>
    <row r="90" spans="1:2">
      <c r="A90" s="70"/>
      <c r="B90" s="70"/>
    </row>
    <row r="91" spans="1:2">
      <c r="A91" s="70"/>
      <c r="B91" s="70"/>
    </row>
    <row r="92" spans="1:2">
      <c r="A92" s="70"/>
      <c r="B92" s="70"/>
    </row>
    <row r="93" spans="1:2">
      <c r="A93" s="70"/>
      <c r="B93" s="70"/>
    </row>
    <row r="94" spans="1:2">
      <c r="A94" s="70"/>
      <c r="B94" s="70"/>
    </row>
    <row r="95" spans="1:2">
      <c r="A95" s="70"/>
      <c r="B95" s="70"/>
    </row>
    <row r="96" spans="1:2">
      <c r="A96" s="70"/>
      <c r="B96" s="70"/>
    </row>
    <row r="97" spans="1:2">
      <c r="A97" s="70"/>
      <c r="B97" s="70"/>
    </row>
    <row r="98" spans="1:2">
      <c r="A98" s="70"/>
      <c r="B98" s="70"/>
    </row>
    <row r="99" spans="1:2">
      <c r="A99" s="70"/>
      <c r="B99" s="70"/>
    </row>
    <row r="100" spans="1:2">
      <c r="A100" s="70"/>
      <c r="B100" s="70"/>
    </row>
    <row r="101" spans="1:2">
      <c r="A101" s="70"/>
      <c r="B101" s="70"/>
    </row>
    <row r="102" spans="1:2">
      <c r="A102" s="70"/>
      <c r="B102" s="70"/>
    </row>
    <row r="103" spans="1:2">
      <c r="A103" s="70"/>
      <c r="B103" s="70"/>
    </row>
    <row r="104" spans="1:2">
      <c r="A104" s="70"/>
      <c r="B104" s="70"/>
    </row>
    <row r="105" spans="1:2">
      <c r="A105" s="70"/>
      <c r="B105" s="70"/>
    </row>
    <row r="106" spans="1:2">
      <c r="A106" s="70"/>
      <c r="B106" s="70"/>
    </row>
    <row r="107" spans="1:2">
      <c r="A107" s="70"/>
      <c r="B107" s="70"/>
    </row>
    <row r="108" spans="1:2">
      <c r="A108" s="70"/>
      <c r="B108" s="70"/>
    </row>
    <row r="109" spans="1:2">
      <c r="A109" s="70"/>
      <c r="B109" s="70"/>
    </row>
    <row r="110" spans="1:2">
      <c r="A110" s="70"/>
      <c r="B110" s="70"/>
    </row>
    <row r="111" spans="1:2">
      <c r="A111" s="70"/>
      <c r="B111" s="70"/>
    </row>
    <row r="112" spans="1:2">
      <c r="A112" s="70"/>
      <c r="B112" s="70"/>
    </row>
    <row r="113" spans="1:2">
      <c r="A113" s="70"/>
      <c r="B113" s="70"/>
    </row>
    <row r="114" spans="1:2">
      <c r="A114" s="70"/>
      <c r="B114" s="70"/>
    </row>
    <row r="115" spans="1:2">
      <c r="A115" s="70"/>
      <c r="B115" s="70"/>
    </row>
    <row r="116" spans="1:2">
      <c r="A116" s="70"/>
      <c r="B116" s="70"/>
    </row>
    <row r="117" spans="1:2">
      <c r="A117" s="70"/>
      <c r="B117" s="70"/>
    </row>
    <row r="118" spans="1:2">
      <c r="A118" s="70"/>
      <c r="B118" s="70"/>
    </row>
    <row r="119" spans="1:2">
      <c r="A119" s="70"/>
      <c r="B119" s="70"/>
    </row>
    <row r="120" spans="1:2">
      <c r="A120" s="70"/>
      <c r="B120" s="70"/>
    </row>
    <row r="121" spans="1:2">
      <c r="A121" s="70"/>
      <c r="B121" s="70"/>
    </row>
    <row r="122" spans="1:2">
      <c r="A122" s="70"/>
      <c r="B122" s="70"/>
    </row>
    <row r="123" spans="1:2">
      <c r="A123" s="70"/>
      <c r="B123" s="70"/>
    </row>
    <row r="124" spans="1:2">
      <c r="A124" s="70"/>
      <c r="B124" s="70"/>
    </row>
    <row r="125" spans="1:2">
      <c r="A125" s="70"/>
      <c r="B125" s="70"/>
    </row>
    <row r="126" spans="1:2">
      <c r="A126" s="70"/>
      <c r="B126" s="70"/>
    </row>
    <row r="127" spans="1:2">
      <c r="A127" s="70"/>
      <c r="B127" s="70"/>
    </row>
    <row r="128" spans="1:2">
      <c r="A128" s="70"/>
      <c r="B128" s="70"/>
    </row>
    <row r="129" spans="1:2">
      <c r="A129" s="70"/>
      <c r="B129" s="70"/>
    </row>
    <row r="130" spans="1:2">
      <c r="A130" s="70"/>
      <c r="B130" s="70"/>
    </row>
    <row r="131" spans="1:2">
      <c r="A131" s="70"/>
      <c r="B131" s="70"/>
    </row>
    <row r="132" spans="1:2">
      <c r="A132" s="70"/>
      <c r="B132" s="70"/>
    </row>
    <row r="133" spans="1:2">
      <c r="A133" s="70"/>
      <c r="B133" s="70"/>
    </row>
    <row r="134" spans="1:2">
      <c r="A134" s="70"/>
      <c r="B134" s="70"/>
    </row>
    <row r="135" spans="1:2">
      <c r="A135" s="70"/>
      <c r="B135" s="70"/>
    </row>
    <row r="136" spans="1:2">
      <c r="A136" s="70"/>
      <c r="B136" s="70"/>
    </row>
    <row r="137" spans="1:2">
      <c r="A137" s="70"/>
      <c r="B137" s="70"/>
    </row>
    <row r="138" spans="1:2">
      <c r="A138" s="70"/>
      <c r="B138" s="70"/>
    </row>
    <row r="139" spans="1:2">
      <c r="A139" s="70"/>
      <c r="B139" s="70"/>
    </row>
    <row r="140" spans="1:2">
      <c r="A140" s="70"/>
      <c r="B140" s="70"/>
    </row>
    <row r="141" spans="1:2">
      <c r="A141" s="70"/>
      <c r="B141" s="70"/>
    </row>
    <row r="142" spans="1:2">
      <c r="A142" s="70"/>
      <c r="B142" s="70"/>
    </row>
    <row r="143" spans="1:2">
      <c r="A143" s="70"/>
      <c r="B143" s="70"/>
    </row>
    <row r="144" spans="1:2">
      <c r="A144" s="70"/>
      <c r="B144" s="70"/>
    </row>
    <row r="145" spans="1:2">
      <c r="A145" s="70"/>
      <c r="B145" s="70"/>
    </row>
    <row r="146" spans="1:2">
      <c r="A146" s="70"/>
      <c r="B146" s="70"/>
    </row>
    <row r="147" spans="1:2">
      <c r="A147" s="70"/>
      <c r="B147" s="70"/>
    </row>
    <row r="148" spans="1:2">
      <c r="A148" s="70"/>
      <c r="B148" s="70"/>
    </row>
    <row r="149" spans="1:2">
      <c r="A149" s="70"/>
      <c r="B149" s="70"/>
    </row>
    <row r="150" spans="1:2">
      <c r="A150" s="70"/>
      <c r="B150" s="70"/>
    </row>
    <row r="151" spans="1:2">
      <c r="A151" s="70"/>
      <c r="B151" s="70"/>
    </row>
    <row r="152" spans="1:2">
      <c r="A152" s="70"/>
      <c r="B152" s="70"/>
    </row>
    <row r="153" spans="1:2">
      <c r="A153" s="70"/>
      <c r="B153" s="70"/>
    </row>
    <row r="154" spans="1:2">
      <c r="A154" s="70"/>
      <c r="B154" s="70"/>
    </row>
    <row r="155" spans="1:2">
      <c r="A155" s="70"/>
      <c r="B155" s="70"/>
    </row>
    <row r="156" spans="1:2">
      <c r="A156" s="70"/>
      <c r="B156" s="70"/>
    </row>
    <row r="157" spans="1:2">
      <c r="A157" s="70"/>
      <c r="B157" s="70"/>
    </row>
    <row r="158" spans="1:2">
      <c r="A158" s="70"/>
      <c r="B158" s="70"/>
    </row>
    <row r="159" spans="1:2">
      <c r="A159" s="70"/>
      <c r="B159" s="70"/>
    </row>
    <row r="160" spans="1:2">
      <c r="A160" s="70"/>
      <c r="B160" s="70"/>
    </row>
    <row r="161" spans="1:2">
      <c r="A161" s="70"/>
      <c r="B161" s="70"/>
    </row>
    <row r="162" spans="1:2">
      <c r="A162" s="70"/>
      <c r="B162" s="70"/>
    </row>
    <row r="163" spans="1:2">
      <c r="A163" s="70"/>
      <c r="B163" s="70"/>
    </row>
    <row r="164" spans="1:2">
      <c r="A164" s="70"/>
      <c r="B164" s="70"/>
    </row>
    <row r="165" spans="1:2">
      <c r="A165" s="70"/>
      <c r="B165" s="70"/>
    </row>
    <row r="166" spans="1:2">
      <c r="A166" s="70"/>
      <c r="B166" s="70"/>
    </row>
    <row r="167" spans="1:2">
      <c r="A167" s="70"/>
      <c r="B167" s="70"/>
    </row>
    <row r="168" spans="1:2">
      <c r="A168" s="70"/>
      <c r="B168" s="70"/>
    </row>
    <row r="169" spans="1:2">
      <c r="A169" s="70"/>
      <c r="B169" s="70"/>
    </row>
    <row r="170" spans="1:2">
      <c r="A170" s="70"/>
      <c r="B170" s="70"/>
    </row>
    <row r="171" spans="1:2">
      <c r="A171" s="70"/>
      <c r="B171" s="70"/>
    </row>
    <row r="172" spans="1:2">
      <c r="A172" s="70"/>
      <c r="B172" s="70"/>
    </row>
    <row r="173" spans="1:2">
      <c r="A173" s="70"/>
      <c r="B173" s="70"/>
    </row>
    <row r="174" spans="1:2">
      <c r="A174" s="70"/>
      <c r="B174" s="70"/>
    </row>
    <row r="175" spans="1:2">
      <c r="A175" s="70"/>
      <c r="B175" s="70"/>
    </row>
    <row r="176" spans="1:2">
      <c r="A176" s="70"/>
      <c r="B176" s="70"/>
    </row>
    <row r="177" spans="1:2">
      <c r="A177" s="70"/>
      <c r="B177" s="70"/>
    </row>
    <row r="178" spans="1:2">
      <c r="A178" s="70"/>
      <c r="B178" s="70"/>
    </row>
    <row r="179" spans="1:2">
      <c r="A179" s="70"/>
      <c r="B179" s="70"/>
    </row>
    <row r="180" spans="1:2">
      <c r="A180" s="70"/>
      <c r="B180" s="70"/>
    </row>
    <row r="181" spans="1:2">
      <c r="A181" s="70"/>
      <c r="B181" s="70"/>
    </row>
    <row r="182" spans="1:2">
      <c r="A182" s="70"/>
      <c r="B182" s="70"/>
    </row>
    <row r="183" spans="1:2">
      <c r="A183" s="70"/>
      <c r="B183" s="70"/>
    </row>
    <row r="184" spans="1:2">
      <c r="A184" s="70"/>
      <c r="B184" s="70"/>
    </row>
    <row r="185" spans="1:2">
      <c r="A185" s="70"/>
      <c r="B185" s="70"/>
    </row>
    <row r="186" spans="1:2">
      <c r="A186" s="70"/>
      <c r="B186" s="70"/>
    </row>
    <row r="187" spans="1:2">
      <c r="A187" s="70"/>
      <c r="B187" s="70"/>
    </row>
    <row r="188" spans="1:2">
      <c r="A188" s="70"/>
      <c r="B188" s="70"/>
    </row>
    <row r="189" spans="1:2">
      <c r="A189" s="70"/>
      <c r="B189" s="70"/>
    </row>
    <row r="190" spans="1:2">
      <c r="A190" s="70"/>
      <c r="B190" s="70"/>
    </row>
    <row r="191" spans="1:2">
      <c r="A191" s="70"/>
      <c r="B191" s="70"/>
    </row>
    <row r="192" spans="1:2">
      <c r="A192" s="70"/>
      <c r="B192" s="70"/>
    </row>
    <row r="193" spans="1:2">
      <c r="A193" s="70"/>
      <c r="B193" s="70"/>
    </row>
    <row r="194" spans="1:2">
      <c r="A194" s="70"/>
      <c r="B194" s="70"/>
    </row>
    <row r="195" spans="1:2">
      <c r="A195" s="70"/>
      <c r="B195" s="70"/>
    </row>
    <row r="196" spans="1:2">
      <c r="A196" s="70"/>
      <c r="B196" s="70"/>
    </row>
    <row r="197" spans="1:2">
      <c r="A197" s="70"/>
      <c r="B197" s="70"/>
    </row>
    <row r="198" spans="1:2">
      <c r="A198" s="70"/>
      <c r="B198" s="70"/>
    </row>
    <row r="199" spans="1:2">
      <c r="A199" s="70"/>
      <c r="B199" s="70"/>
    </row>
    <row r="200" spans="1:2">
      <c r="A200" s="70"/>
      <c r="B200" s="70"/>
    </row>
    <row r="201" spans="1:2">
      <c r="A201" s="70"/>
      <c r="B201" s="70"/>
    </row>
    <row r="202" spans="1:2">
      <c r="A202" s="70"/>
      <c r="B202" s="70"/>
    </row>
    <row r="203" spans="1:2">
      <c r="A203" s="70"/>
      <c r="B203" s="70"/>
    </row>
    <row r="204" spans="1:2">
      <c r="A204" s="70"/>
      <c r="B204" s="70"/>
    </row>
    <row r="205" spans="1:2">
      <c r="A205" s="70"/>
      <c r="B205" s="70"/>
    </row>
    <row r="206" spans="1:2">
      <c r="A206" s="70"/>
      <c r="B206" s="70"/>
    </row>
    <row r="207" spans="1:2">
      <c r="A207" s="70"/>
      <c r="B207" s="70"/>
    </row>
    <row r="208" spans="1:2">
      <c r="A208" s="70"/>
      <c r="B208" s="70"/>
    </row>
    <row r="209" spans="1:2">
      <c r="A209" s="70"/>
      <c r="B209" s="70"/>
    </row>
    <row r="210" spans="1:2">
      <c r="A210" s="70"/>
      <c r="B210" s="70"/>
    </row>
    <row r="211" spans="1:2">
      <c r="A211" s="70"/>
      <c r="B211" s="70"/>
    </row>
    <row r="212" spans="1:2">
      <c r="A212" s="70"/>
      <c r="B212" s="70"/>
    </row>
    <row r="213" spans="1:2">
      <c r="A213" s="70"/>
      <c r="B213" s="70"/>
    </row>
    <row r="214" spans="1:2">
      <c r="A214" s="70"/>
      <c r="B214" s="70"/>
    </row>
    <row r="215" spans="1:2">
      <c r="A215" s="70"/>
      <c r="B215" s="70"/>
    </row>
    <row r="216" spans="1:2">
      <c r="A216" s="70"/>
      <c r="B216" s="70"/>
    </row>
    <row r="217" spans="1:2">
      <c r="A217" s="70"/>
      <c r="B217" s="70"/>
    </row>
    <row r="218" spans="1:2">
      <c r="A218" s="70"/>
      <c r="B218" s="70"/>
    </row>
    <row r="219" spans="1:2">
      <c r="A219" s="70"/>
      <c r="B219" s="70"/>
    </row>
    <row r="220" spans="1:2">
      <c r="A220" s="70"/>
      <c r="B220" s="70"/>
    </row>
    <row r="221" spans="1:2">
      <c r="A221" s="70"/>
      <c r="B221" s="70"/>
    </row>
    <row r="222" spans="1:2">
      <c r="A222" s="70"/>
      <c r="B222" s="70"/>
    </row>
    <row r="223" spans="1:2">
      <c r="A223" s="70"/>
      <c r="B223" s="70"/>
    </row>
    <row r="224" spans="1:2">
      <c r="A224" s="70"/>
      <c r="B224" s="70"/>
    </row>
    <row r="225" spans="1:2">
      <c r="A225" s="70"/>
      <c r="B225" s="70"/>
    </row>
    <row r="226" spans="1:2">
      <c r="A226" s="70"/>
      <c r="B226" s="70"/>
    </row>
    <row r="227" spans="1:2">
      <c r="A227" s="70"/>
      <c r="B227" s="70"/>
    </row>
    <row r="228" spans="1:2">
      <c r="A228" s="70"/>
      <c r="B228" s="70"/>
    </row>
    <row r="229" spans="1:2">
      <c r="A229" s="70"/>
      <c r="B229" s="70"/>
    </row>
    <row r="230" spans="1:2">
      <c r="A230" s="70"/>
      <c r="B230" s="70"/>
    </row>
    <row r="231" spans="1:2">
      <c r="A231" s="70"/>
      <c r="B231" s="70"/>
    </row>
    <row r="232" spans="1:2">
      <c r="A232" s="70"/>
      <c r="B232" s="70"/>
    </row>
    <row r="233" spans="1:2">
      <c r="A233" s="70"/>
      <c r="B233" s="70"/>
    </row>
    <row r="234" spans="1:2">
      <c r="A234" s="70"/>
      <c r="B234" s="70"/>
    </row>
    <row r="235" spans="1:2">
      <c r="A235" s="70"/>
      <c r="B235" s="70"/>
    </row>
    <row r="236" spans="1:2">
      <c r="A236" s="70"/>
      <c r="B236" s="70"/>
    </row>
    <row r="237" spans="1:2">
      <c r="A237" s="70"/>
      <c r="B237" s="70"/>
    </row>
    <row r="238" spans="1:2">
      <c r="A238" s="70"/>
      <c r="B238" s="70"/>
    </row>
    <row r="239" spans="1:2">
      <c r="A239" s="70"/>
      <c r="B239" s="70"/>
    </row>
    <row r="240" spans="1:2">
      <c r="A240" s="70"/>
      <c r="B240" s="70"/>
    </row>
    <row r="241" spans="1:2">
      <c r="A241" s="70"/>
      <c r="B241" s="70"/>
    </row>
    <row r="242" spans="1:2">
      <c r="A242" s="70"/>
      <c r="B242" s="70"/>
    </row>
    <row r="243" spans="1:2">
      <c r="A243" s="70"/>
      <c r="B243" s="70"/>
    </row>
    <row r="244" spans="1:2">
      <c r="A244" s="70"/>
      <c r="B244" s="70"/>
    </row>
    <row r="245" spans="1:2">
      <c r="A245" s="70"/>
      <c r="B245" s="70"/>
    </row>
    <row r="246" spans="1:2">
      <c r="A246" s="70"/>
      <c r="B246" s="70"/>
    </row>
    <row r="247" spans="1:2">
      <c r="A247" s="70"/>
      <c r="B247" s="70"/>
    </row>
    <row r="248" spans="1:2">
      <c r="A248" s="70"/>
      <c r="B248" s="70"/>
    </row>
    <row r="249" spans="1:2">
      <c r="A249" s="70"/>
      <c r="B249" s="70"/>
    </row>
    <row r="250" spans="1:2">
      <c r="A250" s="70"/>
      <c r="B250" s="70"/>
    </row>
    <row r="251" spans="1:2">
      <c r="A251" s="70"/>
      <c r="B251" s="70"/>
    </row>
    <row r="252" spans="1:2">
      <c r="A252" s="70"/>
      <c r="B252" s="70"/>
    </row>
    <row r="253" spans="1:2">
      <c r="A253" s="70"/>
      <c r="B253" s="70"/>
    </row>
    <row r="254" spans="1:2">
      <c r="A254" s="70"/>
      <c r="B254" s="70"/>
    </row>
    <row r="255" spans="1:2">
      <c r="A255" s="70"/>
      <c r="B255" s="70"/>
    </row>
    <row r="256" spans="1:2">
      <c r="A256" s="70"/>
      <c r="B256" s="70"/>
    </row>
    <row r="257" spans="1:2">
      <c r="A257" s="70"/>
      <c r="B257" s="70"/>
    </row>
    <row r="258" spans="1:2">
      <c r="A258" s="70"/>
      <c r="B258" s="70"/>
    </row>
    <row r="259" spans="1:2">
      <c r="A259" s="70"/>
      <c r="B259" s="70"/>
    </row>
    <row r="260" spans="1:2">
      <c r="A260" s="70"/>
      <c r="B260" s="70"/>
    </row>
    <row r="261" spans="1:2">
      <c r="A261" s="70"/>
      <c r="B261" s="70"/>
    </row>
    <row r="262" spans="1:2">
      <c r="A262" s="70"/>
      <c r="B262" s="70"/>
    </row>
    <row r="263" spans="1:2">
      <c r="A263" s="70"/>
      <c r="B263" s="70"/>
    </row>
    <row r="264" spans="1:2">
      <c r="A264" s="70"/>
      <c r="B264" s="70"/>
    </row>
    <row r="265" spans="1:2">
      <c r="A265" s="70"/>
      <c r="B265" s="70"/>
    </row>
    <row r="266" spans="1:2">
      <c r="A266" s="70"/>
      <c r="B266" s="70"/>
    </row>
    <row r="267" spans="1:2">
      <c r="A267" s="70"/>
      <c r="B267" s="70"/>
    </row>
    <row r="268" spans="1:2">
      <c r="A268" s="70"/>
      <c r="B268" s="70"/>
    </row>
    <row r="269" spans="1:2">
      <c r="A269" s="70"/>
      <c r="B269" s="70"/>
    </row>
    <row r="270" spans="1:2">
      <c r="A270" s="70"/>
      <c r="B270" s="70"/>
    </row>
    <row r="271" spans="1:2">
      <c r="A271" s="70"/>
      <c r="B271" s="70"/>
    </row>
    <row r="272" spans="1:2">
      <c r="A272" s="70"/>
      <c r="B272" s="70"/>
    </row>
    <row r="273" spans="1:2">
      <c r="A273" s="70"/>
      <c r="B273" s="70"/>
    </row>
    <row r="274" spans="1:2">
      <c r="A274" s="70"/>
      <c r="B274" s="70"/>
    </row>
    <row r="275" spans="1:2">
      <c r="A275" s="70"/>
      <c r="B275" s="70"/>
    </row>
    <row r="276" spans="1:2">
      <c r="A276" s="70"/>
      <c r="B276" s="70"/>
    </row>
    <row r="277" spans="1:2">
      <c r="A277" s="70"/>
      <c r="B277" s="70"/>
    </row>
    <row r="278" spans="1:2">
      <c r="A278" s="70"/>
      <c r="B278" s="70"/>
    </row>
    <row r="279" spans="1:2">
      <c r="A279" s="70"/>
      <c r="B279" s="70"/>
    </row>
    <row r="280" spans="1:2">
      <c r="A280" s="70"/>
      <c r="B280" s="70"/>
    </row>
    <row r="281" spans="1:2">
      <c r="A281" s="70"/>
      <c r="B281" s="70"/>
    </row>
    <row r="282" spans="1:2">
      <c r="A282" s="70"/>
      <c r="B282" s="70"/>
    </row>
    <row r="283" spans="1:2">
      <c r="A283" s="70"/>
      <c r="B283" s="70"/>
    </row>
    <row r="284" spans="1:2">
      <c r="A284" s="70"/>
      <c r="B284" s="70"/>
    </row>
    <row r="285" spans="1:2">
      <c r="A285" s="70"/>
      <c r="B285" s="70"/>
    </row>
    <row r="286" spans="1:2">
      <c r="A286" s="70"/>
      <c r="B286" s="70"/>
    </row>
    <row r="287" spans="1:2">
      <c r="A287" s="70"/>
      <c r="B287" s="70"/>
    </row>
    <row r="288" spans="1:2">
      <c r="A288" s="70"/>
      <c r="B288" s="70"/>
    </row>
    <row r="289" spans="1:2">
      <c r="A289" s="70"/>
      <c r="B289" s="70"/>
    </row>
    <row r="290" spans="1:2">
      <c r="A290" s="70"/>
      <c r="B290" s="70"/>
    </row>
    <row r="291" spans="1:2">
      <c r="A291" s="70"/>
      <c r="B291" s="70"/>
    </row>
    <row r="292" spans="1:2">
      <c r="A292" s="70"/>
      <c r="B292" s="70"/>
    </row>
    <row r="293" spans="1:2">
      <c r="A293" s="70"/>
      <c r="B293" s="70"/>
    </row>
    <row r="294" spans="1:2">
      <c r="A294" s="70"/>
      <c r="B294" s="70"/>
    </row>
    <row r="295" spans="1:2">
      <c r="A295" s="70"/>
      <c r="B295" s="70"/>
    </row>
    <row r="296" spans="1:2">
      <c r="A296" s="70"/>
      <c r="B296" s="70"/>
    </row>
    <row r="297" spans="1:2">
      <c r="A297" s="70"/>
      <c r="B297" s="70"/>
    </row>
    <row r="298" spans="1:2">
      <c r="A298" s="70"/>
      <c r="B298" s="70"/>
    </row>
    <row r="299" spans="1:2">
      <c r="A299" s="70"/>
      <c r="B299" s="70"/>
    </row>
    <row r="300" spans="1:2">
      <c r="A300" s="70"/>
      <c r="B300" s="70"/>
    </row>
    <row r="301" spans="1:2">
      <c r="A301" s="70"/>
      <c r="B301" s="70"/>
    </row>
    <row r="302" spans="1:2">
      <c r="A302" s="70"/>
      <c r="B302" s="70"/>
    </row>
    <row r="303" spans="1:2">
      <c r="A303" s="70"/>
      <c r="B303" s="70"/>
    </row>
    <row r="304" spans="1:2">
      <c r="A304" s="70"/>
      <c r="B304" s="70"/>
    </row>
    <row r="305" spans="1:2">
      <c r="A305" s="70"/>
      <c r="B305" s="70"/>
    </row>
    <row r="306" spans="1:2">
      <c r="A306" s="70"/>
      <c r="B306" s="70"/>
    </row>
    <row r="307" spans="1:2">
      <c r="A307" s="70"/>
      <c r="B307" s="70"/>
    </row>
    <row r="308" spans="1:2">
      <c r="A308" s="70"/>
      <c r="B308" s="70"/>
    </row>
    <row r="309" spans="1:2">
      <c r="A309" s="70"/>
      <c r="B309" s="70"/>
    </row>
    <row r="310" spans="1:2">
      <c r="A310" s="70"/>
      <c r="B310" s="70"/>
    </row>
    <row r="311" spans="1:2">
      <c r="A311" s="70"/>
      <c r="B311" s="70"/>
    </row>
    <row r="312" spans="1:2">
      <c r="A312" s="70"/>
      <c r="B312" s="70"/>
    </row>
    <row r="313" spans="1:2">
      <c r="A313" s="70"/>
      <c r="B313" s="70"/>
    </row>
    <row r="314" spans="1:2">
      <c r="A314" s="70"/>
      <c r="B314" s="70"/>
    </row>
    <row r="315" spans="1:2">
      <c r="A315" s="70"/>
      <c r="B315" s="70"/>
    </row>
    <row r="316" spans="1:2">
      <c r="A316" s="70"/>
      <c r="B316" s="70"/>
    </row>
    <row r="317" spans="1:2">
      <c r="A317" s="70"/>
      <c r="B317" s="70"/>
    </row>
    <row r="318" spans="1:2">
      <c r="A318" s="70"/>
      <c r="B318" s="70"/>
    </row>
    <row r="319" spans="1:2">
      <c r="A319" s="70"/>
      <c r="B319" s="70"/>
    </row>
    <row r="320" spans="1:2">
      <c r="A320" s="70"/>
      <c r="B320" s="70"/>
    </row>
    <row r="321" spans="1:2">
      <c r="A321" s="70"/>
      <c r="B321" s="70"/>
    </row>
    <row r="322" spans="1:2">
      <c r="A322" s="70"/>
      <c r="B322" s="70"/>
    </row>
    <row r="323" spans="1:2">
      <c r="A323" s="70"/>
      <c r="B323" s="70"/>
    </row>
    <row r="324" spans="1:2">
      <c r="A324" s="70"/>
      <c r="B324" s="70"/>
    </row>
    <row r="325" spans="1:2">
      <c r="A325" s="70"/>
      <c r="B325" s="70"/>
    </row>
    <row r="326" spans="1:2">
      <c r="A326" s="70"/>
      <c r="B326" s="70"/>
    </row>
    <row r="327" spans="1:2">
      <c r="A327" s="70"/>
      <c r="B327" s="70"/>
    </row>
    <row r="328" spans="1:2">
      <c r="A328" s="70"/>
      <c r="B328" s="70"/>
    </row>
    <row r="329" spans="1:2">
      <c r="A329" s="70"/>
      <c r="B329" s="70"/>
    </row>
    <row r="330" spans="1:2">
      <c r="A330" s="70"/>
      <c r="B330" s="70"/>
    </row>
    <row r="331" spans="1:2">
      <c r="A331" s="70"/>
      <c r="B331" s="70"/>
    </row>
    <row r="332" spans="1:2">
      <c r="A332" s="70"/>
      <c r="B332" s="70"/>
    </row>
    <row r="333" spans="1:2">
      <c r="A333" s="70"/>
      <c r="B333" s="70"/>
    </row>
    <row r="334" spans="1:2">
      <c r="A334" s="70"/>
      <c r="B334" s="70"/>
    </row>
    <row r="335" spans="1:2">
      <c r="A335" s="70"/>
      <c r="B335" s="70"/>
    </row>
    <row r="336" spans="1:2">
      <c r="A336" s="70"/>
      <c r="B336" s="70"/>
    </row>
    <row r="337" spans="1:2">
      <c r="A337" s="70"/>
      <c r="B337" s="70"/>
    </row>
    <row r="338" spans="1:2">
      <c r="A338" s="70"/>
      <c r="B338" s="70"/>
    </row>
    <row r="339" spans="1:2">
      <c r="A339" s="70"/>
      <c r="B339" s="70"/>
    </row>
    <row r="340" spans="1:2">
      <c r="A340" s="70"/>
      <c r="B340" s="70"/>
    </row>
    <row r="341" spans="1:2">
      <c r="A341" s="70"/>
      <c r="B341" s="70"/>
    </row>
    <row r="342" spans="1:2">
      <c r="A342" s="70"/>
      <c r="B342" s="70"/>
    </row>
    <row r="343" spans="1:2">
      <c r="A343" s="70"/>
      <c r="B343" s="70"/>
    </row>
    <row r="344" spans="1:2">
      <c r="A344" s="70"/>
      <c r="B344" s="70"/>
    </row>
    <row r="345" spans="1:2">
      <c r="A345" s="70"/>
      <c r="B345" s="70"/>
    </row>
    <row r="346" spans="1:2">
      <c r="A346" s="70"/>
      <c r="B346" s="70"/>
    </row>
    <row r="347" spans="1:2">
      <c r="A347" s="70"/>
      <c r="B347" s="70"/>
    </row>
    <row r="348" spans="1:2">
      <c r="A348" s="70"/>
      <c r="B348" s="70"/>
    </row>
    <row r="349" spans="1:2">
      <c r="A349" s="70"/>
      <c r="B349" s="70"/>
    </row>
    <row r="350" spans="1:2">
      <c r="A350" s="70"/>
      <c r="B350" s="70"/>
    </row>
    <row r="351" spans="1:2">
      <c r="A351" s="70"/>
      <c r="B351" s="70"/>
    </row>
    <row r="352" spans="1:2">
      <c r="A352" s="70"/>
      <c r="B352" s="70"/>
    </row>
    <row r="353" spans="1:2">
      <c r="A353" s="70"/>
      <c r="B353" s="70"/>
    </row>
    <row r="354" spans="1:2">
      <c r="A354" s="70"/>
      <c r="B354" s="70"/>
    </row>
    <row r="355" spans="1:2">
      <c r="A355" s="70"/>
      <c r="B355" s="70"/>
    </row>
    <row r="356" spans="1:2">
      <c r="A356" s="70"/>
      <c r="B356" s="70"/>
    </row>
    <row r="357" spans="1:2">
      <c r="A357" s="70"/>
      <c r="B357" s="70"/>
    </row>
    <row r="358" spans="1:2">
      <c r="A358" s="70"/>
      <c r="B358" s="70"/>
    </row>
    <row r="359" spans="1:2">
      <c r="A359" s="70"/>
      <c r="B359" s="70"/>
    </row>
    <row r="360" spans="1:2">
      <c r="A360" s="70"/>
      <c r="B360" s="70"/>
    </row>
    <row r="361" spans="1:2">
      <c r="A361" s="70"/>
      <c r="B361" s="70"/>
    </row>
    <row r="362" spans="1:2">
      <c r="A362" s="70"/>
      <c r="B362" s="70"/>
    </row>
    <row r="363" spans="1:2">
      <c r="A363" s="70"/>
      <c r="B363" s="70"/>
    </row>
    <row r="364" spans="1:2">
      <c r="A364" s="70"/>
      <c r="B364" s="70"/>
    </row>
    <row r="365" spans="1:2">
      <c r="A365" s="70"/>
      <c r="B365" s="70"/>
    </row>
    <row r="366" spans="1:2">
      <c r="A366" s="70"/>
      <c r="B366" s="70"/>
    </row>
    <row r="367" spans="1:2">
      <c r="A367" s="70"/>
      <c r="B367" s="70"/>
    </row>
    <row r="368" spans="1:2">
      <c r="A368" s="70"/>
      <c r="B368" s="70"/>
    </row>
    <row r="369" spans="1:2">
      <c r="A369" s="70"/>
      <c r="B369" s="70"/>
    </row>
    <row r="370" spans="1:2">
      <c r="A370" s="70"/>
      <c r="B370" s="70"/>
    </row>
    <row r="371" spans="1:2">
      <c r="A371" s="70"/>
      <c r="B371" s="70"/>
    </row>
    <row r="372" spans="1:2">
      <c r="A372" s="70"/>
      <c r="B372" s="70"/>
    </row>
    <row r="373" spans="1:2">
      <c r="A373" s="70"/>
      <c r="B373" s="70"/>
    </row>
    <row r="374" spans="1:2">
      <c r="A374" s="70"/>
      <c r="B374" s="70"/>
    </row>
    <row r="375" spans="1:2">
      <c r="A375" s="70"/>
      <c r="B375" s="70"/>
    </row>
    <row r="376" spans="1:2">
      <c r="A376" s="70"/>
      <c r="B376" s="70"/>
    </row>
    <row r="377" spans="1:2">
      <c r="A377" s="70"/>
      <c r="B377" s="70"/>
    </row>
    <row r="378" spans="1:2">
      <c r="A378" s="70"/>
      <c r="B378" s="70"/>
    </row>
    <row r="379" spans="1:2">
      <c r="A379" s="70"/>
      <c r="B379" s="70"/>
    </row>
    <row r="380" spans="1:2">
      <c r="A380" s="70"/>
      <c r="B380" s="70"/>
    </row>
    <row r="381" spans="1:2">
      <c r="A381" s="70"/>
      <c r="B381" s="70"/>
    </row>
    <row r="382" spans="1:2">
      <c r="A382" s="70"/>
      <c r="B382" s="70"/>
    </row>
    <row r="383" spans="1:2">
      <c r="A383" s="70"/>
      <c r="B383" s="70"/>
    </row>
    <row r="384" spans="1:2">
      <c r="A384" s="70"/>
      <c r="B384" s="70"/>
    </row>
    <row r="385" spans="1:2">
      <c r="A385" s="70"/>
      <c r="B385" s="70"/>
    </row>
    <row r="386" spans="1:2">
      <c r="A386" s="70"/>
      <c r="B386" s="70"/>
    </row>
    <row r="387" spans="1:2">
      <c r="A387" s="70"/>
      <c r="B387" s="70"/>
    </row>
    <row r="388" spans="1:2">
      <c r="A388" s="70"/>
      <c r="B388" s="70"/>
    </row>
    <row r="389" spans="1:2">
      <c r="A389" s="70"/>
      <c r="B389" s="70"/>
    </row>
    <row r="390" spans="1:2">
      <c r="A390" s="70"/>
      <c r="B390" s="70"/>
    </row>
    <row r="391" spans="1:2">
      <c r="A391" s="70"/>
      <c r="B391" s="70"/>
    </row>
    <row r="392" spans="1:2">
      <c r="A392" s="70"/>
      <c r="B392" s="70"/>
    </row>
    <row r="393" spans="1:2">
      <c r="A393" s="70"/>
      <c r="B393" s="70"/>
    </row>
    <row r="394" spans="1:2">
      <c r="A394" s="70"/>
      <c r="B394" s="70"/>
    </row>
    <row r="395" spans="1:2">
      <c r="A395" s="70"/>
      <c r="B395" s="70"/>
    </row>
    <row r="396" spans="1:2">
      <c r="A396" s="70"/>
      <c r="B396" s="70"/>
    </row>
    <row r="397" spans="1:2">
      <c r="A397" s="70"/>
      <c r="B397" s="70"/>
    </row>
    <row r="398" spans="1:2">
      <c r="A398" s="70"/>
      <c r="B398" s="70"/>
    </row>
    <row r="399" spans="1:2">
      <c r="A399" s="70"/>
      <c r="B399" s="70"/>
    </row>
    <row r="400" spans="1:2">
      <c r="A400" s="70"/>
      <c r="B400" s="70"/>
    </row>
    <row r="401" spans="1:2">
      <c r="A401" s="70"/>
      <c r="B401" s="70"/>
    </row>
    <row r="402" spans="1:2">
      <c r="A402" s="70"/>
      <c r="B402" s="70"/>
    </row>
    <row r="403" spans="1:2">
      <c r="A403" s="70"/>
      <c r="B403" s="70"/>
    </row>
    <row r="404" spans="1:2">
      <c r="A404" s="70"/>
      <c r="B404" s="70"/>
    </row>
    <row r="405" spans="1:2">
      <c r="A405" s="70"/>
      <c r="B405" s="70"/>
    </row>
    <row r="406" spans="1:2">
      <c r="A406" s="70"/>
      <c r="B406" s="70"/>
    </row>
    <row r="407" spans="1:2">
      <c r="A407" s="70"/>
      <c r="B407" s="70"/>
    </row>
    <row r="408" spans="1:2">
      <c r="A408" s="70"/>
      <c r="B408" s="70"/>
    </row>
    <row r="409" spans="1:2">
      <c r="A409" s="70"/>
      <c r="B409" s="70"/>
    </row>
    <row r="410" spans="1:2">
      <c r="A410" s="70"/>
      <c r="B410" s="70"/>
    </row>
    <row r="411" spans="1:2">
      <c r="A411" s="70"/>
      <c r="B411" s="70"/>
    </row>
    <row r="412" spans="1:2">
      <c r="A412" s="70"/>
      <c r="B412" s="70"/>
    </row>
    <row r="413" spans="1:2">
      <c r="A413" s="70"/>
      <c r="B413" s="70"/>
    </row>
    <row r="414" spans="1:2">
      <c r="A414" s="70"/>
      <c r="B414" s="70"/>
    </row>
    <row r="415" spans="1:2">
      <c r="A415" s="70"/>
      <c r="B415" s="70"/>
    </row>
    <row r="416" spans="1:2">
      <c r="A416" s="70"/>
      <c r="B416" s="70"/>
    </row>
    <row r="417" spans="1:2">
      <c r="A417" s="70"/>
      <c r="B417" s="70"/>
    </row>
    <row r="418" spans="1:2">
      <c r="A418" s="70"/>
      <c r="B418" s="70"/>
    </row>
    <row r="419" spans="1:2">
      <c r="A419" s="70"/>
      <c r="B419" s="70"/>
    </row>
    <row r="420" spans="1:2">
      <c r="A420" s="70"/>
      <c r="B420" s="70"/>
    </row>
    <row r="421" spans="1:2">
      <c r="A421" s="70"/>
      <c r="B421" s="70"/>
    </row>
    <row r="422" spans="1:2">
      <c r="A422" s="70"/>
      <c r="B422" s="70"/>
    </row>
    <row r="423" spans="1:2">
      <c r="A423" s="70"/>
      <c r="B423" s="70"/>
    </row>
    <row r="424" spans="1:2">
      <c r="A424" s="70"/>
      <c r="B424" s="70"/>
    </row>
    <row r="425" spans="1:2">
      <c r="A425" s="70"/>
      <c r="B425" s="70"/>
    </row>
    <row r="426" spans="1:2">
      <c r="A426" s="70"/>
      <c r="B426" s="70"/>
    </row>
    <row r="427" spans="1:2">
      <c r="A427" s="70"/>
      <c r="B427" s="70"/>
    </row>
    <row r="428" spans="1:2">
      <c r="A428" s="70"/>
      <c r="B428" s="70"/>
    </row>
    <row r="429" spans="1:2">
      <c r="A429" s="70"/>
      <c r="B429" s="70"/>
    </row>
    <row r="430" spans="1:2">
      <c r="A430" s="70"/>
      <c r="B430" s="70"/>
    </row>
    <row r="431" spans="1:2">
      <c r="A431" s="70"/>
      <c r="B431" s="70"/>
    </row>
    <row r="432" spans="1:2">
      <c r="A432" s="70"/>
      <c r="B432" s="70"/>
    </row>
    <row r="433" spans="1:2">
      <c r="A433" s="70"/>
      <c r="B433" s="70"/>
    </row>
    <row r="434" spans="1:2">
      <c r="A434" s="70"/>
      <c r="B434" s="70"/>
    </row>
    <row r="435" spans="1:2">
      <c r="A435" s="70"/>
      <c r="B435" s="70"/>
    </row>
    <row r="436" spans="1:2">
      <c r="A436" s="70"/>
      <c r="B436" s="70"/>
    </row>
    <row r="437" spans="1:2">
      <c r="A437" s="70"/>
      <c r="B437" s="70"/>
    </row>
    <row r="438" spans="1:2">
      <c r="A438" s="70"/>
      <c r="B438" s="70"/>
    </row>
    <row r="439" spans="1:2">
      <c r="A439" s="70"/>
      <c r="B439" s="70"/>
    </row>
    <row r="440" spans="1:2">
      <c r="A440" s="70"/>
      <c r="B440" s="70"/>
    </row>
    <row r="441" spans="1:2">
      <c r="A441" s="70"/>
      <c r="B441" s="70"/>
    </row>
    <row r="442" spans="1:2">
      <c r="A442" s="70"/>
      <c r="B442" s="70"/>
    </row>
    <row r="443" spans="1:2">
      <c r="A443" s="70"/>
      <c r="B443" s="70"/>
    </row>
    <row r="444" spans="1:2">
      <c r="A444" s="70"/>
      <c r="B444" s="70"/>
    </row>
    <row r="445" spans="1:2">
      <c r="A445" s="70"/>
      <c r="B445" s="70"/>
    </row>
    <row r="446" spans="1:2">
      <c r="A446" s="70"/>
      <c r="B446" s="70"/>
    </row>
    <row r="447" spans="1:2">
      <c r="A447" s="70"/>
      <c r="B447" s="70"/>
    </row>
    <row r="448" spans="1:2">
      <c r="A448" s="70"/>
      <c r="B448" s="70"/>
    </row>
    <row r="449" spans="1:2">
      <c r="A449" s="70"/>
      <c r="B449" s="70"/>
    </row>
    <row r="450" spans="1:2">
      <c r="A450" s="70"/>
      <c r="B450" s="70"/>
    </row>
    <row r="451" spans="1:2">
      <c r="A451" s="70"/>
      <c r="B451" s="70"/>
    </row>
    <row r="452" spans="1:2">
      <c r="A452" s="70"/>
      <c r="B452" s="70"/>
    </row>
    <row r="453" spans="1:2">
      <c r="A453" s="70"/>
      <c r="B453" s="70"/>
    </row>
    <row r="454" spans="1:2">
      <c r="A454" s="70"/>
      <c r="B454" s="70"/>
    </row>
    <row r="455" spans="1:2">
      <c r="A455" s="70"/>
      <c r="B455" s="70"/>
    </row>
    <row r="456" spans="1:2">
      <c r="A456" s="70"/>
      <c r="B456" s="70"/>
    </row>
    <row r="457" spans="1:2">
      <c r="A457" s="70"/>
      <c r="B457" s="70"/>
    </row>
    <row r="458" spans="1:2">
      <c r="A458" s="70"/>
      <c r="B458" s="70"/>
    </row>
    <row r="459" spans="1:2">
      <c r="A459" s="70"/>
      <c r="B459" s="70"/>
    </row>
    <row r="460" spans="1:2">
      <c r="A460" s="70"/>
      <c r="B460" s="70"/>
    </row>
    <row r="461" spans="1:2">
      <c r="A461" s="70"/>
      <c r="B461" s="70"/>
    </row>
    <row r="462" spans="1:2">
      <c r="A462" s="70"/>
      <c r="B462" s="70"/>
    </row>
    <row r="463" spans="1:2">
      <c r="A463" s="70"/>
      <c r="B463" s="70"/>
    </row>
    <row r="464" spans="1:2">
      <c r="A464" s="70"/>
      <c r="B464" s="70"/>
    </row>
    <row r="465" spans="1:2">
      <c r="A465" s="70"/>
      <c r="B465" s="70"/>
    </row>
    <row r="466" spans="1:2">
      <c r="A466" s="70"/>
      <c r="B466" s="70"/>
    </row>
    <row r="467" spans="1:2">
      <c r="A467" s="70"/>
      <c r="B467" s="70"/>
    </row>
    <row r="468" spans="1:2">
      <c r="A468" s="70"/>
      <c r="B468" s="70"/>
    </row>
    <row r="469" spans="1:2">
      <c r="A469" s="70"/>
      <c r="B469" s="70"/>
    </row>
    <row r="470" spans="1:2">
      <c r="A470" s="70"/>
      <c r="B470" s="70"/>
    </row>
    <row r="471" spans="1:2">
      <c r="A471" s="70"/>
      <c r="B471" s="70"/>
    </row>
    <row r="472" spans="1:2">
      <c r="A472" s="70"/>
      <c r="B472" s="70"/>
    </row>
    <row r="473" spans="1:2">
      <c r="A473" s="70"/>
      <c r="B473" s="70"/>
    </row>
    <row r="474" spans="1:2">
      <c r="A474" s="70"/>
      <c r="B474" s="70"/>
    </row>
    <row r="475" spans="1:2">
      <c r="A475" s="70"/>
      <c r="B475" s="70"/>
    </row>
    <row r="476" spans="1:2">
      <c r="A476" s="70"/>
      <c r="B476" s="70"/>
    </row>
    <row r="477" spans="1:2">
      <c r="A477" s="70"/>
      <c r="B477" s="70"/>
    </row>
    <row r="478" spans="1:2">
      <c r="A478" s="70"/>
      <c r="B478" s="70"/>
    </row>
    <row r="479" spans="1:2">
      <c r="A479" s="70"/>
      <c r="B479" s="70"/>
    </row>
    <row r="480" spans="1:2">
      <c r="A480" s="70"/>
      <c r="B480" s="70"/>
    </row>
    <row r="481" spans="1:2">
      <c r="A481" s="70"/>
      <c r="B481" s="70"/>
    </row>
    <row r="482" spans="1:2">
      <c r="A482" s="70"/>
      <c r="B482" s="70"/>
    </row>
    <row r="483" spans="1:2">
      <c r="A483" s="70"/>
      <c r="B483" s="70"/>
    </row>
    <row r="484" spans="1:2">
      <c r="A484" s="70"/>
      <c r="B484" s="70"/>
    </row>
    <row r="485" spans="1:2">
      <c r="A485" s="70"/>
      <c r="B485" s="70"/>
    </row>
    <row r="486" spans="1:2">
      <c r="A486" s="70"/>
      <c r="B486" s="70"/>
    </row>
    <row r="487" spans="1:2">
      <c r="A487" s="70"/>
      <c r="B487" s="70"/>
    </row>
    <row r="488" spans="1:2">
      <c r="A488" s="70"/>
      <c r="B488" s="70"/>
    </row>
    <row r="489" spans="1:2">
      <c r="A489" s="70"/>
      <c r="B489" s="70"/>
    </row>
    <row r="490" spans="1:2">
      <c r="A490" s="70"/>
      <c r="B490" s="70"/>
    </row>
    <row r="491" spans="1:2">
      <c r="A491" s="70"/>
      <c r="B491" s="70"/>
    </row>
    <row r="492" spans="1:2">
      <c r="A492" s="70"/>
      <c r="B492" s="70"/>
    </row>
    <row r="493" spans="1:2">
      <c r="A493" s="70"/>
      <c r="B493" s="70"/>
    </row>
    <row r="494" spans="1:2">
      <c r="A494" s="70"/>
      <c r="B494" s="70"/>
    </row>
    <row r="495" spans="1:2">
      <c r="A495" s="70"/>
      <c r="B495" s="70"/>
    </row>
    <row r="496" spans="1:2">
      <c r="A496" s="70"/>
      <c r="B496" s="70"/>
    </row>
    <row r="497" spans="1:2">
      <c r="A497" s="70"/>
      <c r="B497" s="70"/>
    </row>
    <row r="498" spans="1:2">
      <c r="A498" s="70"/>
      <c r="B498" s="70"/>
    </row>
    <row r="499" spans="1:2">
      <c r="A499" s="70"/>
      <c r="B499" s="70"/>
    </row>
    <row r="500" spans="1:2">
      <c r="A500" s="70"/>
      <c r="B500" s="70"/>
    </row>
    <row r="501" spans="1:2">
      <c r="A501" s="70"/>
      <c r="B501" s="70"/>
    </row>
    <row r="502" spans="1:2">
      <c r="A502" s="70"/>
      <c r="B502" s="70"/>
    </row>
    <row r="503" spans="1:2">
      <c r="A503" s="70"/>
      <c r="B503" s="70"/>
    </row>
    <row r="504" spans="1:2">
      <c r="A504" s="70"/>
      <c r="B504" s="70"/>
    </row>
    <row r="505" spans="1:2">
      <c r="A505" s="70"/>
      <c r="B505" s="70"/>
    </row>
    <row r="506" spans="1:2">
      <c r="A506" s="70"/>
      <c r="B506" s="70"/>
    </row>
    <row r="507" spans="1:2">
      <c r="A507" s="70"/>
      <c r="B507" s="70"/>
    </row>
    <row r="508" spans="1:2">
      <c r="A508" s="70"/>
      <c r="B508" s="70"/>
    </row>
    <row r="509" spans="1:2">
      <c r="A509" s="70"/>
      <c r="B509" s="70"/>
    </row>
    <row r="510" spans="1:2">
      <c r="A510" s="70"/>
      <c r="B510" s="70"/>
    </row>
    <row r="511" spans="1:2">
      <c r="A511" s="70"/>
      <c r="B511" s="70"/>
    </row>
    <row r="512" spans="1:2">
      <c r="A512" s="70"/>
      <c r="B512" s="70"/>
    </row>
    <row r="513" spans="1:2">
      <c r="A513" s="70"/>
      <c r="B513" s="70"/>
    </row>
    <row r="514" spans="1:2">
      <c r="A514" s="70"/>
      <c r="B514" s="70"/>
    </row>
    <row r="515" spans="1:2">
      <c r="A515" s="70"/>
      <c r="B515" s="70"/>
    </row>
    <row r="516" spans="1:2">
      <c r="A516" s="70"/>
      <c r="B516" s="70"/>
    </row>
    <row r="517" spans="1:2">
      <c r="A517" s="70"/>
      <c r="B517" s="70"/>
    </row>
    <row r="518" spans="1:2">
      <c r="A518" s="70"/>
      <c r="B518" s="70"/>
    </row>
    <row r="519" spans="1:2">
      <c r="A519" s="70"/>
      <c r="B519" s="70"/>
    </row>
    <row r="520" spans="1:2">
      <c r="A520" s="70"/>
      <c r="B520" s="70"/>
    </row>
    <row r="521" spans="1:2">
      <c r="A521" s="70"/>
      <c r="B521" s="70"/>
    </row>
    <row r="522" spans="1:2">
      <c r="A522" s="70"/>
      <c r="B522" s="70"/>
    </row>
    <row r="523" spans="1:2">
      <c r="A523" s="70"/>
      <c r="B523" s="70"/>
    </row>
    <row r="524" spans="1:2">
      <c r="A524" s="70"/>
      <c r="B524" s="70"/>
    </row>
    <row r="525" spans="1:2">
      <c r="A525" s="70"/>
      <c r="B525" s="70"/>
    </row>
    <row r="526" spans="1:2">
      <c r="A526" s="70"/>
      <c r="B526" s="70"/>
    </row>
    <row r="527" spans="1:2">
      <c r="A527" s="70"/>
      <c r="B527" s="70"/>
    </row>
    <row r="528" spans="1:2">
      <c r="A528" s="70"/>
      <c r="B528" s="70"/>
    </row>
    <row r="529" spans="1:2">
      <c r="A529" s="70"/>
      <c r="B529" s="70"/>
    </row>
    <row r="530" spans="1:2">
      <c r="A530" s="70"/>
      <c r="B530" s="70"/>
    </row>
    <row r="531" spans="1:2">
      <c r="A531" s="70"/>
      <c r="B531" s="70"/>
    </row>
    <row r="532" spans="1:2">
      <c r="A532" s="70"/>
      <c r="B532" s="70"/>
    </row>
    <row r="533" spans="1:2">
      <c r="A533" s="70"/>
      <c r="B533" s="70"/>
    </row>
    <row r="534" spans="1:2">
      <c r="A534" s="70"/>
      <c r="B534" s="70"/>
    </row>
    <row r="535" spans="1:2">
      <c r="A535" s="70"/>
      <c r="B535" s="70"/>
    </row>
    <row r="536" spans="1:2">
      <c r="A536" s="70"/>
      <c r="B536" s="70"/>
    </row>
    <row r="537" spans="1:2">
      <c r="A537" s="70"/>
      <c r="B537" s="70"/>
    </row>
    <row r="538" spans="1:2">
      <c r="A538" s="70"/>
      <c r="B538" s="70"/>
    </row>
    <row r="539" spans="1:2">
      <c r="A539" s="70"/>
      <c r="B539" s="70"/>
    </row>
    <row r="540" spans="1:2">
      <c r="A540" s="70"/>
      <c r="B540" s="70"/>
    </row>
    <row r="541" spans="1:2">
      <c r="A541" s="70"/>
      <c r="B541" s="70"/>
    </row>
    <row r="542" spans="1:2">
      <c r="A542" s="70"/>
      <c r="B542" s="70"/>
    </row>
    <row r="543" spans="1:2">
      <c r="A543" s="70"/>
      <c r="B543" s="70"/>
    </row>
    <row r="544" spans="1:2">
      <c r="A544" s="70"/>
      <c r="B544" s="70"/>
    </row>
    <row r="545" spans="1:2">
      <c r="A545" s="70"/>
      <c r="B545" s="70"/>
    </row>
    <row r="546" spans="1:2">
      <c r="A546" s="70"/>
      <c r="B546" s="70"/>
    </row>
    <row r="547" spans="1:2">
      <c r="A547" s="70"/>
      <c r="B547" s="70"/>
    </row>
    <row r="548" spans="1:2">
      <c r="A548" s="70"/>
      <c r="B548" s="70"/>
    </row>
    <row r="549" spans="1:2">
      <c r="A549" s="70"/>
      <c r="B549" s="70"/>
    </row>
    <row r="550" spans="1:2">
      <c r="A550" s="70"/>
      <c r="B550" s="70"/>
    </row>
    <row r="551" spans="1:2">
      <c r="A551" s="70"/>
      <c r="B551" s="70"/>
    </row>
    <row r="552" spans="1:2">
      <c r="A552" s="70"/>
      <c r="B552" s="70"/>
    </row>
    <row r="553" spans="1:2">
      <c r="A553" s="70"/>
      <c r="B553" s="70"/>
    </row>
    <row r="554" spans="1:2">
      <c r="A554" s="70"/>
      <c r="B554" s="70"/>
    </row>
    <row r="555" spans="1:2">
      <c r="A555" s="70"/>
      <c r="B555" s="70"/>
    </row>
    <row r="556" spans="1:2">
      <c r="A556" s="70"/>
      <c r="B556" s="70"/>
    </row>
    <row r="557" spans="1:2">
      <c r="A557" s="70"/>
      <c r="B557" s="70"/>
    </row>
    <row r="558" spans="1:2">
      <c r="A558" s="70"/>
      <c r="B558" s="70"/>
    </row>
    <row r="559" spans="1:2">
      <c r="A559" s="70"/>
      <c r="B559" s="70"/>
    </row>
    <row r="560" spans="1:2">
      <c r="A560" s="70"/>
      <c r="B560" s="70"/>
    </row>
    <row r="561" spans="1:2">
      <c r="A561" s="70"/>
      <c r="B561" s="70"/>
    </row>
    <row r="562" spans="1:2">
      <c r="A562" s="70"/>
      <c r="B562" s="70"/>
    </row>
    <row r="563" spans="1:2">
      <c r="A563" s="70"/>
      <c r="B563" s="70"/>
    </row>
    <row r="564" spans="1:2">
      <c r="A564" s="70"/>
      <c r="B564" s="70"/>
    </row>
    <row r="565" spans="1:2">
      <c r="A565" s="70"/>
      <c r="B565" s="70"/>
    </row>
    <row r="566" spans="1:2">
      <c r="A566" s="70"/>
      <c r="B566" s="70"/>
    </row>
    <row r="567" spans="1:2">
      <c r="A567" s="70"/>
      <c r="B567" s="70"/>
    </row>
    <row r="568" spans="1:2">
      <c r="A568" s="70"/>
      <c r="B568" s="70"/>
    </row>
    <row r="569" spans="1:2">
      <c r="A569" s="70"/>
      <c r="B569" s="70"/>
    </row>
    <row r="570" spans="1:2">
      <c r="A570" s="70"/>
      <c r="B570" s="70"/>
    </row>
    <row r="571" spans="1:2">
      <c r="A571" s="70"/>
      <c r="B571" s="70"/>
    </row>
    <row r="572" spans="1:2">
      <c r="A572" s="70"/>
      <c r="B572" s="70"/>
    </row>
    <row r="573" spans="1:2">
      <c r="A573" s="70"/>
      <c r="B573" s="70"/>
    </row>
    <row r="574" spans="1:2">
      <c r="A574" s="70"/>
      <c r="B574" s="70"/>
    </row>
    <row r="575" spans="1:2">
      <c r="A575" s="70"/>
      <c r="B575" s="70"/>
    </row>
    <row r="576" spans="1:2">
      <c r="A576" s="70"/>
      <c r="B576" s="70"/>
    </row>
    <row r="577" spans="1:2">
      <c r="A577" s="70"/>
      <c r="B577" s="70"/>
    </row>
    <row r="578" spans="1:2">
      <c r="A578" s="70"/>
      <c r="B578" s="70"/>
    </row>
    <row r="579" spans="1:2">
      <c r="A579" s="70"/>
      <c r="B579" s="70"/>
    </row>
    <row r="580" spans="1:2">
      <c r="A580" s="70"/>
      <c r="B580" s="70"/>
    </row>
    <row r="581" spans="1:2">
      <c r="A581" s="70"/>
      <c r="B581" s="70"/>
    </row>
    <row r="582" spans="1:2">
      <c r="A582" s="70"/>
      <c r="B582" s="70"/>
    </row>
    <row r="583" spans="1:2">
      <c r="A583" s="70"/>
      <c r="B583" s="70"/>
    </row>
    <row r="584" spans="1:2">
      <c r="A584" s="70"/>
      <c r="B584" s="70"/>
    </row>
    <row r="585" spans="1:2">
      <c r="A585" s="70"/>
      <c r="B585" s="70"/>
    </row>
    <row r="586" spans="1:2">
      <c r="A586" s="70"/>
      <c r="B586" s="70"/>
    </row>
    <row r="587" spans="1:2">
      <c r="A587" s="70"/>
      <c r="B587" s="70"/>
    </row>
    <row r="588" spans="1:2">
      <c r="A588" s="70"/>
      <c r="B588" s="70"/>
    </row>
    <row r="589" spans="1:2">
      <c r="A589" s="70"/>
      <c r="B589" s="70"/>
    </row>
    <row r="590" spans="1:2">
      <c r="A590" s="70"/>
      <c r="B590" s="70"/>
    </row>
    <row r="591" spans="1:2">
      <c r="A591" s="70"/>
      <c r="B591" s="70"/>
    </row>
    <row r="592" spans="1:2">
      <c r="A592" s="70"/>
      <c r="B592" s="70"/>
    </row>
    <row r="593" spans="1:2">
      <c r="A593" s="70"/>
      <c r="B593" s="70"/>
    </row>
    <row r="594" spans="1:2">
      <c r="A594" s="70"/>
      <c r="B594" s="70"/>
    </row>
    <row r="595" spans="1:2">
      <c r="A595" s="70"/>
      <c r="B595" s="70"/>
    </row>
    <row r="596" spans="1:2">
      <c r="A596" s="70"/>
      <c r="B596" s="70"/>
    </row>
    <row r="597" spans="1:2">
      <c r="A597" s="70"/>
      <c r="B597" s="70"/>
    </row>
    <row r="598" spans="1:2">
      <c r="A598" s="70"/>
      <c r="B598" s="70"/>
    </row>
    <row r="599" spans="1:2">
      <c r="A599" s="70"/>
      <c r="B599" s="70"/>
    </row>
    <row r="600" spans="1:2">
      <c r="A600" s="70"/>
      <c r="B600" s="70"/>
    </row>
    <row r="601" spans="1:2">
      <c r="A601" s="70"/>
      <c r="B601" s="70"/>
    </row>
    <row r="602" spans="1:2">
      <c r="A602" s="70"/>
      <c r="B602" s="70"/>
    </row>
    <row r="603" spans="1:2">
      <c r="A603" s="70"/>
      <c r="B603" s="70"/>
    </row>
    <row r="604" spans="1:2">
      <c r="A604" s="70"/>
      <c r="B604" s="70"/>
    </row>
    <row r="605" spans="1:2">
      <c r="A605" s="70"/>
      <c r="B605" s="70"/>
    </row>
    <row r="606" spans="1:2">
      <c r="A606" s="70"/>
      <c r="B606" s="70"/>
    </row>
    <row r="607" spans="1:2">
      <c r="A607" s="70"/>
      <c r="B607" s="70"/>
    </row>
    <row r="608" spans="1:2">
      <c r="A608" s="70"/>
      <c r="B608" s="70"/>
    </row>
    <row r="609" spans="1:2">
      <c r="A609" s="70"/>
      <c r="B609" s="70"/>
    </row>
    <row r="610" spans="1:2">
      <c r="A610" s="70"/>
      <c r="B610" s="70"/>
    </row>
    <row r="611" spans="1:2">
      <c r="A611" s="70"/>
      <c r="B611" s="70"/>
    </row>
    <row r="612" spans="1:2">
      <c r="A612" s="70"/>
      <c r="B612" s="70"/>
    </row>
    <row r="613" spans="1:2">
      <c r="A613" s="70"/>
      <c r="B613" s="70"/>
    </row>
    <row r="614" spans="1:2">
      <c r="A614" s="70"/>
      <c r="B614" s="70"/>
    </row>
    <row r="615" spans="1:2">
      <c r="A615" s="70"/>
      <c r="B615" s="70"/>
    </row>
    <row r="616" spans="1:2">
      <c r="A616" s="70"/>
      <c r="B616" s="70"/>
    </row>
    <row r="617" spans="1:2">
      <c r="A617" s="70"/>
      <c r="B617" s="70"/>
    </row>
    <row r="618" spans="1:2">
      <c r="A618" s="70"/>
      <c r="B618" s="70"/>
    </row>
    <row r="619" spans="1:2">
      <c r="A619" s="70"/>
      <c r="B619" s="70"/>
    </row>
    <row r="620" spans="1:2">
      <c r="A620" s="70"/>
      <c r="B620" s="70"/>
    </row>
    <row r="621" spans="1:2">
      <c r="A621" s="70"/>
      <c r="B621" s="70"/>
    </row>
    <row r="622" spans="1:2">
      <c r="A622" s="70"/>
      <c r="B622" s="70"/>
    </row>
    <row r="623" spans="1:2">
      <c r="A623" s="70"/>
      <c r="B623" s="70"/>
    </row>
    <row r="624" spans="1:2">
      <c r="A624" s="70"/>
      <c r="B624" s="70"/>
    </row>
    <row r="625" spans="1:2">
      <c r="A625" s="70"/>
      <c r="B625" s="70"/>
    </row>
    <row r="626" spans="1:2">
      <c r="A626" s="70"/>
      <c r="B626" s="70"/>
    </row>
    <row r="627" spans="1:2">
      <c r="A627" s="70"/>
      <c r="B627" s="70"/>
    </row>
    <row r="628" spans="1:2">
      <c r="A628" s="70"/>
      <c r="B628" s="70"/>
    </row>
    <row r="629" spans="1:2">
      <c r="A629" s="70"/>
      <c r="B629" s="70"/>
    </row>
    <row r="630" spans="1:2">
      <c r="A630" s="70"/>
      <c r="B630" s="70"/>
    </row>
    <row r="631" spans="1:2">
      <c r="A631" s="70"/>
      <c r="B631" s="70"/>
    </row>
    <row r="632" spans="1:2">
      <c r="A632" s="70"/>
      <c r="B632" s="70"/>
    </row>
    <row r="633" spans="1:2">
      <c r="A633" s="70"/>
      <c r="B633" s="70"/>
    </row>
    <row r="634" spans="1:2">
      <c r="A634" s="70"/>
      <c r="B634" s="70"/>
    </row>
    <row r="635" spans="1:2">
      <c r="A635" s="70"/>
      <c r="B635" s="70"/>
    </row>
    <row r="636" spans="1:2">
      <c r="A636" s="70"/>
      <c r="B636" s="70"/>
    </row>
    <row r="637" spans="1:2">
      <c r="A637" s="70"/>
      <c r="B637" s="70"/>
    </row>
    <row r="638" spans="1:2">
      <c r="A638" s="70"/>
      <c r="B638" s="70"/>
    </row>
    <row r="639" spans="1:2">
      <c r="A639" s="70"/>
      <c r="B639" s="70"/>
    </row>
    <row r="640" spans="1:2">
      <c r="A640" s="70"/>
      <c r="B640" s="70"/>
    </row>
    <row r="641" spans="1:2">
      <c r="A641" s="70"/>
      <c r="B641" s="70"/>
    </row>
    <row r="642" spans="1:2">
      <c r="A642" s="70"/>
      <c r="B642" s="70"/>
    </row>
    <row r="643" spans="1:2">
      <c r="A643" s="70"/>
      <c r="B643" s="70"/>
    </row>
    <row r="644" spans="1:2">
      <c r="A644" s="70"/>
      <c r="B644" s="70"/>
    </row>
    <row r="645" spans="1:2">
      <c r="A645" s="70"/>
      <c r="B645" s="70"/>
    </row>
    <row r="646" spans="1:2">
      <c r="A646" s="70"/>
      <c r="B646" s="70"/>
    </row>
    <row r="647" spans="1:2">
      <c r="A647" s="70"/>
      <c r="B647" s="70"/>
    </row>
    <row r="648" spans="1:2">
      <c r="A648" s="70"/>
      <c r="B648" s="70"/>
    </row>
    <row r="649" spans="1:2">
      <c r="A649" s="70"/>
      <c r="B649" s="70"/>
    </row>
    <row r="650" spans="1:2">
      <c r="A650" s="70"/>
      <c r="B650" s="70"/>
    </row>
    <row r="651" spans="1:2">
      <c r="A651" s="70"/>
      <c r="B651" s="70"/>
    </row>
    <row r="652" spans="1:2">
      <c r="A652" s="70"/>
      <c r="B652" s="70"/>
    </row>
    <row r="653" spans="1:2">
      <c r="A653" s="70"/>
      <c r="B653" s="70"/>
    </row>
    <row r="654" spans="1:2">
      <c r="A654" s="70"/>
      <c r="B654" s="70"/>
    </row>
    <row r="655" spans="1:2">
      <c r="A655" s="70"/>
      <c r="B655" s="70"/>
    </row>
    <row r="656" spans="1:2">
      <c r="A656" s="70"/>
      <c r="B656" s="70"/>
    </row>
    <row r="657" spans="1:2">
      <c r="A657" s="70"/>
      <c r="B657" s="70"/>
    </row>
    <row r="658" spans="1:2">
      <c r="A658" s="70"/>
      <c r="B658" s="70"/>
    </row>
    <row r="659" spans="1:2">
      <c r="A659" s="70"/>
      <c r="B659" s="70"/>
    </row>
    <row r="660" spans="1:2">
      <c r="A660" s="70"/>
      <c r="B660" s="70"/>
    </row>
    <row r="661" spans="1:2">
      <c r="A661" s="70"/>
      <c r="B661" s="70"/>
    </row>
    <row r="662" spans="1:2">
      <c r="A662" s="70"/>
      <c r="B662" s="70"/>
    </row>
    <row r="663" spans="1:2">
      <c r="A663" s="70"/>
      <c r="B663" s="70"/>
    </row>
    <row r="664" spans="1:2">
      <c r="A664" s="70"/>
      <c r="B664" s="70"/>
    </row>
    <row r="665" spans="1:2">
      <c r="A665" s="70"/>
      <c r="B665" s="70"/>
    </row>
    <row r="666" spans="1:2">
      <c r="A666" s="70"/>
      <c r="B666" s="70"/>
    </row>
    <row r="667" spans="1:2">
      <c r="A667" s="70"/>
      <c r="B667" s="70"/>
    </row>
    <row r="668" spans="1:2">
      <c r="A668" s="70"/>
      <c r="B668" s="70"/>
    </row>
    <row r="669" spans="1:2">
      <c r="A669" s="70"/>
      <c r="B669" s="70"/>
    </row>
    <row r="670" spans="1:2">
      <c r="A670" s="70"/>
      <c r="B670" s="70"/>
    </row>
    <row r="671" spans="1:2">
      <c r="A671" s="70"/>
      <c r="B671" s="70"/>
    </row>
    <row r="672" spans="1:2">
      <c r="A672" s="70"/>
      <c r="B672" s="70"/>
    </row>
    <row r="673" spans="1:2">
      <c r="A673" s="70"/>
      <c r="B673" s="70"/>
    </row>
    <row r="674" spans="1:2">
      <c r="A674" s="70"/>
      <c r="B674" s="70"/>
    </row>
    <row r="675" spans="1:2">
      <c r="A675" s="70"/>
      <c r="B675" s="70"/>
    </row>
    <row r="676" spans="1:2">
      <c r="A676" s="70"/>
      <c r="B676" s="70"/>
    </row>
    <row r="677" spans="1:2">
      <c r="A677" s="70"/>
      <c r="B677" s="70"/>
    </row>
    <row r="678" spans="1:2">
      <c r="A678" s="70"/>
      <c r="B678" s="70"/>
    </row>
    <row r="679" spans="1:2">
      <c r="A679" s="70"/>
      <c r="B679" s="70"/>
    </row>
    <row r="680" spans="1:2">
      <c r="A680" s="70"/>
      <c r="B680" s="70"/>
    </row>
    <row r="681" spans="1:2">
      <c r="A681" s="70"/>
      <c r="B681" s="70"/>
    </row>
    <row r="682" spans="1:2">
      <c r="A682" s="70"/>
      <c r="B682" s="70"/>
    </row>
    <row r="683" spans="1:2">
      <c r="A683" s="70"/>
      <c r="B683" s="70"/>
    </row>
    <row r="684" spans="1:2">
      <c r="A684" s="70"/>
      <c r="B684" s="70"/>
    </row>
    <row r="685" spans="1:2">
      <c r="A685" s="70"/>
      <c r="B685" s="70"/>
    </row>
    <row r="686" spans="1:2">
      <c r="A686" s="70"/>
      <c r="B686" s="70"/>
    </row>
    <row r="687" spans="1:2">
      <c r="A687" s="70"/>
      <c r="B687" s="70"/>
    </row>
    <row r="688" spans="1:2">
      <c r="A688" s="70"/>
      <c r="B688" s="70"/>
    </row>
    <row r="689" spans="1:2">
      <c r="A689" s="70"/>
      <c r="B689" s="70"/>
    </row>
    <row r="690" spans="1:2">
      <c r="A690" s="70"/>
      <c r="B690" s="70"/>
    </row>
    <row r="691" spans="1:2">
      <c r="A691" s="70"/>
      <c r="B691" s="70"/>
    </row>
    <row r="692" spans="1:2">
      <c r="A692" s="70"/>
      <c r="B692" s="70"/>
    </row>
    <row r="693" spans="1:2">
      <c r="A693" s="70"/>
      <c r="B693" s="70"/>
    </row>
    <row r="694" spans="1:2">
      <c r="A694" s="70"/>
      <c r="B694" s="70"/>
    </row>
    <row r="695" spans="1:2">
      <c r="A695" s="70"/>
      <c r="B695" s="70"/>
    </row>
    <row r="696" spans="1:2">
      <c r="A696" s="70"/>
      <c r="B696" s="70"/>
    </row>
    <row r="697" spans="1:2">
      <c r="A697" s="70"/>
      <c r="B697" s="70"/>
    </row>
    <row r="698" spans="1:2">
      <c r="A698" s="70"/>
      <c r="B698" s="70"/>
    </row>
    <row r="699" spans="1:2">
      <c r="A699" s="70"/>
      <c r="B699" s="70"/>
    </row>
    <row r="700" spans="1:2">
      <c r="A700" s="70"/>
      <c r="B700" s="70"/>
    </row>
    <row r="701" spans="1:2">
      <c r="A701" s="70"/>
      <c r="B701" s="70"/>
    </row>
    <row r="702" spans="1:2">
      <c r="A702" s="70"/>
      <c r="B702" s="70"/>
    </row>
    <row r="703" spans="1:2">
      <c r="A703" s="70"/>
      <c r="B703" s="70"/>
    </row>
    <row r="704" spans="1:2">
      <c r="A704" s="70"/>
      <c r="B704" s="70"/>
    </row>
    <row r="705" spans="1:2">
      <c r="A705" s="70"/>
      <c r="B705" s="70"/>
    </row>
    <row r="706" spans="1:2">
      <c r="A706" s="70"/>
      <c r="B706" s="70"/>
    </row>
    <row r="707" spans="1:2">
      <c r="A707" s="70"/>
      <c r="B707" s="70"/>
    </row>
    <row r="708" spans="1:2">
      <c r="A708" s="70"/>
      <c r="B708" s="70"/>
    </row>
    <row r="709" spans="1:2">
      <c r="A709" s="70"/>
      <c r="B709" s="70"/>
    </row>
    <row r="710" spans="1:2">
      <c r="A710" s="70"/>
      <c r="B710" s="70"/>
    </row>
    <row r="711" spans="1:2">
      <c r="A711" s="70"/>
      <c r="B711" s="70"/>
    </row>
    <row r="712" spans="1:2">
      <c r="A712" s="70"/>
      <c r="B712" s="70"/>
    </row>
    <row r="713" spans="1:2">
      <c r="A713" s="70"/>
      <c r="B713" s="70"/>
    </row>
    <row r="714" spans="1:2">
      <c r="A714" s="70"/>
      <c r="B714" s="70"/>
    </row>
    <row r="715" spans="1:2">
      <c r="A715" s="70"/>
      <c r="B715" s="70"/>
    </row>
    <row r="716" spans="1:2">
      <c r="A716" s="70"/>
      <c r="B716" s="70"/>
    </row>
    <row r="717" spans="1:2">
      <c r="A717" s="70"/>
      <c r="B717" s="70"/>
    </row>
    <row r="718" spans="1:2">
      <c r="A718" s="70"/>
      <c r="B718" s="70"/>
    </row>
    <row r="719" spans="1:2">
      <c r="A719" s="70"/>
      <c r="B719" s="70"/>
    </row>
    <row r="720" spans="1:2">
      <c r="A720" s="70"/>
      <c r="B720" s="70"/>
    </row>
    <row r="721" spans="1:2">
      <c r="A721" s="70"/>
      <c r="B721" s="70"/>
    </row>
    <row r="722" spans="1:2">
      <c r="A722" s="70"/>
      <c r="B722" s="70"/>
    </row>
    <row r="723" spans="1:2">
      <c r="A723" s="70"/>
      <c r="B723" s="70"/>
    </row>
    <row r="724" spans="1:2">
      <c r="A724" s="70"/>
      <c r="B724" s="70"/>
    </row>
    <row r="725" spans="1:2">
      <c r="A725" s="70"/>
      <c r="B725" s="70"/>
    </row>
    <row r="726" spans="1:2">
      <c r="A726" s="70"/>
      <c r="B726" s="70"/>
    </row>
    <row r="727" spans="1:2">
      <c r="A727" s="70"/>
      <c r="B727" s="70"/>
    </row>
    <row r="728" spans="1:2">
      <c r="A728" s="70"/>
      <c r="B728" s="70"/>
    </row>
    <row r="729" spans="1:2">
      <c r="A729" s="70"/>
      <c r="B729" s="70"/>
    </row>
    <row r="730" spans="1:2">
      <c r="A730" s="70"/>
      <c r="B730" s="70"/>
    </row>
    <row r="731" spans="1:2">
      <c r="A731" s="70"/>
      <c r="B731" s="70"/>
    </row>
    <row r="732" spans="1:2">
      <c r="A732" s="70"/>
      <c r="B732" s="70"/>
    </row>
    <row r="733" spans="1:2">
      <c r="A733" s="70"/>
      <c r="B733" s="70"/>
    </row>
    <row r="734" spans="1:2">
      <c r="A734" s="70"/>
      <c r="B734" s="70"/>
    </row>
    <row r="735" spans="1:2">
      <c r="A735" s="70"/>
      <c r="B735" s="70"/>
    </row>
    <row r="736" spans="1:2">
      <c r="A736" s="70"/>
      <c r="B736" s="70"/>
    </row>
    <row r="737" spans="1:2">
      <c r="A737" s="70"/>
      <c r="B737" s="70"/>
    </row>
    <row r="738" spans="1:2">
      <c r="A738" s="70"/>
      <c r="B738" s="70"/>
    </row>
    <row r="739" spans="1:2">
      <c r="A739" s="70"/>
      <c r="B739" s="70"/>
    </row>
    <row r="740" spans="1:2">
      <c r="A740" s="70"/>
      <c r="B740" s="70"/>
    </row>
    <row r="741" spans="1:2">
      <c r="A741" s="70"/>
      <c r="B741" s="70"/>
    </row>
    <row r="742" spans="1:2">
      <c r="A742" s="70"/>
      <c r="B742" s="70"/>
    </row>
    <row r="743" spans="1:2">
      <c r="A743" s="70"/>
      <c r="B743" s="70"/>
    </row>
    <row r="744" spans="1:2">
      <c r="A744" s="70"/>
      <c r="B744" s="70"/>
    </row>
    <row r="745" spans="1:2">
      <c r="A745" s="70"/>
      <c r="B745" s="70"/>
    </row>
    <row r="746" spans="1:2">
      <c r="A746" s="70"/>
      <c r="B746" s="70"/>
    </row>
    <row r="747" spans="1:2">
      <c r="A747" s="70"/>
      <c r="B747" s="70"/>
    </row>
    <row r="748" spans="1:2">
      <c r="A748" s="70"/>
      <c r="B748" s="70"/>
    </row>
    <row r="749" spans="1:2">
      <c r="A749" s="70"/>
      <c r="B749" s="70"/>
    </row>
    <row r="750" spans="1:2">
      <c r="A750" s="70"/>
      <c r="B750" s="70"/>
    </row>
    <row r="751" spans="1:2">
      <c r="A751" s="70"/>
      <c r="B751" s="70"/>
    </row>
    <row r="752" spans="1:2">
      <c r="A752" s="70"/>
      <c r="B752" s="70"/>
    </row>
    <row r="753" spans="1:2">
      <c r="A753" s="70"/>
      <c r="B753" s="70"/>
    </row>
    <row r="754" spans="1:2">
      <c r="A754" s="70"/>
      <c r="B754" s="70"/>
    </row>
    <row r="755" spans="1:2">
      <c r="A755" s="70"/>
      <c r="B755" s="70"/>
    </row>
    <row r="756" spans="1:2">
      <c r="A756" s="70"/>
      <c r="B756" s="70"/>
    </row>
    <row r="757" spans="1:2">
      <c r="A757" s="70"/>
      <c r="B757" s="70"/>
    </row>
    <row r="758" spans="1:2">
      <c r="A758" s="70"/>
      <c r="B758" s="70"/>
    </row>
    <row r="759" spans="1:2">
      <c r="A759" s="70"/>
      <c r="B759" s="70"/>
    </row>
    <row r="760" spans="1:2">
      <c r="A760" s="70"/>
      <c r="B760" s="70"/>
    </row>
    <row r="761" spans="1:2">
      <c r="A761" s="70"/>
      <c r="B761" s="70"/>
    </row>
    <row r="762" spans="1:2">
      <c r="A762" s="70"/>
      <c r="B762" s="70"/>
    </row>
    <row r="763" spans="1:2">
      <c r="A763" s="70"/>
      <c r="B763" s="70"/>
    </row>
    <row r="764" spans="1:2">
      <c r="A764" s="70"/>
      <c r="B764" s="70"/>
    </row>
    <row r="765" spans="1:2">
      <c r="A765" s="70"/>
      <c r="B765" s="70"/>
    </row>
    <row r="766" spans="1:2">
      <c r="A766" s="70"/>
      <c r="B766" s="70"/>
    </row>
    <row r="767" spans="1:2">
      <c r="A767" s="70"/>
      <c r="B767" s="70"/>
    </row>
    <row r="768" spans="1:2">
      <c r="A768" s="70"/>
      <c r="B768" s="70"/>
    </row>
    <row r="769" spans="1:2">
      <c r="A769" s="70"/>
      <c r="B769" s="70"/>
    </row>
    <row r="770" spans="1:2">
      <c r="A770" s="70"/>
      <c r="B770" s="70"/>
    </row>
    <row r="771" spans="1:2">
      <c r="A771" s="70"/>
      <c r="B771" s="70"/>
    </row>
    <row r="772" spans="1:2">
      <c r="A772" s="70"/>
      <c r="B772" s="70"/>
    </row>
    <row r="773" spans="1:2">
      <c r="A773" s="70"/>
      <c r="B773" s="70"/>
    </row>
    <row r="774" spans="1:2">
      <c r="A774" s="70"/>
      <c r="B774" s="70"/>
    </row>
    <row r="775" spans="1:2">
      <c r="A775" s="70"/>
      <c r="B775" s="70"/>
    </row>
    <row r="776" spans="1:2">
      <c r="A776" s="70"/>
      <c r="B776" s="70"/>
    </row>
    <row r="777" spans="1:2">
      <c r="A777" s="70"/>
      <c r="B777" s="70"/>
    </row>
    <row r="778" spans="1:2">
      <c r="A778" s="70"/>
      <c r="B778" s="70"/>
    </row>
    <row r="779" spans="1:2">
      <c r="A779" s="70"/>
      <c r="B779" s="70"/>
    </row>
    <row r="780" spans="1:2">
      <c r="A780" s="70"/>
      <c r="B780" s="70"/>
    </row>
    <row r="781" spans="1:2">
      <c r="A781" s="70"/>
      <c r="B781" s="70"/>
    </row>
    <row r="782" spans="1:2">
      <c r="A782" s="70"/>
      <c r="B782" s="70"/>
    </row>
    <row r="783" spans="1:2">
      <c r="A783" s="70"/>
      <c r="B783" s="70"/>
    </row>
    <row r="784" spans="1:2">
      <c r="A784" s="70"/>
      <c r="B784" s="70"/>
    </row>
    <row r="785" spans="1:2">
      <c r="A785" s="70"/>
      <c r="B785" s="70"/>
    </row>
    <row r="786" spans="1:2">
      <c r="A786" s="70"/>
      <c r="B786" s="70"/>
    </row>
    <row r="787" spans="1:2">
      <c r="A787" s="70"/>
      <c r="B787" s="70"/>
    </row>
    <row r="788" spans="1:2">
      <c r="A788" s="70"/>
      <c r="B788" s="70"/>
    </row>
    <row r="789" spans="1:2">
      <c r="A789" s="70"/>
      <c r="B789" s="70"/>
    </row>
    <row r="790" spans="1:2">
      <c r="A790" s="70"/>
      <c r="B790" s="70"/>
    </row>
    <row r="791" spans="1:2">
      <c r="A791" s="70"/>
      <c r="B791" s="70"/>
    </row>
    <row r="792" spans="1:2">
      <c r="A792" s="70"/>
      <c r="B792" s="70"/>
    </row>
    <row r="793" spans="1:2">
      <c r="A793" s="70"/>
      <c r="B793" s="70"/>
    </row>
    <row r="794" spans="1:2">
      <c r="A794" s="70"/>
      <c r="B794" s="70"/>
    </row>
    <row r="795" spans="1:2">
      <c r="A795" s="70"/>
      <c r="B795" s="70"/>
    </row>
    <row r="796" spans="1:2">
      <c r="A796" s="70"/>
      <c r="B796" s="70"/>
    </row>
    <row r="797" spans="1:2">
      <c r="A797" s="70"/>
      <c r="B797" s="70"/>
    </row>
    <row r="798" spans="1:2">
      <c r="A798" s="70"/>
      <c r="B798" s="70"/>
    </row>
    <row r="799" spans="1:2">
      <c r="A799" s="70"/>
      <c r="B799" s="70"/>
    </row>
    <row r="800" spans="1:2">
      <c r="A800" s="70"/>
      <c r="B800" s="70"/>
    </row>
    <row r="801" spans="1:2">
      <c r="A801" s="70"/>
      <c r="B801" s="70"/>
    </row>
    <row r="802" spans="1:2">
      <c r="A802" s="70"/>
      <c r="B802" s="70"/>
    </row>
    <row r="803" spans="1:2">
      <c r="A803" s="70"/>
      <c r="B803" s="70"/>
    </row>
    <row r="804" spans="1:2">
      <c r="A804" s="70"/>
      <c r="B804" s="70"/>
    </row>
    <row r="805" spans="1:2">
      <c r="A805" s="70"/>
      <c r="B805" s="70"/>
    </row>
    <row r="806" spans="1:2">
      <c r="A806" s="70"/>
      <c r="B806" s="70"/>
    </row>
    <row r="807" spans="1:2">
      <c r="A807" s="70"/>
      <c r="B807" s="70"/>
    </row>
    <row r="808" spans="1:2">
      <c r="A808" s="70"/>
      <c r="B808" s="70"/>
    </row>
    <row r="809" spans="1:2">
      <c r="A809" s="70"/>
      <c r="B809" s="70"/>
    </row>
    <row r="810" spans="1:2">
      <c r="A810" s="70"/>
      <c r="B810" s="70"/>
    </row>
    <row r="811" spans="1:2">
      <c r="A811" s="70"/>
      <c r="B811" s="70"/>
    </row>
    <row r="812" spans="1:2">
      <c r="A812" s="70"/>
      <c r="B812" s="70"/>
    </row>
    <row r="813" spans="1:2">
      <c r="A813" s="70"/>
      <c r="B813" s="70"/>
    </row>
    <row r="814" spans="1:2">
      <c r="A814" s="70"/>
      <c r="B814" s="70"/>
    </row>
    <row r="815" spans="1:2">
      <c r="A815" s="70"/>
      <c r="B815" s="70"/>
    </row>
    <row r="816" spans="1:2">
      <c r="A816" s="70"/>
      <c r="B816" s="70"/>
    </row>
    <row r="817" spans="1:2">
      <c r="A817" s="70"/>
      <c r="B817" s="70"/>
    </row>
    <row r="818" spans="1:2">
      <c r="A818" s="70"/>
      <c r="B818" s="70"/>
    </row>
    <row r="819" spans="1:2">
      <c r="A819" s="70"/>
      <c r="B819" s="70"/>
    </row>
    <row r="820" spans="1:2">
      <c r="A820" s="70"/>
      <c r="B820" s="70"/>
    </row>
    <row r="821" spans="1:2">
      <c r="A821" s="70"/>
      <c r="B821" s="70"/>
    </row>
    <row r="822" spans="1:2">
      <c r="A822" s="70"/>
      <c r="B822" s="70"/>
    </row>
    <row r="823" spans="1:2">
      <c r="A823" s="70"/>
      <c r="B823" s="70"/>
    </row>
    <row r="824" spans="1:2">
      <c r="A824" s="70"/>
      <c r="B824" s="70"/>
    </row>
    <row r="825" spans="1:2">
      <c r="A825" s="70"/>
      <c r="B825" s="70"/>
    </row>
    <row r="826" spans="1:2">
      <c r="A826" s="70"/>
      <c r="B826" s="70"/>
    </row>
    <row r="827" spans="1:2">
      <c r="A827" s="70"/>
      <c r="B827" s="70"/>
    </row>
    <row r="828" spans="1:2">
      <c r="A828" s="70"/>
      <c r="B828" s="70"/>
    </row>
    <row r="829" spans="1:2">
      <c r="A829" s="70"/>
      <c r="B829" s="70"/>
    </row>
    <row r="830" spans="1:2">
      <c r="A830" s="70"/>
      <c r="B830" s="70"/>
    </row>
    <row r="831" spans="1:2">
      <c r="A831" s="70"/>
      <c r="B831" s="70"/>
    </row>
    <row r="832" spans="1:2">
      <c r="A832" s="70"/>
      <c r="B832" s="70"/>
    </row>
    <row r="833" spans="1:2">
      <c r="A833" s="70"/>
      <c r="B833" s="70"/>
    </row>
    <row r="834" spans="1:2">
      <c r="A834" s="70"/>
      <c r="B834" s="70"/>
    </row>
    <row r="835" spans="1:2">
      <c r="A835" s="70"/>
      <c r="B835" s="70"/>
    </row>
    <row r="836" spans="1:2">
      <c r="A836" s="70"/>
      <c r="B836" s="70"/>
    </row>
    <row r="837" spans="1:2">
      <c r="A837" s="70"/>
      <c r="B837" s="70"/>
    </row>
    <row r="838" spans="1:2">
      <c r="A838" s="70"/>
      <c r="B838" s="70"/>
    </row>
    <row r="839" spans="1:2">
      <c r="A839" s="70"/>
      <c r="B839" s="70"/>
    </row>
    <row r="840" spans="1:2">
      <c r="A840" s="70"/>
      <c r="B840" s="70"/>
    </row>
    <row r="841" spans="1:2">
      <c r="A841" s="70"/>
      <c r="B841" s="70"/>
    </row>
    <row r="842" spans="1:2">
      <c r="A842" s="70"/>
      <c r="B842" s="70"/>
    </row>
    <row r="843" spans="1:2">
      <c r="A843" s="70"/>
      <c r="B843" s="70"/>
    </row>
    <row r="844" spans="1:2">
      <c r="A844" s="70"/>
      <c r="B844" s="70"/>
    </row>
    <row r="845" spans="1:2">
      <c r="A845" s="70"/>
      <c r="B845" s="70"/>
    </row>
    <row r="846" spans="1:2">
      <c r="A846" s="70"/>
      <c r="B846" s="70"/>
    </row>
    <row r="847" spans="1:2">
      <c r="A847" s="70"/>
      <c r="B847" s="70"/>
    </row>
    <row r="848" spans="1:2">
      <c r="A848" s="70"/>
      <c r="B848" s="70"/>
    </row>
    <row r="849" spans="1:2">
      <c r="A849" s="70"/>
      <c r="B849" s="70"/>
    </row>
    <row r="850" spans="1:2">
      <c r="A850" s="70"/>
      <c r="B850" s="70"/>
    </row>
    <row r="851" spans="1:2">
      <c r="A851" s="70"/>
      <c r="B851" s="70"/>
    </row>
    <row r="852" spans="1:2">
      <c r="A852" s="70"/>
      <c r="B852" s="70"/>
    </row>
    <row r="853" spans="1:2">
      <c r="A853" s="70"/>
      <c r="B853" s="70"/>
    </row>
    <row r="854" spans="1:2">
      <c r="A854" s="70"/>
      <c r="B854" s="70"/>
    </row>
    <row r="855" spans="1:2">
      <c r="A855" s="70"/>
      <c r="B855" s="70"/>
    </row>
    <row r="856" spans="1:2">
      <c r="A856" s="70"/>
      <c r="B856" s="70"/>
    </row>
    <row r="857" spans="1:2">
      <c r="A857" s="70"/>
      <c r="B857" s="70"/>
    </row>
    <row r="858" spans="1:2">
      <c r="A858" s="70"/>
      <c r="B858" s="70"/>
    </row>
    <row r="859" spans="1:2">
      <c r="A859" s="70"/>
      <c r="B859" s="70"/>
    </row>
    <row r="860" spans="1:2">
      <c r="A860" s="70"/>
      <c r="B860" s="70"/>
    </row>
    <row r="861" spans="1:2">
      <c r="A861" s="70"/>
      <c r="B861" s="70"/>
    </row>
    <row r="862" spans="1:2">
      <c r="A862" s="70"/>
      <c r="B862" s="70"/>
    </row>
    <row r="863" spans="1:2">
      <c r="A863" s="70"/>
      <c r="B863" s="70"/>
    </row>
    <row r="864" spans="1:2">
      <c r="A864" s="70"/>
      <c r="B864" s="70"/>
    </row>
    <row r="865" spans="1:2">
      <c r="A865" s="70"/>
      <c r="B865" s="70"/>
    </row>
    <row r="866" spans="1:2">
      <c r="A866" s="70"/>
      <c r="B866" s="70"/>
    </row>
    <row r="867" spans="1:2">
      <c r="A867" s="70"/>
      <c r="B867" s="70"/>
    </row>
    <row r="868" spans="1:2">
      <c r="A868" s="70"/>
      <c r="B868" s="70"/>
    </row>
    <row r="869" spans="1:2">
      <c r="A869" s="70"/>
      <c r="B869" s="70"/>
    </row>
    <row r="870" spans="1:2">
      <c r="A870" s="70"/>
      <c r="B870" s="70"/>
    </row>
    <row r="871" spans="1:2">
      <c r="A871" s="70"/>
      <c r="B871" s="70"/>
    </row>
    <row r="872" spans="1:2">
      <c r="A872" s="70"/>
      <c r="B872" s="70"/>
    </row>
    <row r="873" spans="1:2">
      <c r="A873" s="70"/>
      <c r="B873" s="70"/>
    </row>
    <row r="874" spans="1:2">
      <c r="A874" s="70"/>
      <c r="B874" s="70"/>
    </row>
    <row r="875" spans="1:2">
      <c r="A875" s="70"/>
      <c r="B875" s="70"/>
    </row>
    <row r="876" spans="1:2">
      <c r="A876" s="70"/>
      <c r="B876" s="70"/>
    </row>
    <row r="877" spans="1:2">
      <c r="A877" s="70"/>
      <c r="B877" s="70"/>
    </row>
    <row r="878" spans="1:2">
      <c r="A878" s="70"/>
      <c r="B878" s="70"/>
    </row>
    <row r="879" spans="1:2">
      <c r="A879" s="70"/>
      <c r="B879" s="70"/>
    </row>
    <row r="880" spans="1:2">
      <c r="A880" s="70"/>
      <c r="B880" s="70"/>
    </row>
    <row r="881" spans="1:2">
      <c r="A881" s="70"/>
      <c r="B881" s="70"/>
    </row>
    <row r="882" spans="1:2">
      <c r="A882" s="70"/>
      <c r="B882" s="70"/>
    </row>
    <row r="883" spans="1:2">
      <c r="A883" s="70"/>
      <c r="B883" s="70"/>
    </row>
    <row r="884" spans="1:2">
      <c r="A884" s="70"/>
      <c r="B884" s="70"/>
    </row>
    <row r="885" spans="1:2">
      <c r="A885" s="70"/>
      <c r="B885" s="70"/>
    </row>
    <row r="886" spans="1:2">
      <c r="A886" s="70"/>
      <c r="B886" s="70"/>
    </row>
    <row r="887" spans="1:2">
      <c r="A887" s="70"/>
      <c r="B887" s="70"/>
    </row>
    <row r="888" spans="1:2">
      <c r="A888" s="70"/>
      <c r="B888" s="70"/>
    </row>
    <row r="889" spans="1:2">
      <c r="A889" s="70"/>
      <c r="B889" s="70"/>
    </row>
    <row r="890" spans="1:2">
      <c r="A890" s="70"/>
      <c r="B890" s="70"/>
    </row>
    <row r="891" spans="1:2">
      <c r="A891" s="70"/>
      <c r="B891" s="70"/>
    </row>
    <row r="892" spans="1:2">
      <c r="A892" s="70"/>
      <c r="B892" s="70"/>
    </row>
    <row r="893" spans="1:2">
      <c r="A893" s="70"/>
      <c r="B893" s="70"/>
    </row>
    <row r="894" spans="1:2">
      <c r="A894" s="70"/>
      <c r="B894" s="70"/>
    </row>
    <row r="895" spans="1:2">
      <c r="A895" s="70"/>
      <c r="B895" s="70"/>
    </row>
    <row r="896" spans="1:2">
      <c r="A896" s="70"/>
      <c r="B896" s="70"/>
    </row>
    <row r="897" spans="1:2">
      <c r="A897" s="70"/>
      <c r="B897" s="70"/>
    </row>
    <row r="898" spans="1:2">
      <c r="A898" s="70"/>
      <c r="B898" s="70"/>
    </row>
    <row r="899" spans="1:2">
      <c r="A899" s="70"/>
      <c r="B899" s="70"/>
    </row>
    <row r="900" spans="1:2">
      <c r="A900" s="70"/>
      <c r="B900" s="70"/>
    </row>
    <row r="901" spans="1:2">
      <c r="A901" s="70"/>
      <c r="B901" s="70"/>
    </row>
    <row r="902" spans="1:2">
      <c r="A902" s="70"/>
      <c r="B902" s="70"/>
    </row>
    <row r="903" spans="1:2">
      <c r="A903" s="70"/>
      <c r="B903" s="70"/>
    </row>
    <row r="904" spans="1:2">
      <c r="A904" s="70"/>
      <c r="B904" s="70"/>
    </row>
    <row r="905" spans="1:2">
      <c r="A905" s="70"/>
      <c r="B905" s="70"/>
    </row>
    <row r="906" spans="1:2">
      <c r="A906" s="70"/>
      <c r="B906" s="70"/>
    </row>
    <row r="907" spans="1:2">
      <c r="A907" s="70"/>
      <c r="B907" s="70"/>
    </row>
    <row r="908" spans="1:2">
      <c r="A908" s="70"/>
      <c r="B908" s="70"/>
    </row>
    <row r="909" spans="1:2">
      <c r="A909" s="70"/>
      <c r="B909" s="70"/>
    </row>
    <row r="910" spans="1:2">
      <c r="A910" s="70"/>
      <c r="B910" s="70"/>
    </row>
    <row r="911" spans="1:2">
      <c r="A911" s="70"/>
      <c r="B911" s="70"/>
    </row>
    <row r="912" spans="1:2">
      <c r="A912" s="70"/>
      <c r="B912" s="70"/>
    </row>
    <row r="913" spans="1:2">
      <c r="A913" s="70"/>
      <c r="B913" s="70"/>
    </row>
    <row r="914" spans="1:2">
      <c r="A914" s="70"/>
      <c r="B914" s="70"/>
    </row>
    <row r="915" spans="1:2">
      <c r="A915" s="70"/>
      <c r="B915" s="70"/>
    </row>
    <row r="916" spans="1:2">
      <c r="A916" s="70"/>
      <c r="B916" s="70"/>
    </row>
    <row r="917" spans="1:2">
      <c r="A917" s="70"/>
      <c r="B917" s="70"/>
    </row>
    <row r="918" spans="1:2">
      <c r="A918" s="70"/>
      <c r="B918" s="70"/>
    </row>
    <row r="919" spans="1:2">
      <c r="A919" s="70"/>
      <c r="B919" s="70"/>
    </row>
    <row r="920" spans="1:2">
      <c r="A920" s="70"/>
      <c r="B920" s="70"/>
    </row>
    <row r="921" spans="1:2">
      <c r="A921" s="70"/>
      <c r="B921" s="70"/>
    </row>
    <row r="922" spans="1:2">
      <c r="A922" s="70"/>
      <c r="B922" s="70"/>
    </row>
    <row r="923" spans="1:2">
      <c r="A923" s="70"/>
      <c r="B923" s="70"/>
    </row>
    <row r="924" spans="1:2">
      <c r="A924" s="70"/>
      <c r="B924" s="70"/>
    </row>
    <row r="925" spans="1:2">
      <c r="A925" s="70"/>
      <c r="B925" s="70"/>
    </row>
    <row r="926" spans="1:2">
      <c r="A926" s="70"/>
      <c r="B926" s="70"/>
    </row>
    <row r="927" spans="1:2">
      <c r="A927" s="70"/>
      <c r="B927" s="70"/>
    </row>
    <row r="928" spans="1:2">
      <c r="A928" s="70"/>
      <c r="B928" s="70"/>
    </row>
    <row r="929" spans="1:2">
      <c r="A929" s="70"/>
      <c r="B929" s="70"/>
    </row>
    <row r="930" spans="1:2">
      <c r="A930" s="70"/>
      <c r="B930" s="70"/>
    </row>
    <row r="931" spans="1:2">
      <c r="A931" s="70"/>
      <c r="B931" s="70"/>
    </row>
    <row r="932" spans="1:2">
      <c r="A932" s="70"/>
      <c r="B932" s="70"/>
    </row>
    <row r="933" spans="1:2">
      <c r="A933" s="70"/>
      <c r="B933" s="70"/>
    </row>
    <row r="934" spans="1:2">
      <c r="A934" s="70"/>
      <c r="B934" s="70"/>
    </row>
    <row r="935" spans="1:2">
      <c r="A935" s="70"/>
      <c r="B935" s="70"/>
    </row>
    <row r="936" spans="1:2">
      <c r="A936" s="70"/>
      <c r="B936" s="70"/>
    </row>
    <row r="937" spans="1:2">
      <c r="A937" s="70"/>
      <c r="B937" s="70"/>
    </row>
    <row r="938" spans="1:2">
      <c r="A938" s="70"/>
      <c r="B938" s="70"/>
    </row>
    <row r="939" spans="1:2">
      <c r="A939" s="70"/>
      <c r="B939" s="70"/>
    </row>
    <row r="940" spans="1:2">
      <c r="A940" s="70"/>
      <c r="B940" s="70"/>
    </row>
    <row r="941" spans="1:2">
      <c r="A941" s="70"/>
      <c r="B941" s="70"/>
    </row>
    <row r="942" spans="1:2">
      <c r="A942" s="70"/>
      <c r="B942" s="70"/>
    </row>
    <row r="943" spans="1:2">
      <c r="A943" s="70"/>
      <c r="B943" s="70"/>
    </row>
    <row r="944" spans="1:2">
      <c r="A944" s="70"/>
      <c r="B944" s="70"/>
    </row>
    <row r="945" spans="1:2">
      <c r="A945" s="70"/>
      <c r="B945" s="70"/>
    </row>
    <row r="946" spans="1:2">
      <c r="A946" s="70"/>
      <c r="B946" s="70"/>
    </row>
    <row r="947" spans="1:2">
      <c r="A947" s="70"/>
      <c r="B947" s="70"/>
    </row>
    <row r="948" spans="1:2">
      <c r="A948" s="70"/>
      <c r="B948" s="70"/>
    </row>
    <row r="949" spans="1:2">
      <c r="A949" s="70"/>
      <c r="B949" s="70"/>
    </row>
    <row r="950" spans="1:2">
      <c r="A950" s="70"/>
      <c r="B950" s="70"/>
    </row>
    <row r="951" spans="1:2">
      <c r="A951" s="70"/>
      <c r="B951" s="70"/>
    </row>
    <row r="952" spans="1:2">
      <c r="A952" s="70"/>
      <c r="B952" s="70"/>
    </row>
    <row r="953" spans="1:2">
      <c r="A953" s="70"/>
      <c r="B953" s="70"/>
    </row>
    <row r="954" spans="1:2">
      <c r="A954" s="70"/>
      <c r="B954" s="70"/>
    </row>
    <row r="955" spans="1:2">
      <c r="A955" s="70"/>
      <c r="B955" s="70"/>
    </row>
    <row r="956" spans="1:2">
      <c r="A956" s="70"/>
      <c r="B956" s="70"/>
    </row>
    <row r="957" spans="1:2">
      <c r="A957" s="70"/>
      <c r="B957" s="70"/>
    </row>
    <row r="958" spans="1:2">
      <c r="A958" s="70"/>
      <c r="B958" s="70"/>
    </row>
    <row r="959" spans="1:2">
      <c r="A959" s="70"/>
      <c r="B959" s="70"/>
    </row>
    <row r="960" spans="1:2">
      <c r="A960" s="70"/>
      <c r="B960" s="70"/>
    </row>
    <row r="961" spans="1:2">
      <c r="A961" s="70"/>
      <c r="B961" s="70"/>
    </row>
    <row r="962" spans="1:2">
      <c r="A962" s="70"/>
      <c r="B962" s="70"/>
    </row>
    <row r="963" spans="1:2">
      <c r="A963" s="70"/>
      <c r="B963" s="70"/>
    </row>
    <row r="964" spans="1:2">
      <c r="A964" s="70"/>
      <c r="B964" s="70"/>
    </row>
    <row r="965" spans="1:2">
      <c r="A965" s="70"/>
      <c r="B965" s="70"/>
    </row>
    <row r="966" spans="1:2">
      <c r="A966" s="70"/>
      <c r="B966" s="70"/>
    </row>
    <row r="967" spans="1:2">
      <c r="A967" s="70"/>
      <c r="B967" s="70"/>
    </row>
    <row r="968" spans="1:2">
      <c r="A968" s="70"/>
      <c r="B968" s="70"/>
    </row>
    <row r="969" spans="1:2">
      <c r="A969" s="70"/>
      <c r="B969" s="70"/>
    </row>
    <row r="970" spans="1:2">
      <c r="A970" s="70"/>
      <c r="B970" s="70"/>
    </row>
    <row r="971" spans="1:2">
      <c r="A971" s="70"/>
      <c r="B971" s="70"/>
    </row>
    <row r="972" spans="1:2">
      <c r="A972" s="70"/>
      <c r="B972" s="70"/>
    </row>
    <row r="973" spans="1:2">
      <c r="A973" s="70"/>
      <c r="B973" s="70"/>
    </row>
    <row r="974" spans="1:2">
      <c r="A974" s="70"/>
      <c r="B974" s="70"/>
    </row>
    <row r="975" spans="1:2">
      <c r="A975" s="70"/>
      <c r="B975" s="70"/>
    </row>
    <row r="976" spans="1:2">
      <c r="A976" s="70"/>
      <c r="B976" s="70"/>
    </row>
    <row r="977" spans="1:2">
      <c r="A977" s="70"/>
      <c r="B977" s="70"/>
    </row>
    <row r="978" spans="1:2">
      <c r="A978" s="70"/>
      <c r="B978" s="70"/>
    </row>
    <row r="979" spans="1:2">
      <c r="A979" s="70"/>
      <c r="B979" s="70"/>
    </row>
    <row r="980" spans="1:2">
      <c r="A980" s="70"/>
      <c r="B980" s="70"/>
    </row>
    <row r="981" spans="1:2">
      <c r="A981" s="70"/>
      <c r="B981" s="70"/>
    </row>
    <row r="982" spans="1:2">
      <c r="A982" s="70"/>
      <c r="B982" s="70"/>
    </row>
    <row r="983" spans="1:2">
      <c r="A983" s="70"/>
      <c r="B983" s="70"/>
    </row>
    <row r="984" spans="1:2">
      <c r="A984" s="70"/>
      <c r="B984" s="70"/>
    </row>
    <row r="985" spans="1:2">
      <c r="A985" s="70"/>
      <c r="B985" s="70"/>
    </row>
    <row r="986" spans="1:2">
      <c r="A986" s="70"/>
      <c r="B986" s="70"/>
    </row>
    <row r="987" spans="1:2">
      <c r="A987" s="70"/>
      <c r="B987" s="70"/>
    </row>
    <row r="988" spans="1:2">
      <c r="A988" s="70"/>
      <c r="B988" s="70"/>
    </row>
    <row r="989" spans="1:2">
      <c r="A989" s="70"/>
      <c r="B989" s="70"/>
    </row>
    <row r="990" spans="1:2">
      <c r="A990" s="70"/>
      <c r="B990" s="70"/>
    </row>
    <row r="991" spans="1:2">
      <c r="A991" s="70"/>
      <c r="B991" s="70"/>
    </row>
    <row r="992" spans="1:2">
      <c r="A992" s="70"/>
      <c r="B992" s="70"/>
    </row>
    <row r="993" spans="1:2">
      <c r="A993" s="70"/>
      <c r="B993" s="70"/>
    </row>
    <row r="994" spans="1:2">
      <c r="A994" s="70"/>
      <c r="B994" s="70"/>
    </row>
    <row r="995" spans="1:2">
      <c r="A995" s="70"/>
      <c r="B995" s="70"/>
    </row>
    <row r="996" spans="1:2">
      <c r="A996" s="70"/>
      <c r="B996" s="70"/>
    </row>
    <row r="997" spans="1:2">
      <c r="A997" s="70"/>
      <c r="B997" s="70"/>
    </row>
    <row r="998" spans="1:2">
      <c r="A998" s="70"/>
      <c r="B998" s="70"/>
    </row>
    <row r="999" spans="1:2">
      <c r="A999" s="70"/>
      <c r="B999" s="70"/>
    </row>
    <row r="1000" spans="1:2">
      <c r="A1000" s="70"/>
      <c r="B1000" s="70"/>
    </row>
    <row r="1001" spans="1:2">
      <c r="A1001" s="70"/>
      <c r="B1001" s="70"/>
    </row>
    <row r="1002" spans="1:2">
      <c r="A1002" s="70"/>
      <c r="B1002" s="70"/>
    </row>
    <row r="1003" spans="1:2">
      <c r="A1003" s="70"/>
      <c r="B1003" s="70"/>
    </row>
    <row r="1004" spans="1:2">
      <c r="A1004" s="70"/>
      <c r="B1004" s="70"/>
    </row>
    <row r="1005" spans="1:2">
      <c r="A1005" s="70"/>
      <c r="B1005" s="70"/>
    </row>
    <row r="1006" spans="1:2">
      <c r="A1006" s="70"/>
      <c r="B1006" s="70"/>
    </row>
    <row r="1007" spans="1:2">
      <c r="A1007" s="70"/>
      <c r="B1007" s="70"/>
    </row>
    <row r="1008" spans="1:2">
      <c r="A1008" s="70"/>
      <c r="B1008" s="70"/>
    </row>
    <row r="1009" spans="1:2">
      <c r="A1009" s="70"/>
      <c r="B1009" s="70"/>
    </row>
    <row r="1010" spans="1:2">
      <c r="A1010" s="70"/>
      <c r="B1010" s="70"/>
    </row>
    <row r="1011" spans="1:2">
      <c r="A1011" s="70"/>
      <c r="B1011" s="70"/>
    </row>
    <row r="1012" spans="1:2">
      <c r="A1012" s="70"/>
      <c r="B1012" s="70"/>
    </row>
    <row r="1013" spans="1:2">
      <c r="A1013" s="70"/>
      <c r="B1013" s="70"/>
    </row>
    <row r="1014" spans="1:2">
      <c r="A1014" s="70"/>
      <c r="B1014" s="70"/>
    </row>
    <row r="1015" spans="1:2">
      <c r="A1015" s="70"/>
      <c r="B1015" s="70"/>
    </row>
    <row r="1016" spans="1:2">
      <c r="A1016" s="70"/>
      <c r="B1016" s="70"/>
    </row>
    <row r="1017" spans="1:2">
      <c r="A1017" s="70"/>
      <c r="B1017" s="70"/>
    </row>
    <row r="1018" spans="1:2">
      <c r="A1018" s="70"/>
      <c r="B1018" s="70"/>
    </row>
    <row r="1019" spans="1:2">
      <c r="A1019" s="70"/>
      <c r="B1019" s="70"/>
    </row>
    <row r="1020" spans="1:2">
      <c r="A1020" s="70"/>
      <c r="B1020" s="70"/>
    </row>
    <row r="1021" spans="1:2">
      <c r="A1021" s="70"/>
      <c r="B1021" s="70"/>
    </row>
    <row r="1022" spans="1:2">
      <c r="A1022" s="70"/>
      <c r="B1022" s="70"/>
    </row>
    <row r="1023" spans="1:2">
      <c r="A1023" s="70"/>
      <c r="B1023" s="70"/>
    </row>
    <row r="1024" spans="1:2">
      <c r="A1024" s="70"/>
      <c r="B1024" s="70"/>
    </row>
    <row r="1025" spans="1:2">
      <c r="A1025" s="70"/>
      <c r="B1025" s="70"/>
    </row>
    <row r="1026" spans="1:2">
      <c r="A1026" s="70"/>
      <c r="B1026" s="70"/>
    </row>
    <row r="1027" spans="1:2">
      <c r="A1027" s="70"/>
      <c r="B1027" s="70"/>
    </row>
    <row r="1028" spans="1:2">
      <c r="A1028" s="70"/>
      <c r="B1028" s="70"/>
    </row>
    <row r="1029" spans="1:2">
      <c r="A1029" s="70"/>
      <c r="B1029" s="70"/>
    </row>
    <row r="1030" spans="1:2">
      <c r="A1030" s="70"/>
      <c r="B1030" s="70"/>
    </row>
    <row r="1031" spans="1:2">
      <c r="A1031" s="70"/>
      <c r="B1031" s="70"/>
    </row>
    <row r="1032" spans="1:2">
      <c r="A1032" s="70"/>
      <c r="B1032" s="70"/>
    </row>
    <row r="1033" spans="1:2">
      <c r="A1033" s="70"/>
      <c r="B1033" s="70"/>
    </row>
    <row r="1034" spans="1:2">
      <c r="A1034" s="70"/>
      <c r="B1034" s="70"/>
    </row>
    <row r="1035" spans="1:2">
      <c r="A1035" s="70"/>
      <c r="B1035" s="70"/>
    </row>
    <row r="1036" spans="1:2">
      <c r="A1036" s="70"/>
      <c r="B1036" s="70"/>
    </row>
    <row r="1037" spans="1:2">
      <c r="A1037" s="70"/>
      <c r="B1037" s="70"/>
    </row>
    <row r="1038" spans="1:2">
      <c r="A1038" s="70"/>
      <c r="B1038" s="70"/>
    </row>
    <row r="1039" spans="1:2">
      <c r="A1039" s="70"/>
      <c r="B1039" s="70"/>
    </row>
    <row r="1040" spans="1:2">
      <c r="A1040" s="70"/>
      <c r="B1040" s="70"/>
    </row>
    <row r="1041" spans="1:2">
      <c r="A1041" s="70"/>
      <c r="B1041" s="70"/>
    </row>
    <row r="1042" spans="1:2">
      <c r="A1042" s="70"/>
      <c r="B1042" s="70"/>
    </row>
    <row r="1043" spans="1:2">
      <c r="A1043" s="70"/>
      <c r="B1043" s="70"/>
    </row>
    <row r="1044" spans="1:2">
      <c r="A1044" s="70"/>
      <c r="B1044" s="70"/>
    </row>
    <row r="1045" spans="1:2">
      <c r="A1045" s="70"/>
      <c r="B1045" s="70"/>
    </row>
    <row r="1046" spans="1:2">
      <c r="A1046" s="70"/>
      <c r="B1046" s="70"/>
    </row>
    <row r="1047" spans="1:2">
      <c r="A1047" s="70"/>
      <c r="B1047" s="70"/>
    </row>
    <row r="1048" spans="1:2">
      <c r="A1048" s="70"/>
      <c r="B1048" s="70"/>
    </row>
    <row r="1049" spans="1:2">
      <c r="A1049" s="70"/>
      <c r="B1049" s="70"/>
    </row>
    <row r="1050" spans="1:2">
      <c r="A1050" s="70"/>
      <c r="B1050" s="70"/>
    </row>
    <row r="1051" spans="1:2">
      <c r="A1051" s="70"/>
      <c r="B1051" s="70"/>
    </row>
    <row r="1052" spans="1:2">
      <c r="A1052" s="70"/>
      <c r="B1052" s="70"/>
    </row>
    <row r="1053" spans="1:2">
      <c r="A1053" s="70"/>
      <c r="B1053" s="70"/>
    </row>
    <row r="1054" spans="1:2">
      <c r="A1054" s="70"/>
      <c r="B1054" s="70"/>
    </row>
    <row r="1055" spans="1:2">
      <c r="A1055" s="70"/>
      <c r="B1055" s="70"/>
    </row>
    <row r="1056" spans="1:2">
      <c r="A1056" s="70"/>
      <c r="B1056" s="70"/>
    </row>
    <row r="1057" spans="1:2">
      <c r="A1057" s="70"/>
      <c r="B1057" s="70"/>
    </row>
    <row r="1058" spans="1:2">
      <c r="A1058" s="70"/>
      <c r="B1058" s="70"/>
    </row>
    <row r="1059" spans="1:2">
      <c r="A1059" s="70"/>
      <c r="B1059" s="70"/>
    </row>
    <row r="1060" spans="1:2">
      <c r="A1060" s="70"/>
      <c r="B1060" s="70"/>
    </row>
    <row r="1061" spans="1:2">
      <c r="A1061" s="70"/>
      <c r="B1061" s="70"/>
    </row>
    <row r="1062" spans="1:2">
      <c r="A1062" s="70"/>
      <c r="B1062" s="70"/>
    </row>
    <row r="1063" spans="1:2">
      <c r="A1063" s="70"/>
      <c r="B1063" s="70"/>
    </row>
    <row r="1064" spans="1:2">
      <c r="A1064" s="70"/>
      <c r="B1064" s="70"/>
    </row>
    <row r="1065" spans="1:2">
      <c r="A1065" s="70"/>
      <c r="B1065" s="70"/>
    </row>
    <row r="1066" spans="1:2">
      <c r="A1066" s="70"/>
      <c r="B1066" s="70"/>
    </row>
    <row r="1067" spans="1:2">
      <c r="A1067" s="70"/>
      <c r="B1067" s="70"/>
    </row>
    <row r="1068" spans="1:2">
      <c r="A1068" s="70"/>
      <c r="B1068" s="70"/>
    </row>
    <row r="1069" spans="1:2">
      <c r="A1069" s="70"/>
      <c r="B1069" s="70"/>
    </row>
    <row r="1070" spans="1:2">
      <c r="A1070" s="70"/>
      <c r="B1070" s="70"/>
    </row>
    <row r="1071" spans="1:2">
      <c r="A1071" s="70"/>
      <c r="B1071" s="70"/>
    </row>
    <row r="1072" spans="1:2">
      <c r="A1072" s="70"/>
      <c r="B1072" s="70"/>
    </row>
    <row r="1073" spans="1:2">
      <c r="A1073" s="70"/>
      <c r="B1073" s="70"/>
    </row>
    <row r="1074" spans="1:2">
      <c r="A1074" s="70"/>
      <c r="B1074" s="70"/>
    </row>
    <row r="1075" spans="1:2">
      <c r="A1075" s="70"/>
      <c r="B1075" s="70"/>
    </row>
    <row r="1076" spans="1:2">
      <c r="A1076" s="70"/>
      <c r="B1076" s="70"/>
    </row>
    <row r="1077" spans="1:2">
      <c r="A1077" s="70"/>
      <c r="B1077" s="70"/>
    </row>
    <row r="1078" spans="1:2">
      <c r="A1078" s="70"/>
      <c r="B1078" s="70"/>
    </row>
    <row r="1079" spans="1:2">
      <c r="A1079" s="70"/>
      <c r="B1079" s="70"/>
    </row>
    <row r="1080" spans="1:2">
      <c r="A1080" s="70"/>
      <c r="B1080" s="70"/>
    </row>
    <row r="1081" spans="1:2">
      <c r="A1081" s="70"/>
      <c r="B1081" s="70"/>
    </row>
    <row r="1082" spans="1:2">
      <c r="A1082" s="70"/>
      <c r="B1082" s="70"/>
    </row>
    <row r="1083" spans="1:2">
      <c r="A1083" s="70"/>
      <c r="B1083" s="70"/>
    </row>
    <row r="1084" spans="1:2">
      <c r="A1084" s="70"/>
      <c r="B1084" s="70"/>
    </row>
    <row r="1085" spans="1:2">
      <c r="A1085" s="70"/>
      <c r="B1085" s="70"/>
    </row>
    <row r="1086" spans="1:2">
      <c r="A1086" s="70"/>
      <c r="B1086" s="70"/>
    </row>
    <row r="1087" spans="1:2">
      <c r="A1087" s="70"/>
      <c r="B1087" s="70"/>
    </row>
    <row r="1088" spans="1:2">
      <c r="A1088" s="70"/>
      <c r="B1088" s="70"/>
    </row>
    <row r="1089" spans="1:2">
      <c r="A1089" s="70"/>
      <c r="B1089" s="70"/>
    </row>
    <row r="1090" spans="1:2">
      <c r="A1090" s="70"/>
      <c r="B1090" s="70"/>
    </row>
    <row r="1091" spans="1:2">
      <c r="A1091" s="70"/>
      <c r="B1091" s="70"/>
    </row>
    <row r="1092" spans="1:2">
      <c r="A1092" s="70"/>
      <c r="B1092" s="70"/>
    </row>
    <row r="1093" spans="1:2">
      <c r="A1093" s="70"/>
      <c r="B1093" s="70"/>
    </row>
    <row r="1094" spans="1:2">
      <c r="A1094" s="70"/>
      <c r="B1094" s="70"/>
    </row>
    <row r="1095" spans="1:2">
      <c r="A1095" s="70"/>
      <c r="B1095" s="70"/>
    </row>
    <row r="1096" spans="1:2">
      <c r="A1096" s="70"/>
      <c r="B1096" s="70"/>
    </row>
    <row r="1097" spans="1:2">
      <c r="A1097" s="70"/>
      <c r="B1097" s="70"/>
    </row>
    <row r="1098" spans="1:2">
      <c r="A1098" s="70"/>
      <c r="B1098" s="70"/>
    </row>
    <row r="1099" spans="1:2">
      <c r="A1099" s="70"/>
      <c r="B1099" s="70"/>
    </row>
    <row r="1100" spans="1:2">
      <c r="A1100" s="70"/>
      <c r="B1100" s="70"/>
    </row>
    <row r="1101" spans="1:2">
      <c r="A1101" s="70"/>
      <c r="B1101" s="70"/>
    </row>
    <row r="1102" spans="1:2">
      <c r="A1102" s="70"/>
      <c r="B1102" s="70"/>
    </row>
    <row r="1103" spans="1:2">
      <c r="A1103" s="70"/>
      <c r="B1103" s="70"/>
    </row>
    <row r="1104" spans="1:2">
      <c r="A1104" s="70"/>
      <c r="B1104" s="70"/>
    </row>
    <row r="1105" spans="1:2">
      <c r="A1105" s="70"/>
      <c r="B1105" s="70"/>
    </row>
    <row r="1106" spans="1:2">
      <c r="A1106" s="70"/>
      <c r="B1106" s="70"/>
    </row>
    <row r="1107" spans="1:2">
      <c r="A1107" s="70"/>
      <c r="B1107" s="70"/>
    </row>
    <row r="1108" spans="1:2">
      <c r="A1108" s="70"/>
      <c r="B1108" s="70"/>
    </row>
    <row r="1109" spans="1:2">
      <c r="A1109" s="70"/>
      <c r="B1109" s="70"/>
    </row>
    <row r="1110" spans="1:2">
      <c r="A1110" s="70"/>
      <c r="B1110" s="70"/>
    </row>
    <row r="1111" spans="1:2">
      <c r="A1111" s="70"/>
      <c r="B1111" s="70"/>
    </row>
    <row r="1112" spans="1:2">
      <c r="A1112" s="70"/>
      <c r="B1112" s="70"/>
    </row>
    <row r="1113" spans="1:2">
      <c r="A1113" s="70"/>
      <c r="B1113" s="70"/>
    </row>
    <row r="1114" spans="1:2">
      <c r="A1114" s="70"/>
      <c r="B1114" s="70"/>
    </row>
    <row r="1115" spans="1:2">
      <c r="A1115" s="70"/>
      <c r="B1115" s="70"/>
    </row>
    <row r="1116" spans="1:2">
      <c r="A1116" s="70"/>
      <c r="B1116" s="70"/>
    </row>
    <row r="1117" spans="1:2">
      <c r="A1117" s="70"/>
      <c r="B1117" s="70"/>
    </row>
    <row r="1118" spans="1:2">
      <c r="A1118" s="70"/>
      <c r="B1118" s="70"/>
    </row>
    <row r="1119" spans="1:2">
      <c r="A1119" s="70"/>
      <c r="B1119" s="70"/>
    </row>
    <row r="1120" spans="1:2">
      <c r="A1120" s="70"/>
      <c r="B1120" s="70"/>
    </row>
    <row r="1121" spans="1:2">
      <c r="A1121" s="70"/>
      <c r="B1121" s="70"/>
    </row>
    <row r="1122" spans="1:2">
      <c r="A1122" s="70"/>
      <c r="B1122" s="70"/>
    </row>
    <row r="1123" spans="1:2">
      <c r="A1123" s="70"/>
      <c r="B1123" s="70"/>
    </row>
    <row r="1124" spans="1:2">
      <c r="A1124" s="70"/>
      <c r="B1124" s="70"/>
    </row>
    <row r="1125" spans="1:2">
      <c r="A1125" s="70"/>
      <c r="B1125" s="70"/>
    </row>
    <row r="1126" spans="1:2">
      <c r="A1126" s="70"/>
      <c r="B1126" s="70"/>
    </row>
    <row r="1127" spans="1:2">
      <c r="A1127" s="70"/>
      <c r="B1127" s="70"/>
    </row>
    <row r="1128" spans="1:2">
      <c r="A1128" s="70"/>
      <c r="B1128" s="70"/>
    </row>
    <row r="1129" spans="1:2">
      <c r="A1129" s="70"/>
      <c r="B1129" s="70"/>
    </row>
    <row r="1130" spans="1:2">
      <c r="A1130" s="70"/>
      <c r="B1130" s="70"/>
    </row>
    <row r="1131" spans="1:2">
      <c r="A1131" s="70"/>
      <c r="B1131" s="70"/>
    </row>
    <row r="1132" spans="1:2">
      <c r="A1132" s="70"/>
      <c r="B1132" s="70"/>
    </row>
    <row r="1133" spans="1:2">
      <c r="A1133" s="70"/>
      <c r="B1133" s="70"/>
    </row>
    <row r="1134" spans="1:2">
      <c r="A1134" s="70"/>
      <c r="B1134" s="70"/>
    </row>
    <row r="1135" spans="1:2">
      <c r="A1135" s="70"/>
      <c r="B1135" s="70"/>
    </row>
    <row r="1136" spans="1:2">
      <c r="A1136" s="70"/>
      <c r="B1136" s="70"/>
    </row>
    <row r="1137" spans="1:2">
      <c r="A1137" s="70"/>
      <c r="B1137" s="70"/>
    </row>
    <row r="1138" spans="1:2">
      <c r="A1138" s="70"/>
      <c r="B1138" s="70"/>
    </row>
    <row r="1139" spans="1:2">
      <c r="A1139" s="70"/>
      <c r="B1139" s="70"/>
    </row>
    <row r="1140" spans="1:2">
      <c r="A1140" s="70"/>
      <c r="B1140" s="70"/>
    </row>
    <row r="1141" spans="1:2">
      <c r="A1141" s="70"/>
      <c r="B1141" s="70"/>
    </row>
    <row r="1142" spans="1:2">
      <c r="A1142" s="70"/>
      <c r="B1142" s="70"/>
    </row>
    <row r="1143" spans="1:2">
      <c r="A1143" s="70"/>
      <c r="B1143" s="70"/>
    </row>
    <row r="1144" spans="1:2">
      <c r="A1144" s="70"/>
      <c r="B1144" s="70"/>
    </row>
    <row r="1145" spans="1:2">
      <c r="A1145" s="70"/>
      <c r="B1145" s="70"/>
    </row>
    <row r="1146" spans="1:2">
      <c r="A1146" s="70"/>
      <c r="B1146" s="70"/>
    </row>
    <row r="1147" spans="1:2">
      <c r="A1147" s="70"/>
      <c r="B1147" s="70"/>
    </row>
    <row r="1148" spans="1:2">
      <c r="A1148" s="70"/>
      <c r="B1148" s="70"/>
    </row>
    <row r="1149" spans="1:2">
      <c r="A1149" s="70"/>
      <c r="B1149" s="70"/>
    </row>
    <row r="1150" spans="1:2">
      <c r="A1150" s="70"/>
      <c r="B1150" s="70"/>
    </row>
    <row r="1151" spans="1:2">
      <c r="A1151" s="70"/>
      <c r="B1151" s="70"/>
    </row>
    <row r="1152" spans="1:2">
      <c r="A1152" s="70"/>
      <c r="B1152" s="70"/>
    </row>
    <row r="1153" spans="1:2">
      <c r="A1153" s="70"/>
      <c r="B1153" s="70"/>
    </row>
    <row r="1154" spans="1:2">
      <c r="A1154" s="70"/>
      <c r="B1154" s="70"/>
    </row>
    <row r="1155" spans="1:2">
      <c r="A1155" s="70"/>
      <c r="B1155" s="70"/>
    </row>
    <row r="1156" spans="1:2">
      <c r="A1156" s="70"/>
      <c r="B1156" s="70"/>
    </row>
    <row r="1157" spans="1:2">
      <c r="A1157" s="70"/>
      <c r="B1157" s="70"/>
    </row>
    <row r="1158" spans="1:2">
      <c r="A1158" s="70"/>
      <c r="B1158" s="70"/>
    </row>
    <row r="1159" spans="1:2">
      <c r="A1159" s="70"/>
      <c r="B1159" s="70"/>
    </row>
    <row r="1160" spans="1:2">
      <c r="A1160" s="70"/>
      <c r="B1160" s="70"/>
    </row>
    <row r="1161" spans="1:2">
      <c r="A1161" s="70"/>
      <c r="B1161" s="70"/>
    </row>
    <row r="1162" spans="1:2">
      <c r="A1162" s="70"/>
      <c r="B1162" s="70"/>
    </row>
    <row r="1163" spans="1:2">
      <c r="A1163" s="70"/>
      <c r="B1163" s="70"/>
    </row>
    <row r="1164" spans="1:2">
      <c r="A1164" s="70"/>
      <c r="B1164" s="70"/>
    </row>
    <row r="1165" spans="1:2">
      <c r="A1165" s="70"/>
      <c r="B1165" s="70"/>
    </row>
    <row r="1166" spans="1:2">
      <c r="A1166" s="70"/>
      <c r="B1166" s="70"/>
    </row>
    <row r="1167" spans="1:2">
      <c r="A1167" s="70"/>
      <c r="B1167" s="70"/>
    </row>
    <row r="1168" spans="1:2">
      <c r="A1168" s="70"/>
      <c r="B1168" s="70"/>
    </row>
    <row r="1169" spans="1:2">
      <c r="A1169" s="70"/>
      <c r="B1169" s="70"/>
    </row>
    <row r="1170" spans="1:2">
      <c r="A1170" s="70"/>
      <c r="B1170" s="70"/>
    </row>
    <row r="1171" spans="1:2">
      <c r="A1171" s="70"/>
      <c r="B1171" s="70"/>
    </row>
    <row r="1172" spans="1:2">
      <c r="A1172" s="70"/>
      <c r="B1172" s="70"/>
    </row>
    <row r="1173" spans="1:2">
      <c r="A1173" s="70"/>
      <c r="B1173" s="70"/>
    </row>
    <row r="1174" spans="1:2">
      <c r="A1174" s="70"/>
      <c r="B1174" s="70"/>
    </row>
    <row r="1175" spans="1:2">
      <c r="A1175" s="70"/>
      <c r="B1175" s="70"/>
    </row>
    <row r="1176" spans="1:2">
      <c r="A1176" s="70"/>
      <c r="B1176" s="70"/>
    </row>
    <row r="1177" spans="1:2">
      <c r="A1177" s="70"/>
      <c r="B1177" s="70"/>
    </row>
    <row r="1178" spans="1:2">
      <c r="A1178" s="70"/>
      <c r="B1178" s="70"/>
    </row>
    <row r="1179" spans="1:2">
      <c r="A1179" s="70"/>
      <c r="B1179" s="70"/>
    </row>
    <row r="1180" spans="1:2">
      <c r="A1180" s="70"/>
      <c r="B1180" s="70"/>
    </row>
    <row r="1181" spans="1:2">
      <c r="A1181" s="70"/>
      <c r="B1181" s="70"/>
    </row>
    <row r="1182" spans="1:2">
      <c r="A1182" s="70"/>
      <c r="B1182" s="70"/>
    </row>
    <row r="1183" spans="1:2">
      <c r="A1183" s="70"/>
      <c r="B1183" s="70"/>
    </row>
    <row r="1184" spans="1:2">
      <c r="A1184" s="70"/>
      <c r="B1184" s="70"/>
    </row>
    <row r="1185" spans="1:2">
      <c r="A1185" s="70"/>
      <c r="B1185" s="70"/>
    </row>
    <row r="1186" spans="1:2">
      <c r="A1186" s="70"/>
      <c r="B1186" s="70"/>
    </row>
    <row r="1187" spans="1:2">
      <c r="A1187" s="70"/>
      <c r="B1187" s="70"/>
    </row>
    <row r="1188" spans="1:2">
      <c r="A1188" s="70"/>
      <c r="B1188" s="70"/>
    </row>
    <row r="1189" spans="1:2">
      <c r="A1189" s="70"/>
      <c r="B1189" s="70"/>
    </row>
    <row r="1190" spans="1:2">
      <c r="A1190" s="70"/>
      <c r="B1190" s="70"/>
    </row>
    <row r="1191" spans="1:2">
      <c r="A1191" s="70"/>
      <c r="B1191" s="70"/>
    </row>
    <row r="1192" spans="1:2">
      <c r="A1192" s="70"/>
      <c r="B1192" s="70"/>
    </row>
    <row r="1193" spans="1:2">
      <c r="A1193" s="70"/>
      <c r="B1193" s="70"/>
    </row>
    <row r="1194" spans="1:2">
      <c r="A1194" s="70"/>
      <c r="B1194" s="70"/>
    </row>
    <row r="1195" spans="1:2">
      <c r="A1195" s="70"/>
      <c r="B1195" s="70"/>
    </row>
    <row r="1196" spans="1:2">
      <c r="A1196" s="70"/>
      <c r="B1196" s="70"/>
    </row>
    <row r="1197" spans="1:2">
      <c r="A1197" s="70"/>
      <c r="B1197" s="70"/>
    </row>
    <row r="1198" spans="1:2">
      <c r="A1198" s="70"/>
      <c r="B1198" s="70"/>
    </row>
    <row r="1199" spans="1:2">
      <c r="A1199" s="70"/>
      <c r="B1199" s="70"/>
    </row>
    <row r="1200" spans="1:2">
      <c r="A1200" s="70"/>
      <c r="B1200" s="70"/>
    </row>
    <row r="1201" spans="1:2">
      <c r="A1201" s="70"/>
      <c r="B1201" s="70"/>
    </row>
    <row r="1202" spans="1:2">
      <c r="A1202" s="70"/>
      <c r="B1202" s="70"/>
    </row>
    <row r="1203" spans="1:2">
      <c r="A1203" s="70"/>
      <c r="B1203" s="70"/>
    </row>
    <row r="1204" spans="1:2">
      <c r="A1204" s="70"/>
      <c r="B1204" s="70"/>
    </row>
    <row r="1205" spans="1:2">
      <c r="A1205" s="70"/>
      <c r="B1205" s="70"/>
    </row>
    <row r="1206" spans="1:2">
      <c r="A1206" s="70"/>
      <c r="B1206" s="70"/>
    </row>
    <row r="1207" spans="1:2">
      <c r="A1207" s="70"/>
      <c r="B1207" s="70"/>
    </row>
    <row r="1208" spans="1:2">
      <c r="A1208" s="70"/>
      <c r="B1208" s="70"/>
    </row>
    <row r="1209" spans="1:2">
      <c r="A1209" s="70"/>
      <c r="B1209" s="70"/>
    </row>
    <row r="1210" spans="1:2">
      <c r="A1210" s="70"/>
      <c r="B1210" s="70"/>
    </row>
    <row r="1211" spans="1:2">
      <c r="A1211" s="70"/>
      <c r="B1211" s="70"/>
    </row>
    <row r="1212" spans="1:2">
      <c r="A1212" s="70"/>
      <c r="B1212" s="70"/>
    </row>
    <row r="1213" spans="1:2">
      <c r="A1213" s="70"/>
      <c r="B1213" s="70"/>
    </row>
    <row r="1214" spans="1:2">
      <c r="A1214" s="70"/>
      <c r="B1214" s="70"/>
    </row>
    <row r="1215" spans="1:2">
      <c r="A1215" s="70"/>
      <c r="B1215" s="70"/>
    </row>
    <row r="1216" spans="1:2">
      <c r="A1216" s="70"/>
      <c r="B1216" s="70"/>
    </row>
    <row r="1217" spans="1:2">
      <c r="A1217" s="70"/>
      <c r="B1217" s="70"/>
    </row>
    <row r="1218" spans="1:2">
      <c r="A1218" s="70"/>
      <c r="B1218" s="70"/>
    </row>
    <row r="1219" spans="1:2">
      <c r="A1219" s="70"/>
      <c r="B1219" s="70"/>
    </row>
    <row r="1220" spans="1:2">
      <c r="A1220" s="70"/>
      <c r="B1220" s="70"/>
    </row>
    <row r="1221" spans="1:2">
      <c r="A1221" s="70"/>
      <c r="B1221" s="70"/>
    </row>
    <row r="1222" spans="1:2">
      <c r="A1222" s="70"/>
      <c r="B1222" s="70"/>
    </row>
    <row r="1223" spans="1:2">
      <c r="A1223" s="70"/>
      <c r="B1223" s="70"/>
    </row>
    <row r="1224" spans="1:2">
      <c r="A1224" s="70"/>
      <c r="B1224" s="70"/>
    </row>
    <row r="1225" spans="1:2">
      <c r="A1225" s="70"/>
      <c r="B1225" s="70"/>
    </row>
    <row r="1226" spans="1:2">
      <c r="A1226" s="70"/>
      <c r="B1226" s="70"/>
    </row>
    <row r="1227" spans="1:2">
      <c r="A1227" s="70"/>
      <c r="B1227" s="70"/>
    </row>
    <row r="1228" spans="1:2">
      <c r="A1228" s="70"/>
      <c r="B1228" s="70"/>
    </row>
    <row r="1229" spans="1:2">
      <c r="A1229" s="70"/>
      <c r="B1229" s="70"/>
    </row>
    <row r="1230" spans="1:2">
      <c r="A1230" s="70"/>
      <c r="B1230" s="70"/>
    </row>
    <row r="1231" spans="1:2">
      <c r="A1231" s="70"/>
      <c r="B1231" s="70"/>
    </row>
    <row r="1232" spans="1:2">
      <c r="A1232" s="70"/>
      <c r="B1232" s="70"/>
    </row>
    <row r="1233" spans="1:2">
      <c r="A1233" s="70"/>
      <c r="B1233" s="70"/>
    </row>
    <row r="1234" spans="1:2">
      <c r="A1234" s="70"/>
      <c r="B1234" s="70"/>
    </row>
    <row r="1235" spans="1:2">
      <c r="A1235" s="70"/>
      <c r="B1235" s="70"/>
    </row>
    <row r="1236" spans="1:2">
      <c r="A1236" s="70"/>
      <c r="B1236" s="70"/>
    </row>
    <row r="1237" spans="1:2">
      <c r="A1237" s="70"/>
      <c r="B1237" s="70"/>
    </row>
    <row r="1238" spans="1:2">
      <c r="A1238" s="70"/>
      <c r="B1238" s="70"/>
    </row>
    <row r="1239" spans="1:2">
      <c r="A1239" s="70"/>
      <c r="B1239" s="70"/>
    </row>
    <row r="1240" spans="1:2">
      <c r="A1240" s="70"/>
      <c r="B1240" s="70"/>
    </row>
    <row r="1241" spans="1:2">
      <c r="A1241" s="70"/>
      <c r="B1241" s="70"/>
    </row>
    <row r="1242" spans="1:2">
      <c r="A1242" s="70"/>
      <c r="B1242" s="70"/>
    </row>
    <row r="1243" spans="1:2">
      <c r="A1243" s="70"/>
      <c r="B1243" s="70"/>
    </row>
    <row r="1244" spans="1:2">
      <c r="A1244" s="70"/>
      <c r="B1244" s="70"/>
    </row>
    <row r="1245" spans="1:2">
      <c r="A1245" s="70"/>
      <c r="B1245" s="70"/>
    </row>
    <row r="1246" spans="1:2">
      <c r="A1246" s="70"/>
      <c r="B1246" s="70"/>
    </row>
    <row r="1247" spans="1:2">
      <c r="A1247" s="70"/>
      <c r="B1247" s="70"/>
    </row>
    <row r="1248" spans="1:2">
      <c r="A1248" s="70"/>
      <c r="B1248" s="70"/>
    </row>
    <row r="1249" spans="1:2">
      <c r="A1249" s="70"/>
      <c r="B1249" s="70"/>
    </row>
    <row r="1250" spans="1:2">
      <c r="A1250" s="70"/>
      <c r="B1250" s="70"/>
    </row>
    <row r="1251" spans="1:2">
      <c r="A1251" s="70"/>
      <c r="B1251" s="70"/>
    </row>
    <row r="1252" spans="1:2">
      <c r="A1252" s="70"/>
      <c r="B1252" s="70"/>
    </row>
    <row r="1253" spans="1:2">
      <c r="A1253" s="70"/>
      <c r="B1253" s="70"/>
    </row>
    <row r="1254" spans="1:2">
      <c r="A1254" s="70"/>
      <c r="B1254" s="70"/>
    </row>
    <row r="1255" spans="1:2">
      <c r="A1255" s="70"/>
      <c r="B1255" s="70"/>
    </row>
    <row r="1256" spans="1:2">
      <c r="A1256" s="70"/>
      <c r="B1256" s="70"/>
    </row>
    <row r="1257" spans="1:2">
      <c r="A1257" s="70"/>
      <c r="B1257" s="70"/>
    </row>
    <row r="1258" spans="1:2">
      <c r="A1258" s="70"/>
      <c r="B1258" s="70"/>
    </row>
    <row r="1259" spans="1:2">
      <c r="A1259" s="70"/>
      <c r="B1259" s="70"/>
    </row>
    <row r="1260" spans="1:2">
      <c r="A1260" s="70"/>
      <c r="B1260" s="70"/>
    </row>
    <row r="1261" spans="1:2">
      <c r="A1261" s="70"/>
      <c r="B1261" s="70"/>
    </row>
    <row r="1262" spans="1:2">
      <c r="A1262" s="70"/>
      <c r="B1262" s="70"/>
    </row>
    <row r="1263" spans="1:2">
      <c r="A1263" s="70"/>
      <c r="B1263" s="70"/>
    </row>
    <row r="1264" spans="1:2">
      <c r="A1264" s="70"/>
      <c r="B1264" s="70"/>
    </row>
    <row r="1265" spans="1:2">
      <c r="A1265" s="70"/>
      <c r="B1265" s="70"/>
    </row>
    <row r="1266" spans="1:2">
      <c r="A1266" s="70"/>
      <c r="B1266" s="70"/>
    </row>
    <row r="1267" spans="1:2">
      <c r="A1267" s="70"/>
      <c r="B1267" s="70"/>
    </row>
    <row r="1268" spans="1:2">
      <c r="A1268" s="70"/>
      <c r="B1268" s="70"/>
    </row>
    <row r="1269" spans="1:2">
      <c r="A1269" s="70"/>
      <c r="B1269" s="70"/>
    </row>
    <row r="1270" spans="1:2">
      <c r="A1270" s="70"/>
      <c r="B1270" s="70"/>
    </row>
    <row r="1271" spans="1:2">
      <c r="A1271" s="70"/>
      <c r="B1271" s="70"/>
    </row>
    <row r="1272" spans="1:2">
      <c r="A1272" s="70"/>
      <c r="B1272" s="70"/>
    </row>
    <row r="1273" spans="1:2">
      <c r="A1273" s="70"/>
      <c r="B1273" s="70"/>
    </row>
    <row r="1274" spans="1:2">
      <c r="A1274" s="70"/>
      <c r="B1274" s="70"/>
    </row>
    <row r="1275" spans="1:2">
      <c r="A1275" s="70"/>
      <c r="B1275" s="70"/>
    </row>
    <row r="1276" spans="1:2">
      <c r="A1276" s="70"/>
      <c r="B1276" s="70"/>
    </row>
    <row r="1277" spans="1:2">
      <c r="A1277" s="70"/>
      <c r="B1277" s="70"/>
    </row>
    <row r="1278" spans="1:2">
      <c r="A1278" s="70"/>
      <c r="B1278" s="70"/>
    </row>
    <row r="1279" spans="1:2">
      <c r="A1279" s="70"/>
      <c r="B1279" s="70"/>
    </row>
    <row r="1280" spans="1:2">
      <c r="A1280" s="70"/>
      <c r="B1280" s="70"/>
    </row>
    <row r="1281" spans="1:2">
      <c r="A1281" s="70"/>
      <c r="B1281" s="70"/>
    </row>
    <row r="1282" spans="1:2">
      <c r="A1282" s="70"/>
      <c r="B1282" s="70"/>
    </row>
    <row r="1283" spans="1:2">
      <c r="A1283" s="70"/>
      <c r="B1283" s="70"/>
    </row>
    <row r="1284" spans="1:2">
      <c r="A1284" s="70"/>
      <c r="B1284" s="70"/>
    </row>
    <row r="1285" spans="1:2">
      <c r="A1285" s="70"/>
      <c r="B1285" s="70"/>
    </row>
    <row r="1286" spans="1:2">
      <c r="A1286" s="70"/>
      <c r="B1286" s="70"/>
    </row>
    <row r="1287" spans="1:2">
      <c r="A1287" s="70"/>
      <c r="B1287" s="70"/>
    </row>
    <row r="1288" spans="1:2">
      <c r="A1288" s="70"/>
      <c r="B1288" s="70"/>
    </row>
    <row r="1289" spans="1:2">
      <c r="A1289" s="70"/>
      <c r="B1289" s="70"/>
    </row>
    <row r="1290" spans="1:2">
      <c r="A1290" s="70"/>
      <c r="B1290" s="70"/>
    </row>
    <row r="1291" spans="1:2">
      <c r="A1291" s="70"/>
      <c r="B1291" s="70"/>
    </row>
    <row r="1292" spans="1:2">
      <c r="A1292" s="70"/>
      <c r="B1292" s="70"/>
    </row>
    <row r="1293" spans="1:2">
      <c r="A1293" s="70"/>
      <c r="B1293" s="70"/>
    </row>
    <row r="1294" spans="1:2">
      <c r="A1294" s="70"/>
      <c r="B1294" s="70"/>
    </row>
    <row r="1295" spans="1:2">
      <c r="A1295" s="70"/>
      <c r="B1295" s="70"/>
    </row>
    <row r="1296" spans="1:2">
      <c r="A1296" s="70"/>
      <c r="B1296" s="70"/>
    </row>
    <row r="1297" spans="1:2">
      <c r="A1297" s="70"/>
      <c r="B1297" s="70"/>
    </row>
    <row r="1298" spans="1:2">
      <c r="A1298" s="70"/>
      <c r="B1298" s="70"/>
    </row>
    <row r="1299" spans="1:2">
      <c r="A1299" s="70"/>
      <c r="B1299" s="70"/>
    </row>
    <row r="1300" spans="1:2">
      <c r="A1300" s="70"/>
      <c r="B1300" s="70"/>
    </row>
    <row r="1301" spans="1:2">
      <c r="A1301" s="70"/>
      <c r="B1301" s="70"/>
    </row>
    <row r="1302" spans="1:2">
      <c r="A1302" s="70"/>
      <c r="B1302" s="70"/>
    </row>
    <row r="1303" spans="1:2">
      <c r="A1303" s="70"/>
      <c r="B1303" s="70"/>
    </row>
    <row r="1304" spans="1:2">
      <c r="A1304" s="70"/>
      <c r="B1304" s="70"/>
    </row>
    <row r="1305" spans="1:2">
      <c r="A1305" s="70"/>
      <c r="B1305" s="70"/>
    </row>
    <row r="1306" spans="1:2">
      <c r="A1306" s="70"/>
      <c r="B1306" s="70"/>
    </row>
    <row r="1307" spans="1:2">
      <c r="A1307" s="70"/>
      <c r="B1307" s="70"/>
    </row>
    <row r="1308" spans="1:2">
      <c r="A1308" s="70"/>
      <c r="B1308" s="70"/>
    </row>
    <row r="1309" spans="1:2">
      <c r="A1309" s="70"/>
      <c r="B1309" s="70"/>
    </row>
    <row r="1310" spans="1:2">
      <c r="A1310" s="70"/>
      <c r="B1310" s="70"/>
    </row>
    <row r="1311" spans="1:2">
      <c r="A1311" s="70"/>
      <c r="B1311" s="70"/>
    </row>
    <row r="1312" spans="1:2">
      <c r="A1312" s="70"/>
      <c r="B1312" s="70"/>
    </row>
    <row r="1313" spans="1:2">
      <c r="A1313" s="70"/>
      <c r="B1313" s="70"/>
    </row>
    <row r="1314" spans="1:2">
      <c r="A1314" s="70"/>
      <c r="B1314" s="70"/>
    </row>
    <row r="1315" spans="1:2">
      <c r="A1315" s="70"/>
      <c r="B1315" s="70"/>
    </row>
    <row r="1316" spans="1:2">
      <c r="A1316" s="70"/>
      <c r="B1316" s="70"/>
    </row>
    <row r="1317" spans="1:2">
      <c r="A1317" s="70"/>
      <c r="B1317" s="70"/>
    </row>
    <row r="1318" spans="1:2">
      <c r="A1318" s="70"/>
      <c r="B1318" s="70"/>
    </row>
    <row r="1319" spans="1:2">
      <c r="A1319" s="70"/>
      <c r="B1319" s="70"/>
    </row>
    <row r="1320" spans="1:2">
      <c r="A1320" s="70"/>
      <c r="B1320" s="70"/>
    </row>
    <row r="1321" spans="1:2">
      <c r="A1321" s="70"/>
      <c r="B1321" s="70"/>
    </row>
    <row r="1322" spans="1:2">
      <c r="A1322" s="70"/>
      <c r="B1322" s="70"/>
    </row>
    <row r="1323" spans="1:2">
      <c r="A1323" s="70"/>
      <c r="B1323" s="70"/>
    </row>
    <row r="1324" spans="1:2">
      <c r="A1324" s="70"/>
      <c r="B1324" s="70"/>
    </row>
    <row r="1325" spans="1:2">
      <c r="A1325" s="70"/>
      <c r="B1325" s="70"/>
    </row>
    <row r="1326" spans="1:2">
      <c r="A1326" s="70"/>
      <c r="B1326" s="70"/>
    </row>
    <row r="1327" spans="1:2">
      <c r="A1327" s="70"/>
      <c r="B1327" s="70"/>
    </row>
    <row r="1328" spans="1:2">
      <c r="A1328" s="70"/>
      <c r="B1328" s="70"/>
    </row>
    <row r="1329" spans="1:2">
      <c r="A1329" s="70"/>
      <c r="B1329" s="70"/>
    </row>
    <row r="1330" spans="1:2">
      <c r="A1330" s="70"/>
      <c r="B1330" s="70"/>
    </row>
    <row r="1331" spans="1:2">
      <c r="A1331" s="70"/>
      <c r="B1331" s="70"/>
    </row>
    <row r="1332" spans="1:2">
      <c r="A1332" s="70"/>
      <c r="B1332" s="70"/>
    </row>
    <row r="1333" spans="1:2">
      <c r="A1333" s="70"/>
      <c r="B1333" s="70"/>
    </row>
    <row r="1334" spans="1:2">
      <c r="A1334" s="70"/>
      <c r="B1334" s="70"/>
    </row>
    <row r="1335" spans="1:2">
      <c r="A1335" s="70"/>
      <c r="B1335" s="70"/>
    </row>
    <row r="1336" spans="1:2">
      <c r="A1336" s="70"/>
      <c r="B1336" s="70"/>
    </row>
    <row r="1337" spans="1:2">
      <c r="A1337" s="70"/>
      <c r="B1337" s="70"/>
    </row>
    <row r="1338" spans="1:2">
      <c r="A1338" s="70"/>
      <c r="B1338" s="70"/>
    </row>
    <row r="1339" spans="1:2">
      <c r="A1339" s="70"/>
      <c r="B1339" s="70"/>
    </row>
    <row r="1340" spans="1:2">
      <c r="A1340" s="70"/>
      <c r="B1340" s="70"/>
    </row>
    <row r="1341" spans="1:2">
      <c r="A1341" s="70"/>
      <c r="B1341" s="70"/>
    </row>
    <row r="1342" spans="1:2">
      <c r="A1342" s="70"/>
      <c r="B1342" s="70"/>
    </row>
    <row r="1343" spans="1:2">
      <c r="A1343" s="70"/>
      <c r="B1343" s="70"/>
    </row>
    <row r="1344" spans="1:2">
      <c r="A1344" s="70"/>
      <c r="B1344" s="70"/>
    </row>
    <row r="1345" spans="1:2">
      <c r="A1345" s="70"/>
      <c r="B1345" s="70"/>
    </row>
    <row r="1346" spans="1:2">
      <c r="A1346" s="70"/>
      <c r="B1346" s="70"/>
    </row>
    <row r="1347" spans="1:2">
      <c r="A1347" s="70"/>
      <c r="B1347" s="70"/>
    </row>
    <row r="1348" spans="1:2">
      <c r="A1348" s="70"/>
      <c r="B1348" s="70"/>
    </row>
    <row r="1349" spans="1:2">
      <c r="A1349" s="70"/>
      <c r="B1349" s="70"/>
    </row>
    <row r="1350" spans="1:2">
      <c r="A1350" s="70"/>
      <c r="B1350" s="70"/>
    </row>
    <row r="1351" spans="1:2">
      <c r="A1351" s="70"/>
      <c r="B1351" s="70"/>
    </row>
    <row r="1352" spans="1:2">
      <c r="A1352" s="70"/>
      <c r="B1352" s="70"/>
    </row>
    <row r="1353" spans="1:2">
      <c r="A1353" s="70"/>
      <c r="B1353" s="70"/>
    </row>
    <row r="1354" spans="1:2">
      <c r="A1354" s="70"/>
      <c r="B1354" s="70"/>
    </row>
    <row r="1355" spans="1:2">
      <c r="A1355" s="70"/>
      <c r="B1355" s="70"/>
    </row>
    <row r="1356" spans="1:2">
      <c r="A1356" s="70"/>
      <c r="B1356" s="70"/>
    </row>
    <row r="1357" spans="1:2">
      <c r="A1357" s="70"/>
      <c r="B1357" s="70"/>
    </row>
    <row r="1358" spans="1:2">
      <c r="A1358" s="70"/>
      <c r="B1358" s="70"/>
    </row>
    <row r="1359" spans="1:2">
      <c r="A1359" s="70"/>
      <c r="B1359" s="70"/>
    </row>
    <row r="1360" spans="1:2">
      <c r="A1360" s="70"/>
      <c r="B1360" s="70"/>
    </row>
    <row r="1361" spans="1:2">
      <c r="A1361" s="70"/>
      <c r="B1361" s="70"/>
    </row>
    <row r="1362" spans="1:2">
      <c r="A1362" s="70"/>
      <c r="B1362" s="70"/>
    </row>
    <row r="1363" spans="1:2">
      <c r="A1363" s="70"/>
      <c r="B1363" s="70"/>
    </row>
    <row r="1364" spans="1:2">
      <c r="A1364" s="70"/>
      <c r="B1364" s="70"/>
    </row>
    <row r="1365" spans="1:2">
      <c r="A1365" s="70"/>
      <c r="B1365" s="70"/>
    </row>
    <row r="1366" spans="1:2">
      <c r="A1366" s="70"/>
      <c r="B1366" s="70"/>
    </row>
    <row r="1367" spans="1:2">
      <c r="A1367" s="70"/>
      <c r="B1367" s="70"/>
    </row>
    <row r="1368" spans="1:2">
      <c r="A1368" s="70"/>
      <c r="B1368" s="70"/>
    </row>
    <row r="1369" spans="1:2">
      <c r="A1369" s="70"/>
      <c r="B1369" s="70"/>
    </row>
    <row r="1370" spans="1:2">
      <c r="A1370" s="70"/>
      <c r="B1370" s="70"/>
    </row>
    <row r="1371" spans="1:2">
      <c r="A1371" s="70"/>
      <c r="B1371" s="70"/>
    </row>
    <row r="1372" spans="1:2">
      <c r="A1372" s="70"/>
      <c r="B1372" s="70"/>
    </row>
    <row r="1373" spans="1:2">
      <c r="A1373" s="70"/>
      <c r="B1373" s="70"/>
    </row>
    <row r="1374" spans="1:2">
      <c r="A1374" s="70"/>
      <c r="B1374" s="70"/>
    </row>
    <row r="1375" spans="1:2">
      <c r="A1375" s="70"/>
      <c r="B1375" s="70"/>
    </row>
    <row r="1376" spans="1:2">
      <c r="A1376" s="70"/>
      <c r="B1376" s="70"/>
    </row>
    <row r="1377" spans="1:2">
      <c r="A1377" s="70"/>
      <c r="B1377" s="70"/>
    </row>
    <row r="1378" spans="1:2">
      <c r="A1378" s="70"/>
      <c r="B1378" s="70"/>
    </row>
    <row r="1379" spans="1:2">
      <c r="A1379" s="70"/>
      <c r="B1379" s="70"/>
    </row>
    <row r="1380" spans="1:2">
      <c r="A1380" s="70"/>
      <c r="B1380" s="70"/>
    </row>
    <row r="1381" spans="1:2">
      <c r="A1381" s="70"/>
      <c r="B1381" s="70"/>
    </row>
    <row r="1382" spans="1:2">
      <c r="A1382" s="70"/>
      <c r="B1382" s="70"/>
    </row>
    <row r="1383" spans="1:2">
      <c r="A1383" s="70"/>
      <c r="B1383" s="70"/>
    </row>
    <row r="1384" spans="1:2">
      <c r="A1384" s="70"/>
      <c r="B1384" s="70"/>
    </row>
    <row r="1385" spans="1:2">
      <c r="A1385" s="70"/>
      <c r="B1385" s="70"/>
    </row>
    <row r="1386" spans="1:2">
      <c r="A1386" s="70"/>
      <c r="B1386" s="70"/>
    </row>
    <row r="1387" spans="1:2">
      <c r="A1387" s="70"/>
      <c r="B1387" s="70"/>
    </row>
    <row r="1388" spans="1:2">
      <c r="A1388" s="70"/>
      <c r="B1388" s="70"/>
    </row>
    <row r="1389" spans="1:2">
      <c r="A1389" s="70"/>
      <c r="B1389" s="70"/>
    </row>
    <row r="1390" spans="1:2">
      <c r="A1390" s="70"/>
      <c r="B1390" s="70"/>
    </row>
    <row r="1391" spans="1:2">
      <c r="A1391" s="70"/>
      <c r="B1391" s="70"/>
    </row>
    <row r="1392" spans="1:2">
      <c r="A1392" s="70"/>
      <c r="B1392" s="70"/>
    </row>
    <row r="1393" spans="1:2">
      <c r="A1393" s="70"/>
      <c r="B1393" s="70"/>
    </row>
    <row r="1394" spans="1:2">
      <c r="A1394" s="70"/>
      <c r="B1394" s="70"/>
    </row>
    <row r="1395" spans="1:2">
      <c r="A1395" s="70"/>
      <c r="B1395" s="70"/>
    </row>
    <row r="1396" spans="1:2">
      <c r="A1396" s="70"/>
      <c r="B1396" s="70"/>
    </row>
    <row r="1397" spans="1:2">
      <c r="A1397" s="70"/>
      <c r="B1397" s="70"/>
    </row>
    <row r="1398" spans="1:2">
      <c r="A1398" s="70"/>
      <c r="B1398" s="70"/>
    </row>
    <row r="1399" spans="1:2">
      <c r="A1399" s="70"/>
      <c r="B1399" s="70"/>
    </row>
    <row r="1400" spans="1:2">
      <c r="A1400" s="70"/>
      <c r="B1400" s="70"/>
    </row>
    <row r="1401" spans="1:2">
      <c r="A1401" s="70"/>
      <c r="B1401" s="70"/>
    </row>
    <row r="1402" spans="1:2">
      <c r="A1402" s="70"/>
      <c r="B1402" s="70"/>
    </row>
    <row r="1403" spans="1:2">
      <c r="A1403" s="70"/>
      <c r="B1403" s="70"/>
    </row>
    <row r="1404" spans="1:2">
      <c r="A1404" s="70"/>
      <c r="B1404" s="70"/>
    </row>
    <row r="1405" spans="1:2">
      <c r="A1405" s="70"/>
      <c r="B1405" s="70"/>
    </row>
    <row r="1406" spans="1:2">
      <c r="A1406" s="70"/>
      <c r="B1406" s="70"/>
    </row>
    <row r="1407" spans="1:2">
      <c r="A1407" s="70"/>
      <c r="B1407" s="70"/>
    </row>
    <row r="1408" spans="1:2">
      <c r="A1408" s="70"/>
      <c r="B1408" s="70"/>
    </row>
    <row r="1409" spans="1:2">
      <c r="A1409" s="70"/>
      <c r="B1409" s="70"/>
    </row>
    <row r="1410" spans="1:2">
      <c r="A1410" s="70"/>
      <c r="B1410" s="70"/>
    </row>
    <row r="1411" spans="1:2">
      <c r="A1411" s="70"/>
      <c r="B1411" s="70"/>
    </row>
    <row r="1412" spans="1:2">
      <c r="A1412" s="70"/>
      <c r="B1412" s="70"/>
    </row>
    <row r="1413" spans="1:2">
      <c r="A1413" s="70"/>
      <c r="B1413" s="70"/>
    </row>
    <row r="1414" spans="1:2">
      <c r="A1414" s="70"/>
      <c r="B1414" s="70"/>
    </row>
    <row r="1415" spans="1:2">
      <c r="A1415" s="70"/>
      <c r="B1415" s="70"/>
    </row>
    <row r="1416" spans="1:2">
      <c r="A1416" s="70"/>
      <c r="B1416" s="70"/>
    </row>
    <row r="1417" spans="1:2">
      <c r="A1417" s="70"/>
      <c r="B1417" s="70"/>
    </row>
    <row r="1418" spans="1:2">
      <c r="A1418" s="70"/>
      <c r="B1418" s="70"/>
    </row>
    <row r="1419" spans="1:2">
      <c r="A1419" s="70"/>
      <c r="B1419" s="70"/>
    </row>
    <row r="1420" spans="1:2">
      <c r="A1420" s="70"/>
      <c r="B1420" s="70"/>
    </row>
    <row r="1421" spans="1:2">
      <c r="A1421" s="70"/>
      <c r="B1421" s="70"/>
    </row>
    <row r="1422" spans="1:2">
      <c r="A1422" s="70"/>
      <c r="B1422" s="70"/>
    </row>
    <row r="1423" spans="1:2">
      <c r="A1423" s="70"/>
      <c r="B1423" s="70"/>
    </row>
    <row r="1424" spans="1:2">
      <c r="A1424" s="70"/>
      <c r="B1424" s="70"/>
    </row>
    <row r="1425" spans="1:2">
      <c r="A1425" s="70"/>
      <c r="B1425" s="70"/>
    </row>
    <row r="1426" spans="1:2">
      <c r="A1426" s="70"/>
      <c r="B1426" s="70"/>
    </row>
    <row r="1427" spans="1:2">
      <c r="A1427" s="70"/>
      <c r="B1427" s="70"/>
    </row>
    <row r="1428" spans="1:2">
      <c r="A1428" s="70"/>
      <c r="B1428" s="70"/>
    </row>
    <row r="1429" spans="1:2">
      <c r="A1429" s="70"/>
      <c r="B1429" s="70"/>
    </row>
    <row r="1430" spans="1:2">
      <c r="A1430" s="70"/>
      <c r="B1430" s="70"/>
    </row>
    <row r="1431" spans="1:2">
      <c r="A1431" s="70"/>
      <c r="B1431" s="70"/>
    </row>
    <row r="1432" spans="1:2">
      <c r="A1432" s="70"/>
      <c r="B1432" s="70"/>
    </row>
    <row r="1433" spans="1:2">
      <c r="A1433" s="70"/>
      <c r="B1433" s="70"/>
    </row>
    <row r="1434" spans="1:2">
      <c r="A1434" s="70"/>
      <c r="B1434" s="70"/>
    </row>
    <row r="1435" spans="1:2">
      <c r="A1435" s="70"/>
      <c r="B1435" s="70"/>
    </row>
    <row r="1436" spans="1:2">
      <c r="A1436" s="70"/>
      <c r="B1436" s="70"/>
    </row>
    <row r="1437" spans="1:2">
      <c r="A1437" s="70"/>
      <c r="B1437" s="70"/>
    </row>
    <row r="1438" spans="1:2">
      <c r="A1438" s="70"/>
      <c r="B1438" s="70"/>
    </row>
    <row r="1439" spans="1:2">
      <c r="A1439" s="70"/>
      <c r="B1439" s="70"/>
    </row>
    <row r="1440" spans="1:2">
      <c r="A1440" s="70"/>
      <c r="B1440" s="70"/>
    </row>
    <row r="1441" spans="1:2">
      <c r="A1441" s="70"/>
      <c r="B1441" s="70"/>
    </row>
    <row r="1442" spans="1:2">
      <c r="A1442" s="70"/>
      <c r="B1442" s="70"/>
    </row>
    <row r="1443" spans="1:2">
      <c r="A1443" s="70"/>
      <c r="B1443" s="70"/>
    </row>
    <row r="1444" spans="1:2">
      <c r="A1444" s="70"/>
      <c r="B1444" s="70"/>
    </row>
    <row r="1445" spans="1:2">
      <c r="A1445" s="70"/>
      <c r="B1445" s="70"/>
    </row>
    <row r="1446" spans="1:2">
      <c r="A1446" s="70"/>
      <c r="B1446" s="70"/>
    </row>
    <row r="1447" spans="1:2">
      <c r="A1447" s="70"/>
      <c r="B1447" s="70"/>
    </row>
    <row r="1448" spans="1:2">
      <c r="A1448" s="70"/>
      <c r="B1448" s="70"/>
    </row>
    <row r="1449" spans="1:2">
      <c r="A1449" s="70"/>
      <c r="B1449" s="70"/>
    </row>
    <row r="1450" spans="1:2">
      <c r="A1450" s="70"/>
      <c r="B1450" s="70"/>
    </row>
    <row r="1451" spans="1:2">
      <c r="A1451" s="70"/>
      <c r="B1451" s="70"/>
    </row>
    <row r="1452" spans="1:2">
      <c r="A1452" s="70"/>
      <c r="B1452" s="70"/>
    </row>
    <row r="1453" spans="1:2">
      <c r="A1453" s="70"/>
      <c r="B1453" s="70"/>
    </row>
    <row r="1454" spans="1:2">
      <c r="A1454" s="70"/>
      <c r="B1454" s="70"/>
    </row>
    <row r="1455" spans="1:2">
      <c r="A1455" s="70"/>
      <c r="B1455" s="70"/>
    </row>
    <row r="1456" spans="1:2">
      <c r="A1456" s="70"/>
      <c r="B1456" s="70"/>
    </row>
    <row r="1457" spans="1:2">
      <c r="A1457" s="70"/>
      <c r="B1457" s="70"/>
    </row>
    <row r="1458" spans="1:2">
      <c r="A1458" s="70"/>
      <c r="B1458" s="70"/>
    </row>
    <row r="1459" spans="1:2">
      <c r="A1459" s="70"/>
      <c r="B1459" s="70"/>
    </row>
    <row r="1460" spans="1:2">
      <c r="A1460" s="70"/>
      <c r="B1460" s="70"/>
    </row>
    <row r="1461" spans="1:2">
      <c r="A1461" s="70"/>
      <c r="B1461" s="70"/>
    </row>
    <row r="1462" spans="1:2">
      <c r="A1462" s="70"/>
      <c r="B1462" s="70"/>
    </row>
    <row r="1463" spans="1:2">
      <c r="A1463" s="70"/>
      <c r="B1463" s="70"/>
    </row>
    <row r="1464" spans="1:2">
      <c r="A1464" s="70"/>
      <c r="B1464" s="70"/>
    </row>
    <row r="1465" spans="1:2">
      <c r="A1465" s="70"/>
      <c r="B1465" s="70"/>
    </row>
    <row r="1466" spans="1:2">
      <c r="A1466" s="70"/>
      <c r="B1466" s="70"/>
    </row>
    <row r="1467" spans="1:2">
      <c r="A1467" s="70"/>
      <c r="B1467" s="70"/>
    </row>
    <row r="1468" spans="1:2">
      <c r="A1468" s="70"/>
      <c r="B1468" s="70"/>
    </row>
    <row r="1469" spans="1:2">
      <c r="A1469" s="70"/>
      <c r="B1469" s="70"/>
    </row>
    <row r="1470" spans="1:2">
      <c r="A1470" s="70"/>
      <c r="B1470" s="70"/>
    </row>
    <row r="1471" spans="1:2">
      <c r="A1471" s="70"/>
      <c r="B1471" s="70"/>
    </row>
    <row r="1472" spans="1:2">
      <c r="A1472" s="70"/>
      <c r="B1472" s="70"/>
    </row>
    <row r="1473" spans="1:2">
      <c r="A1473" s="70"/>
      <c r="B1473" s="70"/>
    </row>
    <row r="1474" spans="1:2">
      <c r="A1474" s="70"/>
      <c r="B1474" s="70"/>
    </row>
    <row r="1475" spans="1:2">
      <c r="A1475" s="70"/>
      <c r="B1475" s="70"/>
    </row>
    <row r="1476" spans="1:2">
      <c r="A1476" s="70"/>
      <c r="B1476" s="70"/>
    </row>
    <row r="1477" spans="1:2">
      <c r="A1477" s="70"/>
      <c r="B1477" s="70"/>
    </row>
    <row r="1478" spans="1:2">
      <c r="A1478" s="70"/>
      <c r="B1478" s="70"/>
    </row>
    <row r="1479" spans="1:2">
      <c r="A1479" s="70"/>
      <c r="B1479" s="70"/>
    </row>
    <row r="1480" spans="1:2">
      <c r="A1480" s="70"/>
      <c r="B1480" s="70"/>
    </row>
    <row r="1481" spans="1:2">
      <c r="A1481" s="70"/>
      <c r="B1481" s="70"/>
    </row>
    <row r="1482" spans="1:2">
      <c r="A1482" s="70"/>
      <c r="B1482" s="70"/>
    </row>
    <row r="1483" spans="1:2">
      <c r="A1483" s="70"/>
      <c r="B1483" s="70"/>
    </row>
    <row r="1484" spans="1:2">
      <c r="A1484" s="70"/>
      <c r="B1484" s="70"/>
    </row>
    <row r="1485" spans="1:2">
      <c r="A1485" s="70"/>
      <c r="B1485" s="70"/>
    </row>
    <row r="1486" spans="1:2">
      <c r="A1486" s="70"/>
      <c r="B1486" s="70"/>
    </row>
    <row r="1487" spans="1:2">
      <c r="A1487" s="70"/>
      <c r="B1487" s="70"/>
    </row>
    <row r="1488" spans="1:2">
      <c r="A1488" s="70"/>
      <c r="B1488" s="70"/>
    </row>
    <row r="1489" spans="1:2">
      <c r="A1489" s="70"/>
      <c r="B1489" s="70"/>
    </row>
    <row r="1490" spans="1:2">
      <c r="A1490" s="70"/>
      <c r="B1490" s="70"/>
    </row>
    <row r="1491" spans="1:2">
      <c r="A1491" s="70"/>
      <c r="B1491" s="70"/>
    </row>
    <row r="1492" spans="1:2">
      <c r="A1492" s="70"/>
      <c r="B1492" s="70"/>
    </row>
    <row r="1493" spans="1:2">
      <c r="A1493" s="70"/>
      <c r="B1493" s="70"/>
    </row>
    <row r="1494" spans="1:2">
      <c r="A1494" s="70"/>
      <c r="B1494" s="70"/>
    </row>
    <row r="1495" spans="1:2">
      <c r="A1495" s="70"/>
      <c r="B1495" s="70"/>
    </row>
    <row r="1496" spans="1:2">
      <c r="A1496" s="70"/>
      <c r="B1496" s="70"/>
    </row>
    <row r="1497" spans="1:2">
      <c r="A1497" s="70"/>
      <c r="B1497" s="70"/>
    </row>
    <row r="1498" spans="1:2">
      <c r="A1498" s="70"/>
      <c r="B1498" s="70"/>
    </row>
    <row r="1499" spans="1:2">
      <c r="A1499" s="70"/>
      <c r="B1499" s="70"/>
    </row>
    <row r="1500" spans="1:2">
      <c r="A1500" s="70"/>
      <c r="B1500" s="70"/>
    </row>
    <row r="1501" spans="1:2">
      <c r="A1501" s="70"/>
      <c r="B1501" s="70"/>
    </row>
    <row r="1502" spans="1:2">
      <c r="A1502" s="70"/>
      <c r="B1502" s="70"/>
    </row>
    <row r="1503" spans="1:2">
      <c r="A1503" s="70"/>
      <c r="B1503" s="70"/>
    </row>
    <row r="1504" spans="1:2">
      <c r="A1504" s="70"/>
      <c r="B1504" s="70"/>
    </row>
    <row r="1505" spans="1:2">
      <c r="A1505" s="70"/>
      <c r="B1505" s="70"/>
    </row>
    <row r="1506" spans="1:2">
      <c r="A1506" s="70"/>
      <c r="B1506" s="70"/>
    </row>
    <row r="1507" spans="1:2">
      <c r="A1507" s="70"/>
      <c r="B1507" s="70"/>
    </row>
    <row r="1508" spans="1:2">
      <c r="A1508" s="70"/>
      <c r="B1508" s="70"/>
    </row>
    <row r="1509" spans="1:2">
      <c r="A1509" s="70"/>
      <c r="B1509" s="70"/>
    </row>
    <row r="1510" spans="1:2">
      <c r="A1510" s="70"/>
      <c r="B1510" s="70"/>
    </row>
    <row r="1511" spans="1:2">
      <c r="A1511" s="70"/>
      <c r="B1511" s="70"/>
    </row>
    <row r="1512" spans="1:2">
      <c r="A1512" s="70"/>
      <c r="B1512" s="70"/>
    </row>
    <row r="1513" spans="1:2">
      <c r="A1513" s="70"/>
      <c r="B1513" s="70"/>
    </row>
    <row r="1514" spans="1:2">
      <c r="A1514" s="70"/>
      <c r="B1514" s="70"/>
    </row>
    <row r="1515" spans="1:2">
      <c r="A1515" s="70"/>
      <c r="B1515" s="70"/>
    </row>
    <row r="1516" spans="1:2">
      <c r="A1516" s="70"/>
      <c r="B1516" s="70"/>
    </row>
    <row r="1517" spans="1:2">
      <c r="A1517" s="70"/>
      <c r="B1517" s="70"/>
    </row>
    <row r="1518" spans="1:2">
      <c r="A1518" s="70"/>
      <c r="B1518" s="70"/>
    </row>
    <row r="1519" spans="1:2">
      <c r="A1519" s="70"/>
      <c r="B1519" s="70"/>
    </row>
    <row r="1520" spans="1:2">
      <c r="A1520" s="70"/>
      <c r="B1520" s="70"/>
    </row>
    <row r="1521" spans="1:2">
      <c r="A1521" s="70"/>
      <c r="B1521" s="70"/>
    </row>
    <row r="1522" spans="1:2">
      <c r="A1522" s="70"/>
      <c r="B1522" s="70"/>
    </row>
    <row r="1523" spans="1:2">
      <c r="A1523" s="70"/>
      <c r="B1523" s="70"/>
    </row>
    <row r="1524" spans="1:2">
      <c r="A1524" s="70"/>
      <c r="B1524" s="70"/>
    </row>
    <row r="1525" spans="1:2">
      <c r="A1525" s="70"/>
      <c r="B1525" s="70"/>
    </row>
    <row r="1526" spans="1:2">
      <c r="A1526" s="70"/>
      <c r="B1526" s="70"/>
    </row>
    <row r="1527" spans="1:2">
      <c r="A1527" s="70"/>
      <c r="B1527" s="70"/>
    </row>
    <row r="1528" spans="1:2">
      <c r="A1528" s="70"/>
      <c r="B1528" s="70"/>
    </row>
    <row r="1529" spans="1:2">
      <c r="A1529" s="70"/>
      <c r="B1529" s="70"/>
    </row>
    <row r="1530" spans="1:2">
      <c r="A1530" s="70"/>
      <c r="B1530" s="70"/>
    </row>
    <row r="1531" spans="1:2">
      <c r="A1531" s="70"/>
      <c r="B1531" s="70"/>
    </row>
    <row r="1532" spans="1:2">
      <c r="A1532" s="70"/>
      <c r="B1532" s="70"/>
    </row>
    <row r="1533" spans="1:2">
      <c r="A1533" s="70"/>
      <c r="B1533" s="70"/>
    </row>
    <row r="1534" spans="1:2">
      <c r="A1534" s="70"/>
      <c r="B1534" s="70"/>
    </row>
    <row r="1535" spans="1:2">
      <c r="A1535" s="70"/>
      <c r="B1535" s="70"/>
    </row>
    <row r="1536" spans="1:2">
      <c r="A1536" s="70"/>
      <c r="B1536" s="70"/>
    </row>
    <row r="1537" spans="1:2">
      <c r="A1537" s="70"/>
      <c r="B1537" s="70"/>
    </row>
    <row r="1538" spans="1:2">
      <c r="A1538" s="70"/>
      <c r="B1538" s="70"/>
    </row>
    <row r="1539" spans="1:2">
      <c r="A1539" s="70"/>
      <c r="B1539" s="70"/>
    </row>
    <row r="1540" spans="1:2">
      <c r="A1540" s="70"/>
      <c r="B1540" s="70"/>
    </row>
    <row r="1541" spans="1:2">
      <c r="A1541" s="70"/>
      <c r="B1541" s="70"/>
    </row>
    <row r="1542" spans="1:2">
      <c r="A1542" s="70"/>
      <c r="B1542" s="70"/>
    </row>
    <row r="1543" spans="1:2">
      <c r="A1543" s="70"/>
      <c r="B1543" s="70"/>
    </row>
    <row r="1544" spans="1:2">
      <c r="A1544" s="70"/>
      <c r="B1544" s="70"/>
    </row>
    <row r="1545" spans="1:2">
      <c r="A1545" s="70"/>
      <c r="B1545" s="70"/>
    </row>
    <row r="1546" spans="1:2">
      <c r="A1546" s="70"/>
      <c r="B1546" s="70"/>
    </row>
    <row r="1547" spans="1:2">
      <c r="A1547" s="70"/>
      <c r="B1547" s="70"/>
    </row>
    <row r="1548" spans="1:2">
      <c r="A1548" s="70"/>
      <c r="B1548" s="70"/>
    </row>
    <row r="1549" spans="1:2">
      <c r="A1549" s="70"/>
      <c r="B1549" s="70"/>
    </row>
    <row r="1550" spans="1:2">
      <c r="A1550" s="70"/>
      <c r="B1550" s="70"/>
    </row>
    <row r="1551" spans="1:2">
      <c r="A1551" s="70"/>
      <c r="B1551" s="70"/>
    </row>
    <row r="1552" spans="1:2">
      <c r="A1552" s="70"/>
      <c r="B1552" s="70"/>
    </row>
    <row r="1553" spans="1:2">
      <c r="A1553" s="70"/>
      <c r="B1553" s="70"/>
    </row>
    <row r="1554" spans="1:2">
      <c r="A1554" s="70"/>
      <c r="B1554" s="70"/>
    </row>
    <row r="1555" spans="1:2">
      <c r="A1555" s="70"/>
      <c r="B1555" s="70"/>
    </row>
    <row r="1556" spans="1:2">
      <c r="A1556" s="70"/>
      <c r="B1556" s="70"/>
    </row>
    <row r="1557" spans="1:2">
      <c r="A1557" s="70"/>
      <c r="B1557" s="70"/>
    </row>
    <row r="1558" spans="1:2">
      <c r="A1558" s="70"/>
      <c r="B1558" s="70"/>
    </row>
    <row r="1559" spans="1:2">
      <c r="A1559" s="70"/>
      <c r="B1559" s="70"/>
    </row>
    <row r="1560" spans="1:2">
      <c r="A1560" s="70"/>
      <c r="B1560" s="70"/>
    </row>
    <row r="1561" spans="1:2">
      <c r="A1561" s="70"/>
      <c r="B1561" s="70"/>
    </row>
    <row r="1562" spans="1:2">
      <c r="A1562" s="70"/>
      <c r="B1562" s="70"/>
    </row>
    <row r="1563" spans="1:2">
      <c r="A1563" s="70"/>
      <c r="B1563" s="70"/>
    </row>
    <row r="1564" spans="1:2">
      <c r="A1564" s="70"/>
      <c r="B1564" s="70"/>
    </row>
    <row r="1565" spans="1:2">
      <c r="A1565" s="70"/>
      <c r="B1565" s="70"/>
    </row>
    <row r="1566" spans="1:2">
      <c r="A1566" s="70"/>
      <c r="B1566" s="70"/>
    </row>
    <row r="1567" spans="1:2">
      <c r="A1567" s="70"/>
      <c r="B1567" s="70"/>
    </row>
    <row r="1568" spans="1:2">
      <c r="A1568" s="70"/>
      <c r="B1568" s="70"/>
    </row>
    <row r="1569" spans="1:2">
      <c r="A1569" s="70"/>
      <c r="B1569" s="70"/>
    </row>
    <row r="1570" spans="1:2">
      <c r="A1570" s="70"/>
      <c r="B1570" s="70"/>
    </row>
    <row r="1571" spans="1:2">
      <c r="A1571" s="70"/>
      <c r="B1571" s="70"/>
    </row>
    <row r="1572" spans="1:2">
      <c r="A1572" s="70"/>
      <c r="B1572" s="70"/>
    </row>
    <row r="1573" spans="1:2">
      <c r="A1573" s="70"/>
      <c r="B1573" s="70"/>
    </row>
    <row r="1574" spans="1:2">
      <c r="A1574" s="70"/>
      <c r="B1574" s="70"/>
    </row>
    <row r="1575" spans="1:2">
      <c r="A1575" s="70"/>
      <c r="B1575" s="70"/>
    </row>
    <row r="1576" spans="1:2">
      <c r="A1576" s="70"/>
      <c r="B1576" s="70"/>
    </row>
    <row r="1577" spans="1:2">
      <c r="A1577" s="70"/>
      <c r="B1577" s="70"/>
    </row>
    <row r="1578" spans="1:2">
      <c r="A1578" s="70"/>
      <c r="B1578" s="70"/>
    </row>
    <row r="1579" spans="1:2">
      <c r="A1579" s="70"/>
      <c r="B1579" s="70"/>
    </row>
    <row r="1580" spans="1:2">
      <c r="A1580" s="70"/>
      <c r="B1580" s="70"/>
    </row>
    <row r="1581" spans="1:2">
      <c r="A1581" s="70"/>
      <c r="B1581" s="70"/>
    </row>
    <row r="1582" spans="1:2">
      <c r="A1582" s="70"/>
      <c r="B1582" s="70"/>
    </row>
    <row r="1583" spans="1:2">
      <c r="A1583" s="70"/>
      <c r="B1583" s="70"/>
    </row>
    <row r="1584" spans="1:2">
      <c r="A1584" s="70"/>
      <c r="B1584" s="70"/>
    </row>
    <row r="1585" spans="1:2">
      <c r="A1585" s="70"/>
      <c r="B1585" s="70"/>
    </row>
    <row r="1586" spans="1:2">
      <c r="A1586" s="70"/>
      <c r="B1586" s="70"/>
    </row>
    <row r="1587" spans="1:2">
      <c r="A1587" s="70"/>
      <c r="B1587" s="70"/>
    </row>
    <row r="1588" spans="1:2">
      <c r="A1588" s="70"/>
      <c r="B1588" s="70"/>
    </row>
    <row r="1589" spans="1:2">
      <c r="A1589" s="70"/>
      <c r="B1589" s="70"/>
    </row>
    <row r="1590" spans="1:2">
      <c r="A1590" s="70"/>
      <c r="B1590" s="70"/>
    </row>
    <row r="1591" spans="1:2">
      <c r="A1591" s="70"/>
      <c r="B1591" s="70"/>
    </row>
    <row r="1592" spans="1:2">
      <c r="A1592" s="70"/>
      <c r="B1592" s="70"/>
    </row>
    <row r="1593" spans="1:2">
      <c r="A1593" s="70"/>
      <c r="B1593" s="70"/>
    </row>
    <row r="1594" spans="1:2">
      <c r="A1594" s="70"/>
      <c r="B1594" s="70"/>
    </row>
    <row r="1595" spans="1:2">
      <c r="A1595" s="70"/>
      <c r="B1595" s="70"/>
    </row>
    <row r="1596" spans="1:2">
      <c r="A1596" s="70"/>
      <c r="B1596" s="70"/>
    </row>
    <row r="1597" spans="1:2">
      <c r="A1597" s="70"/>
      <c r="B1597" s="70"/>
    </row>
    <row r="1598" spans="1:2">
      <c r="A1598" s="70"/>
      <c r="B1598" s="70"/>
    </row>
    <row r="1599" spans="1:2">
      <c r="A1599" s="70"/>
      <c r="B1599" s="70"/>
    </row>
    <row r="1600" spans="1:2">
      <c r="A1600" s="70"/>
      <c r="B1600" s="70"/>
    </row>
    <row r="1601" spans="1:2">
      <c r="A1601" s="70"/>
      <c r="B1601" s="70"/>
    </row>
    <row r="1602" spans="1:2">
      <c r="A1602" s="70"/>
      <c r="B1602" s="70"/>
    </row>
    <row r="1603" spans="1:2">
      <c r="A1603" s="70"/>
      <c r="B1603" s="70"/>
    </row>
    <row r="1604" spans="1:2">
      <c r="A1604" s="70"/>
      <c r="B1604" s="70"/>
    </row>
    <row r="1605" spans="1:2">
      <c r="A1605" s="70"/>
      <c r="B1605" s="70"/>
    </row>
    <row r="1606" spans="1:2">
      <c r="A1606" s="70"/>
      <c r="B1606" s="70"/>
    </row>
    <row r="1607" spans="1:2">
      <c r="A1607" s="70"/>
      <c r="B1607" s="70"/>
    </row>
    <row r="1608" spans="1:2">
      <c r="A1608" s="70"/>
      <c r="B1608" s="70"/>
    </row>
    <row r="1609" spans="1:2">
      <c r="A1609" s="70"/>
      <c r="B1609" s="70"/>
    </row>
    <row r="1610" spans="1:2">
      <c r="A1610" s="70"/>
      <c r="B1610" s="70"/>
    </row>
    <row r="1611" spans="1:2">
      <c r="A1611" s="70"/>
      <c r="B1611" s="70"/>
    </row>
    <row r="1612" spans="1:2">
      <c r="A1612" s="70"/>
      <c r="B1612" s="70"/>
    </row>
    <row r="1613" spans="1:2">
      <c r="A1613" s="70"/>
      <c r="B1613" s="70"/>
    </row>
    <row r="1614" spans="1:2">
      <c r="A1614" s="70"/>
      <c r="B1614" s="70"/>
    </row>
    <row r="1615" spans="1:2">
      <c r="A1615" s="70"/>
      <c r="B1615" s="70"/>
    </row>
    <row r="1616" spans="1:2">
      <c r="A1616" s="70"/>
      <c r="B1616" s="70"/>
    </row>
    <row r="1617" spans="1:2">
      <c r="A1617" s="70"/>
      <c r="B1617" s="70"/>
    </row>
    <row r="1618" spans="1:2">
      <c r="A1618" s="70"/>
      <c r="B1618" s="70"/>
    </row>
    <row r="1619" spans="1:2">
      <c r="A1619" s="70"/>
      <c r="B1619" s="70"/>
    </row>
    <row r="1620" spans="1:2">
      <c r="A1620" s="70"/>
      <c r="B1620" s="70"/>
    </row>
    <row r="1621" spans="1:2">
      <c r="A1621" s="70"/>
      <c r="B1621" s="70"/>
    </row>
    <row r="1622" spans="1:2">
      <c r="A1622" s="70"/>
      <c r="B1622" s="70"/>
    </row>
    <row r="1623" spans="1:2">
      <c r="A1623" s="70"/>
      <c r="B1623" s="70"/>
    </row>
    <row r="1624" spans="1:2">
      <c r="A1624" s="70"/>
      <c r="B1624" s="70"/>
    </row>
    <row r="1625" spans="1:2">
      <c r="A1625" s="70"/>
      <c r="B1625" s="70"/>
    </row>
    <row r="1626" spans="1:2">
      <c r="A1626" s="70"/>
      <c r="B1626" s="70"/>
    </row>
    <row r="1627" spans="1:2">
      <c r="A1627" s="70"/>
      <c r="B1627" s="70"/>
    </row>
    <row r="1628" spans="1:2">
      <c r="A1628" s="70"/>
      <c r="B1628" s="70"/>
    </row>
    <row r="1629" spans="1:2">
      <c r="A1629" s="70"/>
      <c r="B1629" s="70"/>
    </row>
    <row r="1630" spans="1:2">
      <c r="A1630" s="70"/>
      <c r="B1630" s="70"/>
    </row>
    <row r="1631" spans="1:2">
      <c r="A1631" s="70"/>
      <c r="B1631" s="70"/>
    </row>
    <row r="1632" spans="1:2">
      <c r="A1632" s="70"/>
      <c r="B1632" s="70"/>
    </row>
    <row r="1633" spans="1:2">
      <c r="A1633" s="70"/>
      <c r="B1633" s="70"/>
    </row>
    <row r="1634" spans="1:2">
      <c r="A1634" s="70"/>
      <c r="B1634" s="70"/>
    </row>
    <row r="1635" spans="1:2">
      <c r="A1635" s="70"/>
      <c r="B1635" s="70"/>
    </row>
    <row r="1636" spans="1:2">
      <c r="A1636" s="70"/>
      <c r="B1636" s="70"/>
    </row>
    <row r="1637" spans="1:2">
      <c r="A1637" s="70"/>
      <c r="B1637" s="70"/>
    </row>
    <row r="1638" spans="1:2">
      <c r="A1638" s="70"/>
      <c r="B1638" s="70"/>
    </row>
    <row r="1639" spans="1:2">
      <c r="A1639" s="70"/>
      <c r="B1639" s="70"/>
    </row>
    <row r="1640" spans="1:2">
      <c r="A1640" s="70"/>
      <c r="B1640" s="70"/>
    </row>
    <row r="1641" spans="1:2">
      <c r="A1641" s="70"/>
      <c r="B1641" s="70"/>
    </row>
    <row r="1642" spans="1:2">
      <c r="A1642" s="70"/>
      <c r="B1642" s="70"/>
    </row>
    <row r="1643" spans="1:2">
      <c r="A1643" s="70"/>
      <c r="B1643" s="70"/>
    </row>
    <row r="1644" spans="1:2">
      <c r="A1644" s="70"/>
      <c r="B1644" s="70"/>
    </row>
    <row r="1645" spans="1:2">
      <c r="A1645" s="70"/>
      <c r="B1645" s="70"/>
    </row>
    <row r="1646" spans="1:2">
      <c r="A1646" s="70"/>
      <c r="B1646" s="70"/>
    </row>
    <row r="1647" spans="1:2">
      <c r="A1647" s="70"/>
      <c r="B1647" s="70"/>
    </row>
    <row r="1648" spans="1:2">
      <c r="A1648" s="70"/>
      <c r="B1648" s="70"/>
    </row>
    <row r="1649" spans="1:2">
      <c r="A1649" s="70"/>
      <c r="B1649" s="70"/>
    </row>
    <row r="1650" spans="1:2">
      <c r="A1650" s="70"/>
      <c r="B1650" s="70"/>
    </row>
    <row r="1651" spans="1:2">
      <c r="A1651" s="70"/>
      <c r="B1651" s="70"/>
    </row>
    <row r="1652" spans="1:2">
      <c r="A1652" s="70"/>
      <c r="B1652" s="70"/>
    </row>
    <row r="1653" spans="1:2">
      <c r="A1653" s="70"/>
      <c r="B1653" s="70"/>
    </row>
    <row r="1654" spans="1:2">
      <c r="A1654" s="70"/>
      <c r="B1654" s="70"/>
    </row>
    <row r="1655" spans="1:2">
      <c r="A1655" s="70"/>
      <c r="B1655" s="70"/>
    </row>
    <row r="1656" spans="1:2">
      <c r="A1656" s="70"/>
      <c r="B1656" s="70"/>
    </row>
    <row r="1657" spans="1:2">
      <c r="A1657" s="70"/>
      <c r="B1657" s="70"/>
    </row>
    <row r="1658" spans="1:2">
      <c r="A1658" s="70"/>
      <c r="B1658" s="70"/>
    </row>
    <row r="1659" spans="1:2">
      <c r="A1659" s="70"/>
      <c r="B1659" s="70"/>
    </row>
    <row r="1660" spans="1:2">
      <c r="A1660" s="70"/>
      <c r="B1660" s="70"/>
    </row>
    <row r="1661" spans="1:2">
      <c r="A1661" s="70"/>
      <c r="B1661" s="70"/>
    </row>
    <row r="1662" spans="1:2">
      <c r="A1662" s="70"/>
      <c r="B1662" s="70"/>
    </row>
    <row r="1663" spans="1:2">
      <c r="A1663" s="70"/>
      <c r="B1663" s="70"/>
    </row>
    <row r="1664" spans="1:2">
      <c r="A1664" s="70"/>
      <c r="B1664" s="70"/>
    </row>
    <row r="1665" spans="1:2">
      <c r="A1665" s="70"/>
      <c r="B1665" s="70"/>
    </row>
    <row r="1666" spans="1:2">
      <c r="A1666" s="70"/>
      <c r="B1666" s="70"/>
    </row>
    <row r="1667" spans="1:2">
      <c r="A1667" s="70"/>
      <c r="B1667" s="70"/>
    </row>
    <row r="1668" spans="1:2">
      <c r="A1668" s="70"/>
      <c r="B1668" s="70"/>
    </row>
    <row r="1669" spans="1:2">
      <c r="A1669" s="70"/>
      <c r="B1669" s="70"/>
    </row>
    <row r="1670" spans="1:2">
      <c r="A1670" s="70"/>
      <c r="B1670" s="70"/>
    </row>
    <row r="1671" spans="1:2">
      <c r="A1671" s="70"/>
      <c r="B1671" s="70"/>
    </row>
    <row r="1672" spans="1:2">
      <c r="A1672" s="70"/>
      <c r="B1672" s="70"/>
    </row>
    <row r="1673" spans="1:2">
      <c r="A1673" s="70"/>
      <c r="B1673" s="70"/>
    </row>
    <row r="1674" spans="1:2">
      <c r="A1674" s="70"/>
      <c r="B1674" s="70"/>
    </row>
    <row r="1675" spans="1:2">
      <c r="A1675" s="70"/>
      <c r="B1675" s="70"/>
    </row>
    <row r="1676" spans="1:2">
      <c r="A1676" s="70"/>
      <c r="B1676" s="70"/>
    </row>
    <row r="1677" spans="1:2">
      <c r="A1677" s="70"/>
      <c r="B1677" s="70"/>
    </row>
    <row r="1678" spans="1:2">
      <c r="A1678" s="70"/>
      <c r="B1678" s="70"/>
    </row>
    <row r="1679" spans="1:2">
      <c r="A1679" s="70"/>
      <c r="B1679" s="70"/>
    </row>
    <row r="1680" spans="1:2">
      <c r="A1680" s="70"/>
      <c r="B1680" s="70"/>
    </row>
    <row r="1681" spans="1:2">
      <c r="A1681" s="70"/>
      <c r="B1681" s="70"/>
    </row>
    <row r="1682" spans="1:2">
      <c r="A1682" s="70"/>
      <c r="B1682" s="70"/>
    </row>
    <row r="1683" spans="1:2">
      <c r="A1683" s="70"/>
      <c r="B1683" s="70"/>
    </row>
    <row r="1684" spans="1:2">
      <c r="A1684" s="70"/>
      <c r="B1684" s="70"/>
    </row>
    <row r="1685" spans="1:2">
      <c r="A1685" s="70"/>
      <c r="B1685" s="70"/>
    </row>
    <row r="1686" spans="1:2">
      <c r="A1686" s="70"/>
      <c r="B1686" s="70"/>
    </row>
    <row r="1687" spans="1:2">
      <c r="A1687" s="70"/>
      <c r="B1687" s="70"/>
    </row>
    <row r="1688" spans="1:2">
      <c r="A1688" s="70"/>
      <c r="B1688" s="70"/>
    </row>
    <row r="1689" spans="1:2">
      <c r="A1689" s="70"/>
      <c r="B1689" s="70"/>
    </row>
    <row r="1690" spans="1:2">
      <c r="A1690" s="70"/>
      <c r="B1690" s="70"/>
    </row>
    <row r="1691" spans="1:2">
      <c r="A1691" s="70"/>
      <c r="B1691" s="70"/>
    </row>
    <row r="1692" spans="1:2">
      <c r="A1692" s="70"/>
      <c r="B1692" s="70"/>
    </row>
    <row r="1693" spans="1:2">
      <c r="A1693" s="70"/>
      <c r="B1693" s="70"/>
    </row>
    <row r="1694" spans="1:2">
      <c r="A1694" s="70"/>
      <c r="B1694" s="70"/>
    </row>
    <row r="1695" spans="1:2">
      <c r="A1695" s="70"/>
      <c r="B1695" s="70"/>
    </row>
    <row r="1696" spans="1:2">
      <c r="A1696" s="70"/>
      <c r="B1696" s="70"/>
    </row>
    <row r="1697" spans="1:2">
      <c r="A1697" s="70"/>
      <c r="B1697" s="70"/>
    </row>
    <row r="1698" spans="1:2">
      <c r="A1698" s="70"/>
      <c r="B1698" s="70"/>
    </row>
    <row r="1699" spans="1:2">
      <c r="A1699" s="70"/>
      <c r="B1699" s="70"/>
    </row>
    <row r="1700" spans="1:2">
      <c r="A1700" s="70"/>
      <c r="B1700" s="70"/>
    </row>
    <row r="1701" spans="1:2">
      <c r="A1701" s="70"/>
      <c r="B1701" s="70"/>
    </row>
    <row r="1702" spans="1:2">
      <c r="A1702" s="70"/>
      <c r="B1702" s="70"/>
    </row>
    <row r="1703" spans="1:2">
      <c r="A1703" s="70"/>
      <c r="B1703" s="70"/>
    </row>
    <row r="1704" spans="1:2">
      <c r="A1704" s="70"/>
      <c r="B1704" s="70"/>
    </row>
    <row r="1705" spans="1:2">
      <c r="A1705" s="70"/>
      <c r="B1705" s="70"/>
    </row>
    <row r="1706" spans="1:2">
      <c r="A1706" s="70"/>
      <c r="B1706" s="70"/>
    </row>
    <row r="1707" spans="1:2">
      <c r="A1707" s="70"/>
      <c r="B1707" s="70"/>
    </row>
    <row r="1708" spans="1:2">
      <c r="A1708" s="70"/>
      <c r="B1708" s="70"/>
    </row>
    <row r="1709" spans="1:2">
      <c r="A1709" s="70"/>
      <c r="B1709" s="70"/>
    </row>
    <row r="1710" spans="1:2">
      <c r="A1710" s="70"/>
      <c r="B1710" s="70"/>
    </row>
    <row r="1711" spans="1:2">
      <c r="A1711" s="70"/>
      <c r="B1711" s="70"/>
    </row>
    <row r="1712" spans="1:2">
      <c r="A1712" s="70"/>
      <c r="B1712" s="70"/>
    </row>
    <row r="1713" spans="1:2">
      <c r="A1713" s="70"/>
      <c r="B1713" s="70"/>
    </row>
    <row r="1714" spans="1:2">
      <c r="A1714" s="70"/>
      <c r="B1714" s="70"/>
    </row>
    <row r="1715" spans="1:2">
      <c r="A1715" s="70"/>
      <c r="B1715" s="70"/>
    </row>
    <row r="1716" spans="1:2">
      <c r="A1716" s="70"/>
      <c r="B1716" s="70"/>
    </row>
    <row r="1717" spans="1:2">
      <c r="A1717" s="70"/>
      <c r="B1717" s="70"/>
    </row>
    <row r="1718" spans="1:2">
      <c r="A1718" s="70"/>
      <c r="B1718" s="70"/>
    </row>
    <row r="1719" spans="1:2">
      <c r="A1719" s="70"/>
      <c r="B1719" s="70"/>
    </row>
    <row r="1720" spans="1:2">
      <c r="A1720" s="70"/>
      <c r="B1720" s="70"/>
    </row>
    <row r="1721" spans="1:2">
      <c r="A1721" s="70"/>
      <c r="B1721" s="70"/>
    </row>
    <row r="1722" spans="1:2">
      <c r="A1722" s="70"/>
      <c r="B1722" s="70"/>
    </row>
    <row r="1723" spans="1:2">
      <c r="A1723" s="70"/>
      <c r="B1723" s="70"/>
    </row>
    <row r="1724" spans="1:2">
      <c r="A1724" s="70"/>
      <c r="B1724" s="70"/>
    </row>
    <row r="1725" spans="1:2">
      <c r="A1725" s="70"/>
      <c r="B1725" s="70"/>
    </row>
    <row r="1726" spans="1:2">
      <c r="A1726" s="70"/>
      <c r="B1726" s="70"/>
    </row>
    <row r="1727" spans="1:2">
      <c r="A1727" s="70"/>
      <c r="B1727" s="70"/>
    </row>
    <row r="1728" spans="1:2">
      <c r="A1728" s="70"/>
      <c r="B1728" s="70"/>
    </row>
    <row r="1729" spans="1:2">
      <c r="A1729" s="70"/>
      <c r="B1729" s="70"/>
    </row>
    <row r="1730" spans="1:2">
      <c r="A1730" s="70"/>
      <c r="B1730" s="70"/>
    </row>
    <row r="1731" spans="1:2">
      <c r="A1731" s="70"/>
      <c r="B1731" s="70"/>
    </row>
    <row r="1732" spans="1:2">
      <c r="A1732" s="70"/>
      <c r="B1732" s="70"/>
    </row>
    <row r="1733" spans="1:2">
      <c r="A1733" s="70"/>
      <c r="B1733" s="70"/>
    </row>
    <row r="1734" spans="1:2">
      <c r="A1734" s="70"/>
      <c r="B1734" s="70"/>
    </row>
    <row r="1735" spans="1:2">
      <c r="A1735" s="70"/>
      <c r="B1735" s="70"/>
    </row>
    <row r="1736" spans="1:2">
      <c r="A1736" s="70"/>
      <c r="B1736" s="70"/>
    </row>
    <row r="1737" spans="1:2">
      <c r="A1737" s="70"/>
      <c r="B1737" s="70"/>
    </row>
    <row r="1738" spans="1:2">
      <c r="A1738" s="70"/>
      <c r="B1738" s="70"/>
    </row>
    <row r="1739" spans="1:2">
      <c r="A1739" s="70"/>
      <c r="B1739" s="70"/>
    </row>
    <row r="1740" spans="1:2">
      <c r="A1740" s="70"/>
      <c r="B1740" s="70"/>
    </row>
    <row r="1741" spans="1:2">
      <c r="A1741" s="70"/>
      <c r="B1741" s="70"/>
    </row>
    <row r="1742" spans="1:2">
      <c r="A1742" s="70"/>
      <c r="B1742" s="70"/>
    </row>
    <row r="1743" spans="1:2">
      <c r="A1743" s="70"/>
      <c r="B1743" s="70"/>
    </row>
    <row r="1744" spans="1:2">
      <c r="A1744" s="70"/>
      <c r="B1744" s="70"/>
    </row>
    <row r="1745" spans="1:2">
      <c r="A1745" s="70"/>
      <c r="B1745" s="70"/>
    </row>
    <row r="1746" spans="1:2">
      <c r="A1746" s="70"/>
      <c r="B1746" s="70"/>
    </row>
    <row r="1747" spans="1:2">
      <c r="A1747" s="70"/>
      <c r="B1747" s="70"/>
    </row>
    <row r="1748" spans="1:2">
      <c r="A1748" s="70"/>
      <c r="B1748" s="70"/>
    </row>
    <row r="1749" spans="1:2">
      <c r="A1749" s="70"/>
      <c r="B1749" s="70"/>
    </row>
    <row r="1750" spans="1:2">
      <c r="A1750" s="70"/>
      <c r="B1750" s="70"/>
    </row>
    <row r="1751" spans="1:2">
      <c r="A1751" s="70"/>
      <c r="B1751" s="70"/>
    </row>
    <row r="1752" spans="1:2">
      <c r="A1752" s="70"/>
      <c r="B1752" s="70"/>
    </row>
    <row r="1753" spans="1:2">
      <c r="A1753" s="70"/>
      <c r="B1753" s="70"/>
    </row>
    <row r="1754" spans="1:2">
      <c r="A1754" s="70"/>
      <c r="B1754" s="70"/>
    </row>
    <row r="1755" spans="1:2">
      <c r="A1755" s="70"/>
      <c r="B1755" s="70"/>
    </row>
    <row r="1756" spans="1:2">
      <c r="A1756" s="70"/>
      <c r="B1756" s="70"/>
    </row>
    <row r="1757" spans="1:2">
      <c r="A1757" s="70"/>
      <c r="B1757" s="70"/>
    </row>
    <row r="1758" spans="1:2">
      <c r="A1758" s="70"/>
      <c r="B1758" s="70"/>
    </row>
    <row r="1759" spans="1:2">
      <c r="A1759" s="70"/>
      <c r="B1759" s="70"/>
    </row>
    <row r="1760" spans="1:2">
      <c r="A1760" s="70"/>
      <c r="B1760" s="70"/>
    </row>
    <row r="1761" spans="1:2">
      <c r="A1761" s="70"/>
      <c r="B1761" s="70"/>
    </row>
    <row r="1762" spans="1:2">
      <c r="A1762" s="70"/>
      <c r="B1762" s="70"/>
    </row>
    <row r="1763" spans="1:2">
      <c r="A1763" s="70"/>
      <c r="B1763" s="70"/>
    </row>
    <row r="1764" spans="1:2">
      <c r="A1764" s="70"/>
      <c r="B1764" s="70"/>
    </row>
    <row r="1765" spans="1:2">
      <c r="A1765" s="70"/>
      <c r="B1765" s="70"/>
    </row>
    <row r="1766" spans="1:2">
      <c r="A1766" s="70"/>
      <c r="B1766" s="70"/>
    </row>
    <row r="1767" spans="1:2">
      <c r="A1767" s="70"/>
      <c r="B1767" s="70"/>
    </row>
    <row r="1768" spans="1:2">
      <c r="A1768" s="70"/>
      <c r="B1768" s="70"/>
    </row>
    <row r="1769" spans="1:2">
      <c r="A1769" s="70"/>
      <c r="B1769" s="70"/>
    </row>
    <row r="1770" spans="1:2">
      <c r="A1770" s="70"/>
      <c r="B1770" s="70"/>
    </row>
    <row r="1771" spans="1:2">
      <c r="A1771" s="70"/>
      <c r="B1771" s="70"/>
    </row>
    <row r="1772" spans="1:2">
      <c r="A1772" s="70"/>
      <c r="B1772" s="70"/>
    </row>
    <row r="1773" spans="1:2">
      <c r="A1773" s="70"/>
      <c r="B1773" s="70"/>
    </row>
    <row r="1774" spans="1:2">
      <c r="A1774" s="70"/>
      <c r="B1774" s="70"/>
    </row>
    <row r="1775" spans="1:2">
      <c r="A1775" s="70"/>
      <c r="B1775" s="70"/>
    </row>
    <row r="1776" spans="1:2">
      <c r="A1776" s="70"/>
      <c r="B1776" s="70"/>
    </row>
    <row r="1777" spans="1:2">
      <c r="A1777" s="70"/>
      <c r="B1777" s="70"/>
    </row>
    <row r="1778" spans="1:2">
      <c r="A1778" s="70"/>
      <c r="B1778" s="70"/>
    </row>
    <row r="1779" spans="1:2">
      <c r="A1779" s="70"/>
      <c r="B1779" s="70"/>
    </row>
    <row r="1780" spans="1:2">
      <c r="A1780" s="70"/>
      <c r="B1780" s="70"/>
    </row>
    <row r="1781" spans="1:2">
      <c r="A1781" s="70"/>
      <c r="B1781" s="70"/>
    </row>
    <row r="1782" spans="1:2">
      <c r="A1782" s="70"/>
      <c r="B1782" s="70"/>
    </row>
    <row r="1783" spans="1:2">
      <c r="A1783" s="70"/>
      <c r="B1783" s="70"/>
    </row>
    <row r="1784" spans="1:2">
      <c r="A1784" s="70"/>
      <c r="B1784" s="70"/>
    </row>
    <row r="1785" spans="1:2">
      <c r="A1785" s="70"/>
      <c r="B1785" s="70"/>
    </row>
    <row r="1786" spans="1:2">
      <c r="A1786" s="70"/>
      <c r="B1786" s="70"/>
    </row>
    <row r="1787" spans="1:2">
      <c r="A1787" s="70"/>
      <c r="B1787" s="70"/>
    </row>
    <row r="1788" spans="1:2">
      <c r="A1788" s="70"/>
      <c r="B1788" s="70"/>
    </row>
    <row r="1789" spans="1:2">
      <c r="A1789" s="70"/>
      <c r="B1789" s="70"/>
    </row>
    <row r="1790" spans="1:2">
      <c r="A1790" s="70"/>
      <c r="B1790" s="70"/>
    </row>
    <row r="1791" spans="1:2">
      <c r="A1791" s="70"/>
      <c r="B1791" s="70"/>
    </row>
    <row r="1792" spans="1:2">
      <c r="A1792" s="70"/>
      <c r="B1792" s="70"/>
    </row>
    <row r="1793" spans="1:2">
      <c r="A1793" s="70"/>
      <c r="B1793" s="70"/>
    </row>
    <row r="1794" spans="1:2">
      <c r="A1794" s="70"/>
      <c r="B1794" s="70"/>
    </row>
    <row r="1795" spans="1:2">
      <c r="A1795" s="70"/>
      <c r="B1795" s="70"/>
    </row>
    <row r="1796" spans="1:2">
      <c r="A1796" s="70"/>
      <c r="B1796" s="70"/>
    </row>
    <row r="1797" spans="1:2">
      <c r="A1797" s="70"/>
      <c r="B1797" s="70"/>
    </row>
    <row r="1798" spans="1:2">
      <c r="A1798" s="70"/>
      <c r="B1798" s="70"/>
    </row>
    <row r="1799" spans="1:2">
      <c r="A1799" s="70"/>
      <c r="B1799" s="70"/>
    </row>
    <row r="1800" spans="1:2">
      <c r="A1800" s="70"/>
      <c r="B1800" s="70"/>
    </row>
    <row r="1801" spans="1:2">
      <c r="A1801" s="70"/>
      <c r="B1801" s="70"/>
    </row>
    <row r="1802" spans="1:2">
      <c r="A1802" s="70"/>
      <c r="B1802" s="70"/>
    </row>
    <row r="1803" spans="1:2">
      <c r="A1803" s="70"/>
      <c r="B1803" s="70"/>
    </row>
    <row r="1804" spans="1:2">
      <c r="A1804" s="70"/>
      <c r="B1804" s="70"/>
    </row>
    <row r="1805" spans="1:2">
      <c r="A1805" s="70"/>
      <c r="B1805" s="70"/>
    </row>
    <row r="1806" spans="1:2">
      <c r="A1806" s="70"/>
      <c r="B1806" s="70"/>
    </row>
    <row r="1807" spans="1:2">
      <c r="A1807" s="70"/>
      <c r="B1807" s="70"/>
    </row>
    <row r="1808" spans="1:2">
      <c r="A1808" s="70"/>
      <c r="B1808" s="70"/>
    </row>
    <row r="1809" spans="1:2">
      <c r="A1809" s="70"/>
      <c r="B1809" s="70"/>
    </row>
    <row r="1810" spans="1:2">
      <c r="A1810" s="70"/>
      <c r="B1810" s="70"/>
    </row>
    <row r="1811" spans="1:2">
      <c r="A1811" s="70"/>
      <c r="B1811" s="70"/>
    </row>
    <row r="1812" spans="1:2">
      <c r="A1812" s="70"/>
      <c r="B1812" s="70"/>
    </row>
    <row r="1813" spans="1:2">
      <c r="A1813" s="70"/>
      <c r="B1813" s="70"/>
    </row>
    <row r="1814" spans="1:2">
      <c r="A1814" s="70"/>
      <c r="B1814" s="70"/>
    </row>
    <row r="1815" spans="1:2">
      <c r="A1815" s="70"/>
      <c r="B1815" s="70"/>
    </row>
    <row r="1816" spans="1:2">
      <c r="A1816" s="70"/>
      <c r="B1816" s="70"/>
    </row>
    <row r="1817" spans="1:2">
      <c r="A1817" s="70"/>
      <c r="B1817" s="70"/>
    </row>
    <row r="1818" spans="1:2">
      <c r="A1818" s="70"/>
      <c r="B1818" s="70"/>
    </row>
    <row r="1819" spans="1:2">
      <c r="A1819" s="70"/>
      <c r="B1819" s="70"/>
    </row>
    <row r="1820" spans="1:2">
      <c r="A1820" s="70"/>
      <c r="B1820" s="70"/>
    </row>
    <row r="1821" spans="1:2">
      <c r="A1821" s="70"/>
      <c r="B1821" s="70"/>
    </row>
    <row r="1822" spans="1:2">
      <c r="A1822" s="70"/>
      <c r="B1822" s="70"/>
    </row>
    <row r="1823" spans="1:2">
      <c r="A1823" s="70"/>
      <c r="B1823" s="70"/>
    </row>
    <row r="1824" spans="1:2">
      <c r="A1824" s="70"/>
      <c r="B1824" s="70"/>
    </row>
    <row r="1825" spans="1:2">
      <c r="A1825" s="70"/>
      <c r="B1825" s="70"/>
    </row>
    <row r="1826" spans="1:2">
      <c r="A1826" s="70"/>
      <c r="B1826" s="70"/>
    </row>
    <row r="1827" spans="1:2">
      <c r="A1827" s="70"/>
      <c r="B1827" s="70"/>
    </row>
    <row r="1828" spans="1:2">
      <c r="A1828" s="70"/>
      <c r="B1828" s="70"/>
    </row>
    <row r="1829" spans="1:2">
      <c r="A1829" s="70"/>
      <c r="B1829" s="70"/>
    </row>
    <row r="1830" spans="1:2">
      <c r="A1830" s="70"/>
      <c r="B1830" s="70"/>
    </row>
    <row r="1831" spans="1:2">
      <c r="A1831" s="70"/>
      <c r="B1831" s="70"/>
    </row>
    <row r="1832" spans="1:2">
      <c r="A1832" s="70"/>
      <c r="B1832" s="70"/>
    </row>
    <row r="1833" spans="1:2">
      <c r="A1833" s="70"/>
      <c r="B1833" s="70"/>
    </row>
    <row r="1834" spans="1:2">
      <c r="A1834" s="70"/>
      <c r="B1834" s="70"/>
    </row>
    <row r="1835" spans="1:2">
      <c r="A1835" s="70"/>
      <c r="B1835" s="70"/>
    </row>
    <row r="1836" spans="1:2">
      <c r="A1836" s="70"/>
      <c r="B1836" s="70"/>
    </row>
    <row r="1837" spans="1:2">
      <c r="A1837" s="70"/>
      <c r="B1837" s="70"/>
    </row>
    <row r="1838" spans="1:2">
      <c r="A1838" s="70"/>
      <c r="B1838" s="70"/>
    </row>
    <row r="1839" spans="1:2">
      <c r="A1839" s="70"/>
      <c r="B1839" s="70"/>
    </row>
    <row r="1840" spans="1:2">
      <c r="A1840" s="70"/>
      <c r="B1840" s="70"/>
    </row>
    <row r="1841" spans="1:2">
      <c r="A1841" s="70"/>
      <c r="B1841" s="70"/>
    </row>
    <row r="1842" spans="1:2">
      <c r="A1842" s="70"/>
      <c r="B1842" s="70"/>
    </row>
    <row r="1843" spans="1:2">
      <c r="A1843" s="70"/>
      <c r="B1843" s="70"/>
    </row>
    <row r="1844" spans="1:2">
      <c r="A1844" s="70"/>
      <c r="B1844" s="70"/>
    </row>
    <row r="1845" spans="1:2">
      <c r="A1845" s="70"/>
      <c r="B1845" s="70"/>
    </row>
    <row r="1846" spans="1:2">
      <c r="A1846" s="70"/>
      <c r="B1846" s="70"/>
    </row>
    <row r="1847" spans="1:2">
      <c r="A1847" s="70"/>
      <c r="B1847" s="70"/>
    </row>
    <row r="1848" spans="1:2">
      <c r="A1848" s="70"/>
      <c r="B1848" s="70"/>
    </row>
    <row r="1849" spans="1:2">
      <c r="A1849" s="70"/>
      <c r="B1849" s="70"/>
    </row>
    <row r="1850" spans="1:2">
      <c r="A1850" s="70"/>
      <c r="B1850" s="70"/>
    </row>
    <row r="1851" spans="1:2">
      <c r="A1851" s="70"/>
      <c r="B1851" s="70"/>
    </row>
    <row r="1852" spans="1:2">
      <c r="A1852" s="70"/>
      <c r="B1852" s="70"/>
    </row>
    <row r="1853" spans="1:2">
      <c r="A1853" s="70"/>
      <c r="B1853" s="70"/>
    </row>
    <row r="1854" spans="1:2">
      <c r="A1854" s="70"/>
      <c r="B1854" s="70"/>
    </row>
    <row r="1855" spans="1:2">
      <c r="A1855" s="70"/>
      <c r="B1855" s="70"/>
    </row>
    <row r="1856" spans="1:2">
      <c r="A1856" s="70"/>
      <c r="B1856" s="70"/>
    </row>
    <row r="1857" spans="1:2">
      <c r="A1857" s="70"/>
      <c r="B1857" s="70"/>
    </row>
    <row r="1858" spans="1:2">
      <c r="A1858" s="70"/>
      <c r="B1858" s="70"/>
    </row>
    <row r="1859" spans="1:2">
      <c r="A1859" s="70"/>
      <c r="B1859" s="70"/>
    </row>
    <row r="1860" spans="1:2">
      <c r="A1860" s="70"/>
      <c r="B1860" s="70"/>
    </row>
    <row r="1861" spans="1:2">
      <c r="A1861" s="70"/>
      <c r="B1861" s="70"/>
    </row>
    <row r="1862" spans="1:2">
      <c r="A1862" s="70"/>
      <c r="B1862" s="70"/>
    </row>
    <row r="1863" spans="1:2">
      <c r="A1863" s="70"/>
      <c r="B1863" s="70"/>
    </row>
    <row r="1864" spans="1:2">
      <c r="A1864" s="70"/>
      <c r="B1864" s="70"/>
    </row>
    <row r="1865" spans="1:2">
      <c r="A1865" s="70"/>
      <c r="B1865" s="70"/>
    </row>
    <row r="1866" spans="1:2">
      <c r="A1866" s="70"/>
      <c r="B1866" s="70"/>
    </row>
    <row r="1867" spans="1:2">
      <c r="A1867" s="70"/>
      <c r="B1867" s="70"/>
    </row>
    <row r="1868" spans="1:2">
      <c r="A1868" s="70"/>
      <c r="B1868" s="70"/>
    </row>
    <row r="1869" spans="1:2">
      <c r="A1869" s="70"/>
      <c r="B1869" s="70"/>
    </row>
    <row r="1870" spans="1:2">
      <c r="A1870" s="70"/>
      <c r="B1870" s="70"/>
    </row>
    <row r="1871" spans="1:2">
      <c r="A1871" s="70"/>
      <c r="B1871" s="70"/>
    </row>
    <row r="1872" spans="1:2">
      <c r="A1872" s="70"/>
      <c r="B1872" s="70"/>
    </row>
    <row r="1873" spans="1:2">
      <c r="A1873" s="70"/>
      <c r="B1873" s="70"/>
    </row>
    <row r="1874" spans="1:2">
      <c r="A1874" s="70"/>
      <c r="B1874" s="70"/>
    </row>
    <row r="1875" spans="1:2">
      <c r="A1875" s="70"/>
      <c r="B1875" s="70"/>
    </row>
    <row r="1876" spans="1:2">
      <c r="A1876" s="70"/>
      <c r="B1876" s="70"/>
    </row>
    <row r="1877" spans="1:2">
      <c r="A1877" s="70"/>
      <c r="B1877" s="70"/>
    </row>
    <row r="1878" spans="1:2">
      <c r="A1878" s="70"/>
      <c r="B1878" s="70"/>
    </row>
    <row r="1879" spans="1:2">
      <c r="A1879" s="70"/>
      <c r="B1879" s="70"/>
    </row>
    <row r="1880" spans="1:2">
      <c r="A1880" s="70"/>
      <c r="B1880" s="70"/>
    </row>
    <row r="1881" spans="1:2">
      <c r="A1881" s="70"/>
      <c r="B1881" s="70"/>
    </row>
    <row r="1882" spans="1:2">
      <c r="A1882" s="70"/>
      <c r="B1882" s="70"/>
    </row>
    <row r="1883" spans="1:2">
      <c r="A1883" s="70"/>
      <c r="B1883" s="70"/>
    </row>
    <row r="1884" spans="1:2">
      <c r="A1884" s="70"/>
      <c r="B1884" s="70"/>
    </row>
    <row r="1885" spans="1:2">
      <c r="A1885" s="70"/>
      <c r="B1885" s="70"/>
    </row>
    <row r="1886" spans="1:2">
      <c r="A1886" s="70"/>
      <c r="B1886" s="70"/>
    </row>
    <row r="1887" spans="1:2">
      <c r="A1887" s="70"/>
      <c r="B1887" s="70"/>
    </row>
    <row r="1888" spans="1:2">
      <c r="A1888" s="70"/>
      <c r="B1888" s="70"/>
    </row>
    <row r="1889" spans="1:2">
      <c r="A1889" s="70"/>
      <c r="B1889" s="70"/>
    </row>
    <row r="1890" spans="1:2">
      <c r="A1890" s="70"/>
      <c r="B1890" s="70"/>
    </row>
    <row r="1891" spans="1:2">
      <c r="A1891" s="70"/>
      <c r="B1891" s="70"/>
    </row>
    <row r="1892" spans="1:2">
      <c r="A1892" s="70"/>
      <c r="B1892" s="70"/>
    </row>
    <row r="1893" spans="1:2">
      <c r="A1893" s="70"/>
      <c r="B1893" s="70"/>
    </row>
    <row r="1894" spans="1:2">
      <c r="A1894" s="70"/>
      <c r="B1894" s="70"/>
    </row>
    <row r="1895" spans="1:2">
      <c r="A1895" s="70"/>
      <c r="B1895" s="70"/>
    </row>
    <row r="1896" spans="1:2">
      <c r="A1896" s="70"/>
      <c r="B1896" s="70"/>
    </row>
    <row r="1897" spans="1:2">
      <c r="A1897" s="70"/>
      <c r="B1897" s="70"/>
    </row>
    <row r="1898" spans="1:2">
      <c r="A1898" s="70"/>
      <c r="B1898" s="70"/>
    </row>
    <row r="1899" spans="1:2">
      <c r="A1899" s="70"/>
      <c r="B1899" s="70"/>
    </row>
    <row r="1900" spans="1:2">
      <c r="A1900" s="70"/>
      <c r="B1900" s="70"/>
    </row>
    <row r="1901" spans="1:2">
      <c r="A1901" s="70"/>
      <c r="B1901" s="70"/>
    </row>
    <row r="1902" spans="1:2">
      <c r="A1902" s="70"/>
      <c r="B1902" s="70"/>
    </row>
    <row r="1903" spans="1:2">
      <c r="A1903" s="70"/>
      <c r="B1903" s="70"/>
    </row>
    <row r="1904" spans="1:2">
      <c r="A1904" s="70"/>
      <c r="B1904" s="70"/>
    </row>
    <row r="1905" spans="1:2">
      <c r="A1905" s="70"/>
      <c r="B1905" s="70"/>
    </row>
    <row r="1906" spans="1:2">
      <c r="A1906" s="70"/>
      <c r="B1906" s="70"/>
    </row>
    <row r="1907" spans="1:2">
      <c r="A1907" s="70"/>
      <c r="B1907" s="70"/>
    </row>
    <row r="1908" spans="1:2">
      <c r="A1908" s="70"/>
      <c r="B1908" s="70"/>
    </row>
    <row r="1909" spans="1:2">
      <c r="A1909" s="70"/>
      <c r="B1909" s="70"/>
    </row>
    <row r="1910" spans="1:2">
      <c r="A1910" s="70"/>
      <c r="B1910" s="70"/>
    </row>
    <row r="1911" spans="1:2">
      <c r="A1911" s="70"/>
      <c r="B1911" s="70"/>
    </row>
    <row r="1912" spans="1:2">
      <c r="A1912" s="70"/>
      <c r="B1912" s="70"/>
    </row>
    <row r="1913" spans="1:2">
      <c r="A1913" s="70"/>
      <c r="B1913" s="70"/>
    </row>
    <row r="1914" spans="1:2">
      <c r="A1914" s="70"/>
      <c r="B1914" s="70"/>
    </row>
    <row r="1915" spans="1:2">
      <c r="A1915" s="70"/>
      <c r="B1915" s="70"/>
    </row>
    <row r="1916" spans="1:2">
      <c r="A1916" s="70"/>
      <c r="B1916" s="70"/>
    </row>
    <row r="1917" spans="1:2">
      <c r="A1917" s="70"/>
      <c r="B1917" s="70"/>
    </row>
    <row r="1918" spans="1:2">
      <c r="A1918" s="70"/>
      <c r="B1918" s="70"/>
    </row>
    <row r="1919" spans="1:2">
      <c r="A1919" s="70"/>
      <c r="B1919" s="70"/>
    </row>
    <row r="1920" spans="1:2">
      <c r="A1920" s="70"/>
      <c r="B1920" s="70"/>
    </row>
    <row r="1921" spans="1:2">
      <c r="A1921" s="70"/>
      <c r="B1921" s="70"/>
    </row>
    <row r="1922" spans="1:2">
      <c r="A1922" s="70"/>
      <c r="B1922" s="70"/>
    </row>
    <row r="1923" spans="1:2">
      <c r="A1923" s="70"/>
      <c r="B1923" s="70"/>
    </row>
    <row r="1924" spans="1:2">
      <c r="A1924" s="70"/>
      <c r="B1924" s="70"/>
    </row>
    <row r="1925" spans="1:2">
      <c r="A1925" s="70"/>
      <c r="B1925" s="70"/>
    </row>
    <row r="1926" spans="1:2">
      <c r="A1926" s="70"/>
      <c r="B1926" s="70"/>
    </row>
    <row r="1927" spans="1:2">
      <c r="A1927" s="70"/>
      <c r="B1927" s="70"/>
    </row>
    <row r="1928" spans="1:2">
      <c r="A1928" s="70"/>
      <c r="B1928" s="70"/>
    </row>
    <row r="1929" spans="1:2">
      <c r="A1929" s="70"/>
      <c r="B1929" s="70"/>
    </row>
    <row r="1930" spans="1:2">
      <c r="A1930" s="70"/>
      <c r="B1930" s="70"/>
    </row>
    <row r="1931" spans="1:2">
      <c r="A1931" s="70"/>
      <c r="B1931" s="70"/>
    </row>
    <row r="1932" spans="1:2">
      <c r="A1932" s="70"/>
      <c r="B1932" s="70"/>
    </row>
    <row r="1933" spans="1:2">
      <c r="A1933" s="70"/>
      <c r="B1933" s="70"/>
    </row>
    <row r="1934" spans="1:2">
      <c r="A1934" s="70"/>
      <c r="B1934" s="70"/>
    </row>
    <row r="1935" spans="1:2">
      <c r="A1935" s="70"/>
      <c r="B1935" s="70"/>
    </row>
    <row r="1936" spans="1:2">
      <c r="A1936" s="70"/>
      <c r="B1936" s="70"/>
    </row>
    <row r="1937" spans="1:2">
      <c r="A1937" s="70"/>
      <c r="B1937" s="70"/>
    </row>
    <row r="1938" spans="1:2">
      <c r="A1938" s="70"/>
      <c r="B1938" s="70"/>
    </row>
    <row r="1939" spans="1:2">
      <c r="A1939" s="70"/>
      <c r="B1939" s="70"/>
    </row>
    <row r="1940" spans="1:2">
      <c r="A1940" s="70"/>
      <c r="B1940" s="70"/>
    </row>
    <row r="1941" spans="1:2">
      <c r="A1941" s="70"/>
      <c r="B1941" s="70"/>
    </row>
    <row r="1942" spans="1:2">
      <c r="A1942" s="70"/>
      <c r="B1942" s="70"/>
    </row>
    <row r="1943" spans="1:2">
      <c r="A1943" s="70"/>
      <c r="B1943" s="70"/>
    </row>
    <row r="1944" spans="1:2">
      <c r="A1944" s="70"/>
      <c r="B1944" s="70"/>
    </row>
    <row r="1945" spans="1:2">
      <c r="A1945" s="70"/>
      <c r="B1945" s="70"/>
    </row>
    <row r="1946" spans="1:2">
      <c r="A1946" s="70"/>
      <c r="B1946" s="70"/>
    </row>
    <row r="1947" spans="1:2">
      <c r="A1947" s="70"/>
      <c r="B1947" s="70"/>
    </row>
    <row r="1948" spans="1:2">
      <c r="A1948" s="70"/>
      <c r="B1948" s="70"/>
    </row>
    <row r="1949" spans="1:2">
      <c r="A1949" s="70"/>
      <c r="B1949" s="70"/>
    </row>
    <row r="1950" spans="1:2">
      <c r="A1950" s="70"/>
      <c r="B1950" s="70"/>
    </row>
    <row r="1951" spans="1:2">
      <c r="A1951" s="70"/>
      <c r="B1951" s="70"/>
    </row>
    <row r="1952" spans="1:2">
      <c r="A1952" s="70"/>
      <c r="B1952" s="70"/>
    </row>
    <row r="1953" spans="1:2">
      <c r="A1953" s="70"/>
      <c r="B1953" s="70"/>
    </row>
    <row r="1954" spans="1:2">
      <c r="A1954" s="70"/>
      <c r="B1954" s="70"/>
    </row>
    <row r="1955" spans="1:2">
      <c r="A1955" s="70"/>
      <c r="B1955" s="70"/>
    </row>
    <row r="1956" spans="1:2">
      <c r="A1956" s="70"/>
      <c r="B1956" s="70"/>
    </row>
    <row r="1957" spans="1:2">
      <c r="A1957" s="70"/>
      <c r="B1957" s="70"/>
    </row>
    <row r="1958" spans="1:2">
      <c r="A1958" s="70"/>
      <c r="B1958" s="70"/>
    </row>
    <row r="1959" spans="1:2">
      <c r="A1959" s="70"/>
      <c r="B1959" s="70"/>
    </row>
    <row r="1960" spans="1:2">
      <c r="A1960" s="70"/>
      <c r="B1960" s="70"/>
    </row>
    <row r="1961" spans="1:2">
      <c r="A1961" s="70"/>
      <c r="B1961" s="70"/>
    </row>
    <row r="1962" spans="1:2">
      <c r="A1962" s="70"/>
      <c r="B1962" s="70"/>
    </row>
    <row r="1963" spans="1:2">
      <c r="A1963" s="70"/>
      <c r="B1963" s="70"/>
    </row>
    <row r="1964" spans="1:2">
      <c r="A1964" s="70"/>
      <c r="B1964" s="70"/>
    </row>
    <row r="1965" spans="1:2">
      <c r="A1965" s="70"/>
      <c r="B1965" s="70"/>
    </row>
    <row r="1966" spans="1:2">
      <c r="A1966" s="70"/>
      <c r="B1966" s="70"/>
    </row>
    <row r="1967" spans="1:2">
      <c r="A1967" s="70"/>
      <c r="B1967" s="70"/>
    </row>
    <row r="1968" spans="1:2">
      <c r="A1968" s="70"/>
      <c r="B1968" s="70"/>
    </row>
    <row r="1969" spans="1:2">
      <c r="A1969" s="70"/>
      <c r="B1969" s="70"/>
    </row>
    <row r="1970" spans="1:2">
      <c r="A1970" s="70"/>
      <c r="B1970" s="70"/>
    </row>
    <row r="1971" spans="1:2">
      <c r="A1971" s="70"/>
      <c r="B1971" s="70"/>
    </row>
    <row r="1972" spans="1:2">
      <c r="A1972" s="70"/>
      <c r="B1972" s="70"/>
    </row>
    <row r="1973" spans="1:2">
      <c r="A1973" s="70"/>
      <c r="B1973" s="70"/>
    </row>
    <row r="1974" spans="1:2">
      <c r="A1974" s="70"/>
      <c r="B1974" s="70"/>
    </row>
    <row r="1975" spans="1:2">
      <c r="A1975" s="70"/>
      <c r="B1975" s="70"/>
    </row>
    <row r="1976" spans="1:2">
      <c r="A1976" s="70"/>
      <c r="B1976" s="70"/>
    </row>
    <row r="1977" spans="1:2">
      <c r="A1977" s="70"/>
      <c r="B1977" s="70"/>
    </row>
    <row r="1978" spans="1:2">
      <c r="A1978" s="70"/>
      <c r="B1978" s="70"/>
    </row>
    <row r="1979" spans="1:2">
      <c r="A1979" s="70"/>
      <c r="B1979" s="70"/>
    </row>
    <row r="1980" spans="1:2">
      <c r="A1980" s="70"/>
      <c r="B1980" s="70"/>
    </row>
    <row r="1981" spans="1:2">
      <c r="A1981" s="70"/>
      <c r="B1981" s="70"/>
    </row>
    <row r="1982" spans="1:2">
      <c r="A1982" s="70"/>
      <c r="B1982" s="70"/>
    </row>
    <row r="1983" spans="1:2">
      <c r="A1983" s="70"/>
      <c r="B1983" s="70"/>
    </row>
    <row r="1984" spans="1:2">
      <c r="A1984" s="70"/>
      <c r="B1984" s="70"/>
    </row>
    <row r="1985" spans="1:2">
      <c r="A1985" s="70"/>
      <c r="B1985" s="70"/>
    </row>
    <row r="1986" spans="1:2">
      <c r="A1986" s="70"/>
      <c r="B1986" s="70"/>
    </row>
    <row r="1987" spans="1:2">
      <c r="A1987" s="70"/>
      <c r="B1987" s="70"/>
    </row>
    <row r="1988" spans="1:2">
      <c r="A1988" s="70"/>
      <c r="B1988" s="70"/>
    </row>
    <row r="1989" spans="1:2">
      <c r="A1989" s="70"/>
      <c r="B1989" s="70"/>
    </row>
    <row r="1990" spans="1:2">
      <c r="A1990" s="70"/>
      <c r="B1990" s="70"/>
    </row>
    <row r="1991" spans="1:2">
      <c r="A1991" s="70"/>
      <c r="B1991" s="70"/>
    </row>
    <row r="1992" spans="1:2">
      <c r="A1992" s="70"/>
      <c r="B1992" s="70"/>
    </row>
    <row r="1993" spans="1:2">
      <c r="A1993" s="70"/>
      <c r="B1993" s="70"/>
    </row>
    <row r="1994" spans="1:2">
      <c r="A1994" s="70"/>
      <c r="B1994" s="70"/>
    </row>
    <row r="1995" spans="1:2">
      <c r="A1995" s="70"/>
      <c r="B1995" s="70"/>
    </row>
    <row r="1996" spans="1:2">
      <c r="A1996" s="70"/>
      <c r="B1996" s="70"/>
    </row>
    <row r="1997" spans="1:2">
      <c r="A1997" s="70"/>
      <c r="B1997" s="70"/>
    </row>
    <row r="1998" spans="1:2">
      <c r="A1998" s="70"/>
      <c r="B1998" s="70"/>
    </row>
    <row r="1999" spans="1:2">
      <c r="A1999" s="70"/>
      <c r="B1999" s="70"/>
    </row>
    <row r="2000" spans="1:2">
      <c r="A2000" s="70"/>
      <c r="B2000" s="70"/>
    </row>
    <row r="2001" spans="1:2">
      <c r="A2001" s="70"/>
      <c r="B2001" s="70"/>
    </row>
    <row r="2002" spans="1:2">
      <c r="A2002" s="70"/>
      <c r="B2002" s="70"/>
    </row>
    <row r="2003" spans="1:2">
      <c r="A2003" s="70" t="s">
        <v>24</v>
      </c>
      <c r="B2003" s="70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D15"/>
  <sheetViews>
    <sheetView workbookViewId="0">
      <selection activeCell="AS20" sqref="AS20"/>
    </sheetView>
  </sheetViews>
  <sheetFormatPr baseColWidth="10" defaultRowHeight="16" outlineLevelCol="1"/>
  <cols>
    <col min="1" max="1" width="10.83203125" style="69"/>
    <col min="2" max="6" width="5.83203125" style="69" customWidth="1"/>
    <col min="7" max="41" width="5.83203125" style="69" hidden="1" customWidth="1" outlineLevel="1"/>
    <col min="42" max="42" width="5.83203125" style="69" customWidth="1" collapsed="1"/>
    <col min="43" max="52" width="5.83203125" style="69" customWidth="1"/>
    <col min="53" max="53" width="4.33203125" style="69" customWidth="1"/>
    <col min="54" max="54" width="6.33203125" style="69" customWidth="1"/>
    <col min="55" max="55" width="6" style="69" customWidth="1"/>
    <col min="56" max="56" width="6.83203125" style="69" customWidth="1"/>
    <col min="57" max="16384" width="10.83203125" style="69"/>
  </cols>
  <sheetData>
    <row r="1" spans="1:56" ht="17" thickBot="1">
      <c r="A1" s="70"/>
      <c r="B1" s="72" t="s">
        <v>290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80"/>
      <c r="BD1" s="70"/>
    </row>
    <row r="2" spans="1:56" ht="17" thickBot="1">
      <c r="A2" s="78" t="s">
        <v>291</v>
      </c>
      <c r="B2" s="81" t="s">
        <v>292</v>
      </c>
      <c r="C2" s="82" t="s">
        <v>293</v>
      </c>
      <c r="D2" s="82" t="s">
        <v>294</v>
      </c>
      <c r="E2" s="82" t="s">
        <v>295</v>
      </c>
      <c r="F2" s="82" t="s">
        <v>296</v>
      </c>
      <c r="G2" s="82" t="s">
        <v>297</v>
      </c>
      <c r="H2" s="82" t="s">
        <v>298</v>
      </c>
      <c r="I2" s="82" t="s">
        <v>299</v>
      </c>
      <c r="J2" s="82" t="s">
        <v>300</v>
      </c>
      <c r="K2" s="82" t="s">
        <v>301</v>
      </c>
      <c r="L2" s="82" t="s">
        <v>302</v>
      </c>
      <c r="M2" s="82" t="s">
        <v>303</v>
      </c>
      <c r="N2" s="82" t="s">
        <v>304</v>
      </c>
      <c r="O2" s="82" t="s">
        <v>305</v>
      </c>
      <c r="P2" s="82" t="s">
        <v>306</v>
      </c>
      <c r="Q2" s="82" t="s">
        <v>307</v>
      </c>
      <c r="R2" s="82" t="s">
        <v>308</v>
      </c>
      <c r="S2" s="82" t="s">
        <v>309</v>
      </c>
      <c r="T2" s="82" t="s">
        <v>310</v>
      </c>
      <c r="U2" s="82" t="s">
        <v>311</v>
      </c>
      <c r="V2" s="82" t="s">
        <v>312</v>
      </c>
      <c r="W2" s="82" t="s">
        <v>313</v>
      </c>
      <c r="X2" s="82" t="s">
        <v>314</v>
      </c>
      <c r="Y2" s="82" t="s">
        <v>315</v>
      </c>
      <c r="Z2" s="82" t="s">
        <v>316</v>
      </c>
      <c r="AA2" s="82" t="s">
        <v>317</v>
      </c>
      <c r="AB2" s="82" t="s">
        <v>318</v>
      </c>
      <c r="AC2" s="82" t="s">
        <v>319</v>
      </c>
      <c r="AD2" s="82" t="s">
        <v>320</v>
      </c>
      <c r="AE2" s="82" t="s">
        <v>321</v>
      </c>
      <c r="AF2" s="82" t="s">
        <v>322</v>
      </c>
      <c r="AG2" s="82" t="s">
        <v>323</v>
      </c>
      <c r="AH2" s="82" t="s">
        <v>324</v>
      </c>
      <c r="AI2" s="82" t="s">
        <v>325</v>
      </c>
      <c r="AJ2" s="82" t="s">
        <v>326</v>
      </c>
      <c r="AK2" s="82" t="s">
        <v>327</v>
      </c>
      <c r="AL2" s="82" t="s">
        <v>328</v>
      </c>
      <c r="AM2" s="82" t="s">
        <v>329</v>
      </c>
      <c r="AN2" s="82" t="s">
        <v>330</v>
      </c>
      <c r="AO2" s="82" t="s">
        <v>331</v>
      </c>
      <c r="AP2" s="82" t="s">
        <v>332</v>
      </c>
      <c r="AQ2" s="82" t="s">
        <v>333</v>
      </c>
      <c r="AR2" s="82" t="s">
        <v>334</v>
      </c>
      <c r="AS2" s="82" t="s">
        <v>335</v>
      </c>
      <c r="AT2" s="82" t="s">
        <v>336</v>
      </c>
      <c r="AU2" s="82" t="s">
        <v>337</v>
      </c>
      <c r="AV2" s="82" t="s">
        <v>338</v>
      </c>
      <c r="AW2" s="82" t="s">
        <v>339</v>
      </c>
      <c r="AX2" s="82" t="s">
        <v>340</v>
      </c>
      <c r="AY2" s="82" t="s">
        <v>341</v>
      </c>
      <c r="AZ2" s="83" t="s">
        <v>342</v>
      </c>
      <c r="BA2" s="72"/>
      <c r="BB2" s="76" t="s">
        <v>345</v>
      </c>
      <c r="BC2" s="78"/>
      <c r="BD2" s="72"/>
    </row>
    <row r="3" spans="1:56" ht="17" thickBot="1">
      <c r="A3" s="78" t="s">
        <v>127</v>
      </c>
      <c r="B3" s="84">
        <v>7.4</v>
      </c>
      <c r="C3" s="85">
        <v>19.600000000000001</v>
      </c>
      <c r="D3" s="85">
        <v>12.5</v>
      </c>
      <c r="E3" s="85">
        <v>15</v>
      </c>
      <c r="F3" s="85">
        <v>23.1</v>
      </c>
      <c r="G3" s="85">
        <v>17.8</v>
      </c>
      <c r="H3" s="85">
        <v>26</v>
      </c>
      <c r="I3" s="85">
        <v>15.5</v>
      </c>
      <c r="J3" s="85">
        <v>8.6</v>
      </c>
      <c r="K3" s="85">
        <v>10.5</v>
      </c>
      <c r="L3" s="85">
        <v>35</v>
      </c>
      <c r="M3" s="85">
        <v>-22.9</v>
      </c>
      <c r="N3" s="85">
        <v>-23.7</v>
      </c>
      <c r="O3" s="85">
        <v>-5.8</v>
      </c>
      <c r="P3" s="85">
        <v>-9.1999999999999993</v>
      </c>
      <c r="Q3" s="85">
        <v>-13.3</v>
      </c>
      <c r="R3" s="85">
        <v>22.3</v>
      </c>
      <c r="S3" s="85">
        <v>4</v>
      </c>
      <c r="T3" s="85">
        <v>11.6</v>
      </c>
      <c r="U3" s="85">
        <v>18.2</v>
      </c>
      <c r="V3" s="85">
        <v>16.100000000000001</v>
      </c>
      <c r="W3" s="85">
        <v>13.1</v>
      </c>
      <c r="X3" s="85">
        <v>-0.7</v>
      </c>
      <c r="Y3" s="85">
        <v>7</v>
      </c>
      <c r="Z3" s="85">
        <v>12</v>
      </c>
      <c r="AA3" s="85">
        <v>-5.6</v>
      </c>
      <c r="AB3" s="85">
        <v>26.5</v>
      </c>
      <c r="AC3" s="85">
        <v>20.7</v>
      </c>
      <c r="AD3" s="85">
        <v>2.9</v>
      </c>
      <c r="AE3" s="85">
        <v>10.1</v>
      </c>
      <c r="AF3" s="85">
        <v>-12.9</v>
      </c>
      <c r="AG3" s="85">
        <v>-4.2</v>
      </c>
      <c r="AH3" s="85">
        <v>-5.8</v>
      </c>
      <c r="AI3" s="85">
        <v>1.9</v>
      </c>
      <c r="AJ3" s="85">
        <v>-3.7</v>
      </c>
      <c r="AK3" s="85">
        <v>-5.3</v>
      </c>
      <c r="AL3" s="85">
        <v>-12.7</v>
      </c>
      <c r="AM3" s="85">
        <v>-70.5</v>
      </c>
      <c r="AN3" s="85">
        <v>-12.5</v>
      </c>
      <c r="AO3" s="85">
        <v>-23.4</v>
      </c>
      <c r="AP3" s="85">
        <v>-25.7</v>
      </c>
      <c r="AQ3" s="85">
        <v>-7.2333299999999996</v>
      </c>
      <c r="AR3" s="85">
        <v>-3.6</v>
      </c>
      <c r="AS3" s="85">
        <v>-11.5</v>
      </c>
      <c r="AT3" s="85">
        <v>-19</v>
      </c>
      <c r="AU3" s="85">
        <v>-14.4</v>
      </c>
      <c r="AV3" s="85">
        <v>-27.4</v>
      </c>
      <c r="AW3" s="85">
        <v>2.2000000000000002</v>
      </c>
      <c r="AX3" s="85">
        <v>-4</v>
      </c>
      <c r="AY3" s="85">
        <v>-0.7</v>
      </c>
      <c r="AZ3" s="86">
        <v>-1.2</v>
      </c>
      <c r="BA3" s="70"/>
      <c r="BB3" s="91">
        <f>SUM(B4:AZ4)</f>
        <v>538</v>
      </c>
      <c r="BC3" s="80"/>
      <c r="BD3" s="70"/>
    </row>
    <row r="4" spans="1:56" ht="17" thickBot="1">
      <c r="A4" s="78" t="s">
        <v>347</v>
      </c>
      <c r="B4" s="88">
        <v>3</v>
      </c>
      <c r="C4" s="89">
        <v>4</v>
      </c>
      <c r="D4" s="89">
        <v>6</v>
      </c>
      <c r="E4" s="89">
        <v>3</v>
      </c>
      <c r="F4" s="89">
        <v>3</v>
      </c>
      <c r="G4" s="89">
        <v>5</v>
      </c>
      <c r="H4" s="89">
        <v>7</v>
      </c>
      <c r="I4" s="89">
        <v>3</v>
      </c>
      <c r="J4" s="89">
        <v>38</v>
      </c>
      <c r="K4" s="89">
        <v>6</v>
      </c>
      <c r="L4" s="89">
        <v>3</v>
      </c>
      <c r="M4" s="89">
        <v>55</v>
      </c>
      <c r="N4" s="89">
        <v>4</v>
      </c>
      <c r="O4" s="89">
        <v>5</v>
      </c>
      <c r="P4" s="89">
        <v>7</v>
      </c>
      <c r="Q4" s="89">
        <v>12</v>
      </c>
      <c r="R4" s="89">
        <v>9</v>
      </c>
      <c r="S4" s="89">
        <v>16</v>
      </c>
      <c r="T4" s="89">
        <v>11</v>
      </c>
      <c r="U4" s="89">
        <v>8</v>
      </c>
      <c r="V4" s="89">
        <v>8</v>
      </c>
      <c r="W4" s="89">
        <v>6</v>
      </c>
      <c r="X4" s="89">
        <v>15</v>
      </c>
      <c r="Y4" s="89">
        <v>9</v>
      </c>
      <c r="Z4" s="89">
        <v>11</v>
      </c>
      <c r="AA4" s="89">
        <v>13</v>
      </c>
      <c r="AB4" s="89">
        <v>5</v>
      </c>
      <c r="AC4" s="89">
        <v>6</v>
      </c>
      <c r="AD4" s="89">
        <v>6</v>
      </c>
      <c r="AE4" s="89">
        <v>10</v>
      </c>
      <c r="AF4" s="89">
        <v>20</v>
      </c>
      <c r="AG4" s="89">
        <v>16</v>
      </c>
      <c r="AH4" s="89">
        <v>10</v>
      </c>
      <c r="AI4" s="89">
        <v>18</v>
      </c>
      <c r="AJ4" s="89">
        <v>20</v>
      </c>
      <c r="AK4" s="89">
        <v>10</v>
      </c>
      <c r="AL4" s="89">
        <v>7</v>
      </c>
      <c r="AM4" s="89">
        <v>3</v>
      </c>
      <c r="AN4" s="89">
        <v>3</v>
      </c>
      <c r="AO4" s="89">
        <v>11</v>
      </c>
      <c r="AP4" s="89">
        <v>10</v>
      </c>
      <c r="AQ4" s="89">
        <v>4</v>
      </c>
      <c r="AR4" s="89">
        <v>4</v>
      </c>
      <c r="AS4" s="89">
        <v>14</v>
      </c>
      <c r="AT4" s="89">
        <v>29</v>
      </c>
      <c r="AU4" s="89">
        <v>4</v>
      </c>
      <c r="AV4" s="89">
        <v>3</v>
      </c>
      <c r="AW4" s="89">
        <v>11</v>
      </c>
      <c r="AX4" s="89">
        <v>9</v>
      </c>
      <c r="AY4" s="89">
        <v>29</v>
      </c>
      <c r="AZ4" s="90">
        <v>6</v>
      </c>
      <c r="BA4" s="70"/>
      <c r="BB4" s="70"/>
      <c r="BC4" s="80"/>
      <c r="BD4" s="70"/>
    </row>
    <row r="5" spans="1:56">
      <c r="A5" s="70"/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4" t="s">
        <v>345</v>
      </c>
      <c r="BD5" s="70"/>
    </row>
    <row r="6" spans="1:56">
      <c r="A6" s="72" t="s">
        <v>371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85" t="s">
        <v>349</v>
      </c>
      <c r="BD6" s="74" t="s">
        <v>350</v>
      </c>
    </row>
    <row r="7" spans="1:56">
      <c r="A7" s="72" t="s">
        <v>353</v>
      </c>
      <c r="B7" s="72">
        <f t="shared" ref="B7:AZ7" si="0">IF(B3&gt;0,B4,0)</f>
        <v>3</v>
      </c>
      <c r="C7" s="72">
        <f t="shared" si="0"/>
        <v>4</v>
      </c>
      <c r="D7" s="72">
        <f t="shared" si="0"/>
        <v>6</v>
      </c>
      <c r="E7" s="72">
        <f t="shared" si="0"/>
        <v>3</v>
      </c>
      <c r="F7" s="72">
        <f t="shared" si="0"/>
        <v>3</v>
      </c>
      <c r="G7" s="72">
        <f t="shared" si="0"/>
        <v>5</v>
      </c>
      <c r="H7" s="72">
        <f t="shared" si="0"/>
        <v>7</v>
      </c>
      <c r="I7" s="72">
        <f t="shared" si="0"/>
        <v>3</v>
      </c>
      <c r="J7" s="72">
        <f t="shared" si="0"/>
        <v>38</v>
      </c>
      <c r="K7" s="72">
        <f t="shared" si="0"/>
        <v>6</v>
      </c>
      <c r="L7" s="72">
        <f t="shared" si="0"/>
        <v>3</v>
      </c>
      <c r="M7" s="72">
        <f t="shared" si="0"/>
        <v>0</v>
      </c>
      <c r="N7" s="72">
        <f t="shared" si="0"/>
        <v>0</v>
      </c>
      <c r="O7" s="72">
        <f t="shared" si="0"/>
        <v>0</v>
      </c>
      <c r="P7" s="72">
        <f t="shared" si="0"/>
        <v>0</v>
      </c>
      <c r="Q7" s="72">
        <f t="shared" si="0"/>
        <v>0</v>
      </c>
      <c r="R7" s="72">
        <f t="shared" si="0"/>
        <v>9</v>
      </c>
      <c r="S7" s="72">
        <f t="shared" si="0"/>
        <v>16</v>
      </c>
      <c r="T7" s="72">
        <f t="shared" si="0"/>
        <v>11</v>
      </c>
      <c r="U7" s="72">
        <f t="shared" si="0"/>
        <v>8</v>
      </c>
      <c r="V7" s="72">
        <f t="shared" si="0"/>
        <v>8</v>
      </c>
      <c r="W7" s="72">
        <f t="shared" si="0"/>
        <v>6</v>
      </c>
      <c r="X7" s="72">
        <f t="shared" si="0"/>
        <v>0</v>
      </c>
      <c r="Y7" s="72">
        <f t="shared" si="0"/>
        <v>9</v>
      </c>
      <c r="Z7" s="72">
        <f t="shared" si="0"/>
        <v>11</v>
      </c>
      <c r="AA7" s="72">
        <f t="shared" si="0"/>
        <v>0</v>
      </c>
      <c r="AB7" s="72">
        <f t="shared" si="0"/>
        <v>5</v>
      </c>
      <c r="AC7" s="72">
        <f t="shared" si="0"/>
        <v>6</v>
      </c>
      <c r="AD7" s="72">
        <f t="shared" si="0"/>
        <v>6</v>
      </c>
      <c r="AE7" s="72">
        <f t="shared" si="0"/>
        <v>10</v>
      </c>
      <c r="AF7" s="72">
        <f t="shared" si="0"/>
        <v>0</v>
      </c>
      <c r="AG7" s="72">
        <f t="shared" si="0"/>
        <v>0</v>
      </c>
      <c r="AH7" s="72">
        <f t="shared" si="0"/>
        <v>0</v>
      </c>
      <c r="AI7" s="72">
        <f t="shared" si="0"/>
        <v>18</v>
      </c>
      <c r="AJ7" s="72">
        <f t="shared" si="0"/>
        <v>0</v>
      </c>
      <c r="AK7" s="72">
        <f t="shared" si="0"/>
        <v>0</v>
      </c>
      <c r="AL7" s="72">
        <f t="shared" si="0"/>
        <v>0</v>
      </c>
      <c r="AM7" s="72">
        <f t="shared" si="0"/>
        <v>0</v>
      </c>
      <c r="AN7" s="72">
        <f t="shared" si="0"/>
        <v>0</v>
      </c>
      <c r="AO7" s="72">
        <f t="shared" si="0"/>
        <v>0</v>
      </c>
      <c r="AP7" s="72">
        <f t="shared" si="0"/>
        <v>0</v>
      </c>
      <c r="AQ7" s="72">
        <f t="shared" si="0"/>
        <v>0</v>
      </c>
      <c r="AR7" s="72">
        <f t="shared" si="0"/>
        <v>0</v>
      </c>
      <c r="AS7" s="72">
        <f t="shared" si="0"/>
        <v>0</v>
      </c>
      <c r="AT7" s="72">
        <f t="shared" si="0"/>
        <v>0</v>
      </c>
      <c r="AU7" s="72">
        <f t="shared" si="0"/>
        <v>0</v>
      </c>
      <c r="AV7" s="72">
        <f t="shared" si="0"/>
        <v>0</v>
      </c>
      <c r="AW7" s="72">
        <f t="shared" si="0"/>
        <v>11</v>
      </c>
      <c r="AX7" s="72">
        <f t="shared" si="0"/>
        <v>0</v>
      </c>
      <c r="AY7" s="72">
        <f t="shared" si="0"/>
        <v>0</v>
      </c>
      <c r="AZ7" s="72">
        <f t="shared" si="0"/>
        <v>0</v>
      </c>
      <c r="BA7" s="70"/>
      <c r="BB7" s="110"/>
      <c r="BC7" s="110">
        <f>SUM(B7:AZ7)</f>
        <v>215</v>
      </c>
      <c r="BD7" s="72">
        <f>BB3-BC7</f>
        <v>323</v>
      </c>
    </row>
    <row r="8" spans="1:56">
      <c r="A8" s="72" t="s">
        <v>354</v>
      </c>
      <c r="B8" s="72">
        <f t="shared" ref="B8:AZ8" si="1">B4-B7</f>
        <v>0</v>
      </c>
      <c r="C8" s="72">
        <f t="shared" si="1"/>
        <v>0</v>
      </c>
      <c r="D8" s="72">
        <f t="shared" si="1"/>
        <v>0</v>
      </c>
      <c r="E8" s="72">
        <f t="shared" si="1"/>
        <v>0</v>
      </c>
      <c r="F8" s="72">
        <f t="shared" si="1"/>
        <v>0</v>
      </c>
      <c r="G8" s="72">
        <f t="shared" si="1"/>
        <v>0</v>
      </c>
      <c r="H8" s="72">
        <f t="shared" si="1"/>
        <v>0</v>
      </c>
      <c r="I8" s="72">
        <f t="shared" si="1"/>
        <v>0</v>
      </c>
      <c r="J8" s="72">
        <f t="shared" si="1"/>
        <v>0</v>
      </c>
      <c r="K8" s="72">
        <f t="shared" si="1"/>
        <v>0</v>
      </c>
      <c r="L8" s="72">
        <f t="shared" si="1"/>
        <v>0</v>
      </c>
      <c r="M8" s="72">
        <f t="shared" si="1"/>
        <v>55</v>
      </c>
      <c r="N8" s="72">
        <f t="shared" si="1"/>
        <v>4</v>
      </c>
      <c r="O8" s="72">
        <f t="shared" si="1"/>
        <v>5</v>
      </c>
      <c r="P8" s="72">
        <f t="shared" si="1"/>
        <v>7</v>
      </c>
      <c r="Q8" s="72">
        <f t="shared" si="1"/>
        <v>12</v>
      </c>
      <c r="R8" s="72">
        <f t="shared" si="1"/>
        <v>0</v>
      </c>
      <c r="S8" s="72">
        <f t="shared" si="1"/>
        <v>0</v>
      </c>
      <c r="T8" s="72">
        <f t="shared" si="1"/>
        <v>0</v>
      </c>
      <c r="U8" s="72">
        <f t="shared" si="1"/>
        <v>0</v>
      </c>
      <c r="V8" s="72">
        <f t="shared" si="1"/>
        <v>0</v>
      </c>
      <c r="W8" s="72">
        <f t="shared" si="1"/>
        <v>0</v>
      </c>
      <c r="X8" s="72">
        <f t="shared" si="1"/>
        <v>15</v>
      </c>
      <c r="Y8" s="72">
        <f t="shared" si="1"/>
        <v>0</v>
      </c>
      <c r="Z8" s="72">
        <f t="shared" si="1"/>
        <v>0</v>
      </c>
      <c r="AA8" s="72">
        <f t="shared" si="1"/>
        <v>13</v>
      </c>
      <c r="AB8" s="72">
        <f t="shared" si="1"/>
        <v>0</v>
      </c>
      <c r="AC8" s="72">
        <f t="shared" si="1"/>
        <v>0</v>
      </c>
      <c r="AD8" s="72">
        <f t="shared" si="1"/>
        <v>0</v>
      </c>
      <c r="AE8" s="72">
        <f t="shared" si="1"/>
        <v>0</v>
      </c>
      <c r="AF8" s="72">
        <f t="shared" si="1"/>
        <v>20</v>
      </c>
      <c r="AG8" s="72">
        <f t="shared" si="1"/>
        <v>16</v>
      </c>
      <c r="AH8" s="72">
        <f t="shared" si="1"/>
        <v>10</v>
      </c>
      <c r="AI8" s="72">
        <f t="shared" si="1"/>
        <v>0</v>
      </c>
      <c r="AJ8" s="72">
        <f t="shared" si="1"/>
        <v>20</v>
      </c>
      <c r="AK8" s="72">
        <f t="shared" si="1"/>
        <v>10</v>
      </c>
      <c r="AL8" s="72">
        <f t="shared" si="1"/>
        <v>7</v>
      </c>
      <c r="AM8" s="72">
        <f t="shared" si="1"/>
        <v>3</v>
      </c>
      <c r="AN8" s="72">
        <f t="shared" si="1"/>
        <v>3</v>
      </c>
      <c r="AO8" s="72">
        <f t="shared" si="1"/>
        <v>11</v>
      </c>
      <c r="AP8" s="72">
        <f t="shared" si="1"/>
        <v>10</v>
      </c>
      <c r="AQ8" s="72">
        <f t="shared" si="1"/>
        <v>4</v>
      </c>
      <c r="AR8" s="72">
        <f t="shared" si="1"/>
        <v>4</v>
      </c>
      <c r="AS8" s="72">
        <f t="shared" si="1"/>
        <v>14</v>
      </c>
      <c r="AT8" s="72">
        <f t="shared" si="1"/>
        <v>29</v>
      </c>
      <c r="AU8" s="72">
        <f t="shared" si="1"/>
        <v>4</v>
      </c>
      <c r="AV8" s="72">
        <f t="shared" si="1"/>
        <v>3</v>
      </c>
      <c r="AW8" s="72">
        <f t="shared" si="1"/>
        <v>0</v>
      </c>
      <c r="AX8" s="72">
        <f t="shared" si="1"/>
        <v>9</v>
      </c>
      <c r="AY8" s="72">
        <f t="shared" si="1"/>
        <v>29</v>
      </c>
      <c r="AZ8" s="72">
        <f t="shared" si="1"/>
        <v>6</v>
      </c>
      <c r="BA8" s="70"/>
      <c r="BB8" s="70"/>
      <c r="BC8" s="80"/>
      <c r="BD8" s="70"/>
    </row>
    <row r="9" spans="1:56">
      <c r="A9" s="70"/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0"/>
      <c r="BB9" s="74" t="s">
        <v>372</v>
      </c>
      <c r="BC9" s="78"/>
      <c r="BD9" s="72"/>
    </row>
    <row r="10" spans="1:56">
      <c r="A10" s="72" t="s">
        <v>41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2"/>
      <c r="BC10" s="85" t="s">
        <v>373</v>
      </c>
      <c r="BD10" s="74" t="s">
        <v>374</v>
      </c>
    </row>
    <row r="11" spans="1:56">
      <c r="A11" s="72" t="s">
        <v>375</v>
      </c>
      <c r="B11" s="70"/>
      <c r="C11" s="70"/>
      <c r="D11" s="70"/>
      <c r="E11" s="72" t="s">
        <v>376</v>
      </c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2"/>
      <c r="BC11" s="74">
        <f>COUNTIF(B3:AZ3,"&gt;0")</f>
        <v>25</v>
      </c>
      <c r="BD11" s="74">
        <f>COUNT(B3:AZ3)-BC11</f>
        <v>26</v>
      </c>
    </row>
    <row r="12" spans="1:56">
      <c r="A12" s="72" t="s">
        <v>377</v>
      </c>
      <c r="B12" s="70"/>
      <c r="C12" s="70"/>
      <c r="D12" s="72"/>
      <c r="E12" s="72" t="s">
        <v>378</v>
      </c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80"/>
      <c r="BD12" s="70"/>
    </row>
    <row r="13" spans="1:56">
      <c r="A13" s="72" t="s">
        <v>379</v>
      </c>
      <c r="B13" s="70"/>
      <c r="C13" s="70"/>
      <c r="D13" s="70"/>
      <c r="E13" s="72" t="s">
        <v>378</v>
      </c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80"/>
      <c r="BD13" s="70"/>
    </row>
    <row r="14" spans="1:56">
      <c r="A14" s="72" t="s">
        <v>380</v>
      </c>
      <c r="B14" s="70"/>
      <c r="C14" s="70"/>
      <c r="D14" s="70"/>
      <c r="E14" s="72" t="s">
        <v>381</v>
      </c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2"/>
      <c r="BC14" s="72"/>
      <c r="BD14" s="72"/>
    </row>
    <row r="15" spans="1:56">
      <c r="A15" s="72" t="s">
        <v>382</v>
      </c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2"/>
      <c r="AS15" s="70"/>
      <c r="AT15" s="70"/>
      <c r="AU15" s="70"/>
      <c r="AV15" s="70"/>
      <c r="AW15" s="70"/>
      <c r="AX15" s="70"/>
      <c r="AY15" s="70"/>
      <c r="AZ15" s="92"/>
      <c r="BA15" s="70"/>
      <c r="BB15" s="72"/>
      <c r="BC15" s="72"/>
      <c r="BD15" s="7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G2010"/>
  <sheetViews>
    <sheetView tabSelected="1" topLeftCell="A8" zoomScale="185" zoomScaleNormal="185" workbookViewId="0">
      <selection activeCell="D65" sqref="D65"/>
    </sheetView>
  </sheetViews>
  <sheetFormatPr baseColWidth="10" defaultColWidth="11.1640625" defaultRowHeight="16" outlineLevelRow="1" outlineLevelCol="1"/>
  <cols>
    <col min="1" max="1" width="15.1640625" style="70" customWidth="1"/>
    <col min="2" max="4" width="5.83203125" style="70" customWidth="1"/>
    <col min="5" max="49" width="5.83203125" style="70" hidden="1" customWidth="1" outlineLevel="1"/>
    <col min="50" max="50" width="5.83203125" style="70" customWidth="1" collapsed="1"/>
    <col min="51" max="51" width="5.83203125" style="70" customWidth="1"/>
    <col min="52" max="52" width="7.6640625" style="70" customWidth="1"/>
    <col min="53" max="53" width="4.5" style="70" customWidth="1"/>
    <col min="54" max="54" width="11.1640625" style="70"/>
    <col min="55" max="55" width="6.83203125" style="80" customWidth="1"/>
    <col min="56" max="56" width="6.83203125" style="70" customWidth="1"/>
    <col min="57" max="58" width="11.1640625" style="69"/>
    <col min="59" max="59" width="11.1640625" style="80"/>
    <col min="60" max="16384" width="11.1640625" style="70"/>
  </cols>
  <sheetData>
    <row r="1" spans="1:59" ht="17" thickBot="1">
      <c r="B1" s="72" t="s">
        <v>290</v>
      </c>
      <c r="BG1" s="70"/>
    </row>
    <row r="2" spans="1:59">
      <c r="A2" s="78" t="s">
        <v>291</v>
      </c>
      <c r="B2" s="81" t="s">
        <v>292</v>
      </c>
      <c r="C2" s="82" t="s">
        <v>293</v>
      </c>
      <c r="D2" s="82" t="s">
        <v>294</v>
      </c>
      <c r="E2" s="82" t="s">
        <v>295</v>
      </c>
      <c r="F2" s="82" t="s">
        <v>296</v>
      </c>
      <c r="G2" s="82" t="s">
        <v>297</v>
      </c>
      <c r="H2" s="82" t="s">
        <v>298</v>
      </c>
      <c r="I2" s="82" t="s">
        <v>299</v>
      </c>
      <c r="J2" s="82" t="s">
        <v>300</v>
      </c>
      <c r="K2" s="82" t="s">
        <v>301</v>
      </c>
      <c r="L2" s="82" t="s">
        <v>302</v>
      </c>
      <c r="M2" s="82" t="s">
        <v>303</v>
      </c>
      <c r="N2" s="82" t="s">
        <v>304</v>
      </c>
      <c r="O2" s="82" t="s">
        <v>305</v>
      </c>
      <c r="P2" s="82" t="s">
        <v>306</v>
      </c>
      <c r="Q2" s="82" t="s">
        <v>307</v>
      </c>
      <c r="R2" s="82" t="s">
        <v>308</v>
      </c>
      <c r="S2" s="82" t="s">
        <v>309</v>
      </c>
      <c r="T2" s="82" t="s">
        <v>310</v>
      </c>
      <c r="U2" s="82" t="s">
        <v>311</v>
      </c>
      <c r="V2" s="82" t="s">
        <v>312</v>
      </c>
      <c r="W2" s="82" t="s">
        <v>313</v>
      </c>
      <c r="X2" s="82" t="s">
        <v>314</v>
      </c>
      <c r="Y2" s="82" t="s">
        <v>315</v>
      </c>
      <c r="Z2" s="82" t="s">
        <v>316</v>
      </c>
      <c r="AA2" s="82" t="s">
        <v>317</v>
      </c>
      <c r="AB2" s="82" t="s">
        <v>318</v>
      </c>
      <c r="AC2" s="82" t="s">
        <v>319</v>
      </c>
      <c r="AD2" s="82" t="s">
        <v>320</v>
      </c>
      <c r="AE2" s="82" t="s">
        <v>321</v>
      </c>
      <c r="AF2" s="82" t="s">
        <v>322</v>
      </c>
      <c r="AG2" s="82" t="s">
        <v>323</v>
      </c>
      <c r="AH2" s="82" t="s">
        <v>324</v>
      </c>
      <c r="AI2" s="82" t="s">
        <v>325</v>
      </c>
      <c r="AJ2" s="82" t="s">
        <v>326</v>
      </c>
      <c r="AK2" s="82" t="s">
        <v>327</v>
      </c>
      <c r="AL2" s="82" t="s">
        <v>328</v>
      </c>
      <c r="AM2" s="82" t="s">
        <v>329</v>
      </c>
      <c r="AN2" s="82" t="s">
        <v>330</v>
      </c>
      <c r="AO2" s="82" t="s">
        <v>331</v>
      </c>
      <c r="AP2" s="82" t="s">
        <v>332</v>
      </c>
      <c r="AQ2" s="82" t="s">
        <v>333</v>
      </c>
      <c r="AR2" s="82" t="s">
        <v>334</v>
      </c>
      <c r="AS2" s="82" t="s">
        <v>335</v>
      </c>
      <c r="AT2" s="82" t="s">
        <v>336</v>
      </c>
      <c r="AU2" s="82" t="s">
        <v>337</v>
      </c>
      <c r="AV2" s="82" t="s">
        <v>338</v>
      </c>
      <c r="AW2" s="82" t="s">
        <v>339</v>
      </c>
      <c r="AX2" s="82" t="s">
        <v>340</v>
      </c>
      <c r="AY2" s="82" t="s">
        <v>341</v>
      </c>
      <c r="AZ2" s="83" t="s">
        <v>342</v>
      </c>
      <c r="BA2" s="72"/>
      <c r="BB2" s="72"/>
      <c r="BC2" s="78" t="s">
        <v>343</v>
      </c>
      <c r="BD2" s="72">
        <f>COUNT(B3:AZ3)</f>
        <v>51</v>
      </c>
    </row>
    <row r="3" spans="1:59">
      <c r="A3" s="78" t="s">
        <v>127</v>
      </c>
      <c r="B3" s="84">
        <v>7.4</v>
      </c>
      <c r="C3" s="85">
        <v>19.600000000000001</v>
      </c>
      <c r="D3" s="85">
        <v>12.5</v>
      </c>
      <c r="E3" s="85">
        <v>15</v>
      </c>
      <c r="F3" s="85">
        <v>23.1</v>
      </c>
      <c r="G3" s="85">
        <v>17.8</v>
      </c>
      <c r="H3" s="85">
        <v>26</v>
      </c>
      <c r="I3" s="85">
        <v>15.5</v>
      </c>
      <c r="J3" s="85">
        <v>8.6</v>
      </c>
      <c r="K3" s="85">
        <v>10.5</v>
      </c>
      <c r="L3" s="85">
        <v>35</v>
      </c>
      <c r="M3" s="85">
        <v>-22.9</v>
      </c>
      <c r="N3" s="85">
        <v>-23.7</v>
      </c>
      <c r="O3" s="85">
        <v>-5.8</v>
      </c>
      <c r="P3" s="85">
        <v>-9.1999999999999993</v>
      </c>
      <c r="Q3" s="85">
        <v>-13.3</v>
      </c>
      <c r="R3" s="85">
        <v>22.3</v>
      </c>
      <c r="S3" s="85">
        <v>4</v>
      </c>
      <c r="T3" s="85">
        <v>11.6</v>
      </c>
      <c r="U3" s="85">
        <v>18.2</v>
      </c>
      <c r="V3" s="85">
        <v>16.100000000000001</v>
      </c>
      <c r="W3" s="85">
        <v>13.1</v>
      </c>
      <c r="X3" s="85">
        <v>-0.7</v>
      </c>
      <c r="Y3" s="85">
        <v>7</v>
      </c>
      <c r="Z3" s="85">
        <v>12</v>
      </c>
      <c r="AA3" s="85">
        <v>-5.6</v>
      </c>
      <c r="AB3" s="85">
        <v>26.5</v>
      </c>
      <c r="AC3" s="85">
        <v>20.7</v>
      </c>
      <c r="AD3" s="85">
        <v>2.9</v>
      </c>
      <c r="AE3" s="85">
        <v>10.1</v>
      </c>
      <c r="AF3" s="85">
        <v>-12.9</v>
      </c>
      <c r="AG3" s="85">
        <v>-4.2</v>
      </c>
      <c r="AH3" s="85">
        <v>-5.8</v>
      </c>
      <c r="AI3" s="85">
        <v>1.9</v>
      </c>
      <c r="AJ3" s="85">
        <v>-3.7</v>
      </c>
      <c r="AK3" s="85">
        <v>-5.3</v>
      </c>
      <c r="AL3" s="85">
        <v>-12.7</v>
      </c>
      <c r="AM3" s="85">
        <v>-70.5</v>
      </c>
      <c r="AN3" s="85">
        <v>-12.5</v>
      </c>
      <c r="AO3" s="85">
        <v>-23.4</v>
      </c>
      <c r="AP3" s="85">
        <v>-25.7</v>
      </c>
      <c r="AQ3" s="85">
        <v>-7.2333299999999996</v>
      </c>
      <c r="AR3" s="85">
        <v>-3.6</v>
      </c>
      <c r="AS3" s="85">
        <v>-11.5</v>
      </c>
      <c r="AT3" s="85">
        <v>-19</v>
      </c>
      <c r="AU3" s="85">
        <v>-14.4</v>
      </c>
      <c r="AV3" s="85">
        <v>-27.4</v>
      </c>
      <c r="AW3" s="85">
        <v>2.2000000000000002</v>
      </c>
      <c r="AX3" s="85">
        <v>-4</v>
      </c>
      <c r="AY3" s="85">
        <v>-0.7</v>
      </c>
      <c r="AZ3" s="86">
        <v>-1.2</v>
      </c>
    </row>
    <row r="4" spans="1:59" ht="17" thickBot="1">
      <c r="A4" s="78" t="s">
        <v>33</v>
      </c>
      <c r="B4" s="84">
        <v>11</v>
      </c>
      <c r="C4" s="85">
        <v>7.2</v>
      </c>
      <c r="D4" s="85">
        <v>6.5</v>
      </c>
      <c r="E4" s="85">
        <v>8.4</v>
      </c>
      <c r="F4" s="85">
        <v>10.4</v>
      </c>
      <c r="G4" s="85">
        <v>11.3</v>
      </c>
      <c r="H4" s="85">
        <v>6.2</v>
      </c>
      <c r="I4" s="85">
        <v>10</v>
      </c>
      <c r="J4" s="85">
        <v>5.7</v>
      </c>
      <c r="K4" s="85">
        <v>6.1</v>
      </c>
      <c r="L4" s="85">
        <v>11.6</v>
      </c>
      <c r="M4" s="85">
        <v>5.8</v>
      </c>
      <c r="N4" s="85">
        <v>9.5</v>
      </c>
      <c r="O4" s="85">
        <v>6.7</v>
      </c>
      <c r="P4" s="85">
        <v>6.6</v>
      </c>
      <c r="Q4" s="85">
        <v>6.4</v>
      </c>
      <c r="R4" s="85">
        <v>5.9</v>
      </c>
      <c r="S4" s="85">
        <v>5.5</v>
      </c>
      <c r="T4" s="85">
        <v>5.9</v>
      </c>
      <c r="U4" s="85">
        <v>6.2</v>
      </c>
      <c r="V4" s="85">
        <v>5.9</v>
      </c>
      <c r="W4" s="85">
        <v>6.5</v>
      </c>
      <c r="X4" s="85">
        <v>5.8</v>
      </c>
      <c r="Y4" s="85">
        <v>5.8</v>
      </c>
      <c r="Z4" s="85">
        <v>6.1</v>
      </c>
      <c r="AA4" s="85">
        <v>5.8</v>
      </c>
      <c r="AB4" s="85">
        <v>7.5</v>
      </c>
      <c r="AC4" s="85">
        <v>6.8</v>
      </c>
      <c r="AD4" s="85">
        <v>6.3</v>
      </c>
      <c r="AE4" s="85">
        <v>5.9</v>
      </c>
      <c r="AF4" s="85">
        <v>6</v>
      </c>
      <c r="AG4" s="85">
        <v>5.8</v>
      </c>
      <c r="AH4" s="85">
        <v>6.3</v>
      </c>
      <c r="AI4" s="85">
        <v>5.8</v>
      </c>
      <c r="AJ4" s="85">
        <v>5.5</v>
      </c>
      <c r="AK4" s="85">
        <v>6.1</v>
      </c>
      <c r="AL4" s="85">
        <v>6.9</v>
      </c>
      <c r="AM4" s="85">
        <v>6.8</v>
      </c>
      <c r="AN4" s="85">
        <v>9.4</v>
      </c>
      <c r="AO4" s="85">
        <v>6.5</v>
      </c>
      <c r="AP4" s="85">
        <v>5.8</v>
      </c>
      <c r="AQ4" s="85">
        <v>10</v>
      </c>
      <c r="AR4" s="85">
        <v>7.7</v>
      </c>
      <c r="AS4" s="85">
        <v>6.3</v>
      </c>
      <c r="AT4" s="85">
        <v>5.9</v>
      </c>
      <c r="AU4" s="85">
        <v>9.5</v>
      </c>
      <c r="AV4" s="85">
        <v>11.2</v>
      </c>
      <c r="AW4" s="85">
        <v>6.1</v>
      </c>
      <c r="AX4" s="85">
        <v>6.1</v>
      </c>
      <c r="AY4" s="85">
        <v>5.8</v>
      </c>
      <c r="AZ4" s="86">
        <v>6.7</v>
      </c>
      <c r="BB4" s="76" t="s">
        <v>345</v>
      </c>
    </row>
    <row r="5" spans="1:59" ht="17" thickBot="1">
      <c r="A5" s="78" t="s">
        <v>347</v>
      </c>
      <c r="B5" s="88">
        <v>3</v>
      </c>
      <c r="C5" s="89">
        <v>4</v>
      </c>
      <c r="D5" s="89">
        <v>6</v>
      </c>
      <c r="E5" s="89">
        <v>3</v>
      </c>
      <c r="F5" s="89">
        <v>3</v>
      </c>
      <c r="G5" s="89">
        <v>5</v>
      </c>
      <c r="H5" s="89">
        <v>7</v>
      </c>
      <c r="I5" s="89">
        <v>3</v>
      </c>
      <c r="J5" s="89">
        <v>38</v>
      </c>
      <c r="K5" s="89">
        <v>6</v>
      </c>
      <c r="L5" s="89">
        <v>3</v>
      </c>
      <c r="M5" s="89">
        <v>55</v>
      </c>
      <c r="N5" s="89">
        <v>4</v>
      </c>
      <c r="O5" s="89">
        <v>5</v>
      </c>
      <c r="P5" s="89">
        <v>7</v>
      </c>
      <c r="Q5" s="89">
        <v>12</v>
      </c>
      <c r="R5" s="89">
        <v>9</v>
      </c>
      <c r="S5" s="89">
        <v>16</v>
      </c>
      <c r="T5" s="89">
        <v>11</v>
      </c>
      <c r="U5" s="89">
        <v>8</v>
      </c>
      <c r="V5" s="89">
        <v>8</v>
      </c>
      <c r="W5" s="89">
        <v>6</v>
      </c>
      <c r="X5" s="89">
        <v>15</v>
      </c>
      <c r="Y5" s="89">
        <v>9</v>
      </c>
      <c r="Z5" s="89">
        <v>11</v>
      </c>
      <c r="AA5" s="89">
        <v>13</v>
      </c>
      <c r="AB5" s="89">
        <v>5</v>
      </c>
      <c r="AC5" s="89">
        <v>6</v>
      </c>
      <c r="AD5" s="89">
        <v>6</v>
      </c>
      <c r="AE5" s="89">
        <v>10</v>
      </c>
      <c r="AF5" s="89">
        <v>20</v>
      </c>
      <c r="AG5" s="89">
        <v>16</v>
      </c>
      <c r="AH5" s="89">
        <v>10</v>
      </c>
      <c r="AI5" s="89">
        <v>18</v>
      </c>
      <c r="AJ5" s="89">
        <v>20</v>
      </c>
      <c r="AK5" s="89">
        <v>10</v>
      </c>
      <c r="AL5" s="89">
        <v>7</v>
      </c>
      <c r="AM5" s="89">
        <v>3</v>
      </c>
      <c r="AN5" s="89">
        <v>3</v>
      </c>
      <c r="AO5" s="89">
        <v>11</v>
      </c>
      <c r="AP5" s="89">
        <v>10</v>
      </c>
      <c r="AQ5" s="89">
        <v>4</v>
      </c>
      <c r="AR5" s="89">
        <v>4</v>
      </c>
      <c r="AS5" s="89">
        <v>14</v>
      </c>
      <c r="AT5" s="89">
        <v>29</v>
      </c>
      <c r="AU5" s="89">
        <v>4</v>
      </c>
      <c r="AV5" s="89">
        <v>3</v>
      </c>
      <c r="AW5" s="89">
        <v>11</v>
      </c>
      <c r="AX5" s="89">
        <v>9</v>
      </c>
      <c r="AY5" s="89">
        <v>29</v>
      </c>
      <c r="AZ5" s="90">
        <v>6</v>
      </c>
      <c r="BB5" s="91">
        <f>SUM(B5:AZ5)</f>
        <v>538</v>
      </c>
    </row>
    <row r="6" spans="1:59">
      <c r="B6" s="72"/>
      <c r="BG6" s="70"/>
    </row>
    <row r="7" spans="1:59">
      <c r="A7" s="72"/>
      <c r="BC7" s="74" t="s">
        <v>345</v>
      </c>
      <c r="BG7" s="70"/>
    </row>
    <row r="8" spans="1:59">
      <c r="A8" s="92"/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C8" s="85" t="s">
        <v>349</v>
      </c>
      <c r="BD8" s="74" t="s">
        <v>350</v>
      </c>
      <c r="BG8" s="70"/>
    </row>
    <row r="9" spans="1:59">
      <c r="A9" s="92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B9" s="67" t="s">
        <v>144</v>
      </c>
      <c r="BC9" s="67">
        <f ca="1">SUM(B65:AZ65)</f>
        <v>235</v>
      </c>
      <c r="BG9" s="70"/>
    </row>
    <row r="10" spans="1:59">
      <c r="A10" s="92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B10" s="72">
        <v>0</v>
      </c>
      <c r="BC10" s="72">
        <v>222</v>
      </c>
      <c r="BD10" s="72">
        <f t="shared" ref="BD10:BD73" si="0">$BB$5-BC10</f>
        <v>316</v>
      </c>
      <c r="BG10" s="70"/>
    </row>
    <row r="11" spans="1:59" hidden="1" outlineLevel="1">
      <c r="A11" s="92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B11" s="72">
        <v>5.0000000000000001E-4</v>
      </c>
      <c r="BC11" s="72">
        <v>245</v>
      </c>
      <c r="BD11" s="72">
        <f t="shared" si="0"/>
        <v>293</v>
      </c>
      <c r="BG11" s="70"/>
    </row>
    <row r="12" spans="1:59" hidden="1" outlineLevel="1">
      <c r="A12" s="92"/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B12" s="72">
        <v>1E-3</v>
      </c>
      <c r="BC12" s="72">
        <v>200</v>
      </c>
      <c r="BD12" s="72">
        <f t="shared" si="0"/>
        <v>338</v>
      </c>
      <c r="BG12" s="70"/>
    </row>
    <row r="13" spans="1:59" hidden="1" outlineLevel="1">
      <c r="A13" s="92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B13" s="72">
        <v>1.5E-3</v>
      </c>
      <c r="BC13" s="72">
        <v>219</v>
      </c>
      <c r="BD13" s="72">
        <f t="shared" si="0"/>
        <v>319</v>
      </c>
      <c r="BG13" s="70"/>
    </row>
    <row r="14" spans="1:59" hidden="1" outlineLevel="1">
      <c r="A14" s="92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B14" s="72">
        <v>2E-3</v>
      </c>
      <c r="BC14" s="72">
        <v>174</v>
      </c>
      <c r="BD14" s="72">
        <f t="shared" si="0"/>
        <v>364</v>
      </c>
      <c r="BG14" s="70"/>
    </row>
    <row r="15" spans="1:59" hidden="1" outlineLevel="1">
      <c r="A15" s="92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B15" s="72">
        <v>2.5000000000000001E-3</v>
      </c>
      <c r="BC15" s="72">
        <v>244</v>
      </c>
      <c r="BD15" s="72">
        <f t="shared" si="0"/>
        <v>294</v>
      </c>
      <c r="BG15" s="70"/>
    </row>
    <row r="16" spans="1:59" hidden="1" outlineLevel="1">
      <c r="A16" s="92"/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B16" s="72">
        <v>3.0000000000000001E-3</v>
      </c>
      <c r="BC16" s="72">
        <v>216</v>
      </c>
      <c r="BD16" s="72">
        <f t="shared" si="0"/>
        <v>322</v>
      </c>
      <c r="BG16" s="70"/>
    </row>
    <row r="17" spans="1:59" hidden="1" outlineLevel="1">
      <c r="A17" s="92"/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B17" s="72">
        <v>3.5000000000000001E-3</v>
      </c>
      <c r="BC17" s="72">
        <v>199</v>
      </c>
      <c r="BD17" s="72">
        <f t="shared" si="0"/>
        <v>339</v>
      </c>
      <c r="BG17" s="70"/>
    </row>
    <row r="18" spans="1:59" hidden="1" outlineLevel="1">
      <c r="A18" s="92"/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B18" s="72">
        <v>4.0000000000000001E-3</v>
      </c>
      <c r="BC18" s="72">
        <v>186</v>
      </c>
      <c r="BD18" s="72">
        <f t="shared" si="0"/>
        <v>352</v>
      </c>
      <c r="BG18" s="70"/>
    </row>
    <row r="19" spans="1:59" hidden="1" outlineLevel="1">
      <c r="A19" s="92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3"/>
      <c r="N19" s="93"/>
      <c r="O19" s="93"/>
      <c r="P19" s="93"/>
      <c r="Q19" s="93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B19" s="72">
        <v>4.4999999999999997E-3</v>
      </c>
      <c r="BC19" s="72">
        <v>237</v>
      </c>
      <c r="BD19" s="72">
        <f t="shared" si="0"/>
        <v>301</v>
      </c>
      <c r="BG19" s="70"/>
    </row>
    <row r="20" spans="1:59" hidden="1" outlineLevel="1">
      <c r="A20" s="92"/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3"/>
      <c r="N20" s="93"/>
      <c r="O20" s="93"/>
      <c r="P20" s="93"/>
      <c r="Q20" s="93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B20" s="72">
        <v>5.0000000000000001E-3</v>
      </c>
      <c r="BC20" s="72">
        <v>221</v>
      </c>
      <c r="BD20" s="72">
        <f t="shared" si="0"/>
        <v>317</v>
      </c>
      <c r="BG20" s="70"/>
    </row>
    <row r="21" spans="1:59" hidden="1" outlineLevel="1">
      <c r="A21" s="92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3"/>
      <c r="N21" s="93"/>
      <c r="O21" s="93"/>
      <c r="P21" s="93"/>
      <c r="Q21" s="93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B21" s="72">
        <v>5.4999999999999997E-3</v>
      </c>
      <c r="BC21" s="72">
        <v>245</v>
      </c>
      <c r="BD21" s="72">
        <f t="shared" si="0"/>
        <v>293</v>
      </c>
      <c r="BG21" s="70"/>
    </row>
    <row r="22" spans="1:59" hidden="1" outlineLevel="1">
      <c r="A22" s="92"/>
      <c r="B22" s="94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3"/>
      <c r="N22" s="93"/>
      <c r="O22" s="93"/>
      <c r="P22" s="93"/>
      <c r="Q22" s="93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B22" s="72">
        <v>6.0000000000000001E-3</v>
      </c>
      <c r="BC22" s="72">
        <v>239</v>
      </c>
      <c r="BD22" s="72">
        <f t="shared" si="0"/>
        <v>299</v>
      </c>
      <c r="BG22" s="97"/>
    </row>
    <row r="23" spans="1:59" hidden="1" outlineLevel="1">
      <c r="A23" s="92"/>
      <c r="B23" s="94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3"/>
      <c r="N23" s="93"/>
      <c r="O23" s="93"/>
      <c r="P23" s="93"/>
      <c r="Q23" s="93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B23" s="72">
        <v>6.4999999999999997E-3</v>
      </c>
      <c r="BC23" s="72">
        <v>244</v>
      </c>
      <c r="BD23" s="72">
        <f t="shared" si="0"/>
        <v>294</v>
      </c>
      <c r="BG23" s="98"/>
    </row>
    <row r="24" spans="1:59" hidden="1" outlineLevel="1">
      <c r="A24" s="92"/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B24" s="72">
        <v>7.0000000000000001E-3</v>
      </c>
      <c r="BC24" s="72">
        <v>260</v>
      </c>
      <c r="BD24" s="72">
        <f t="shared" si="0"/>
        <v>278</v>
      </c>
      <c r="BG24" s="98"/>
    </row>
    <row r="25" spans="1:59" hidden="1" outlineLevel="1">
      <c r="A25" s="92"/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B25" s="72">
        <v>7.4999999999999997E-3</v>
      </c>
      <c r="BC25" s="72">
        <v>258</v>
      </c>
      <c r="BD25" s="72">
        <f t="shared" si="0"/>
        <v>280</v>
      </c>
      <c r="BG25" s="98"/>
    </row>
    <row r="26" spans="1:59" hidden="1" outlineLevel="1">
      <c r="A26" s="92"/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B26" s="72">
        <v>8.0000000000000002E-3</v>
      </c>
      <c r="BC26" s="72">
        <v>247</v>
      </c>
      <c r="BD26" s="72">
        <f t="shared" si="0"/>
        <v>291</v>
      </c>
      <c r="BG26" s="98"/>
    </row>
    <row r="27" spans="1:59" hidden="1" outlineLevel="1">
      <c r="A27" s="92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B27" s="72">
        <v>8.5000000000000006E-3</v>
      </c>
      <c r="BC27" s="72">
        <v>226</v>
      </c>
      <c r="BD27" s="72">
        <f t="shared" si="0"/>
        <v>312</v>
      </c>
      <c r="BG27" s="98"/>
    </row>
    <row r="28" spans="1:59" hidden="1" outlineLevel="1">
      <c r="A28" s="92"/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B28" s="72">
        <v>8.9999999999999993E-3</v>
      </c>
      <c r="BC28" s="72">
        <v>232</v>
      </c>
      <c r="BD28" s="72">
        <f t="shared" si="0"/>
        <v>306</v>
      </c>
      <c r="BG28" s="98"/>
    </row>
    <row r="29" spans="1:59" hidden="1" outlineLevel="1">
      <c r="A29" s="92"/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B29" s="72">
        <v>9.4999999999999998E-3</v>
      </c>
      <c r="BC29" s="72">
        <v>276</v>
      </c>
      <c r="BD29" s="72">
        <f t="shared" si="0"/>
        <v>262</v>
      </c>
      <c r="BG29" s="98"/>
    </row>
    <row r="30" spans="1:59" hidden="1" outlineLevel="1">
      <c r="A30" s="92"/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B30" s="72">
        <v>0.01</v>
      </c>
      <c r="BC30" s="72">
        <v>192</v>
      </c>
      <c r="BD30" s="72">
        <f t="shared" si="0"/>
        <v>346</v>
      </c>
      <c r="BG30" s="98"/>
    </row>
    <row r="31" spans="1:59" hidden="1" outlineLevel="1">
      <c r="A31" s="92"/>
      <c r="B31" s="94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B31" s="72">
        <v>1.0500000000000001E-2</v>
      </c>
      <c r="BC31" s="72">
        <v>287</v>
      </c>
      <c r="BD31" s="72">
        <f t="shared" si="0"/>
        <v>251</v>
      </c>
      <c r="BG31" s="98"/>
    </row>
    <row r="32" spans="1:59" hidden="1" outlineLevel="1">
      <c r="A32" s="9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B32" s="72">
        <v>1.0999999999999999E-2</v>
      </c>
      <c r="BC32" s="72">
        <v>218</v>
      </c>
      <c r="BD32" s="72">
        <f t="shared" si="0"/>
        <v>320</v>
      </c>
      <c r="BG32" s="98"/>
    </row>
    <row r="33" spans="1:59" hidden="1" outlineLevel="1">
      <c r="A33" s="92"/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B33" s="72">
        <v>1.15E-2</v>
      </c>
      <c r="BC33" s="72">
        <v>230</v>
      </c>
      <c r="BD33" s="72">
        <f t="shared" si="0"/>
        <v>308</v>
      </c>
      <c r="BG33" s="98"/>
    </row>
    <row r="34" spans="1:59" hidden="1" outlineLevel="1">
      <c r="A34" s="92"/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B34" s="72">
        <v>1.2E-2</v>
      </c>
      <c r="BC34" s="72">
        <v>280</v>
      </c>
      <c r="BD34" s="72">
        <f t="shared" si="0"/>
        <v>258</v>
      </c>
      <c r="BG34" s="98"/>
    </row>
    <row r="35" spans="1:59" hidden="1" outlineLevel="1">
      <c r="A35" s="92"/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3"/>
      <c r="AD35" s="93"/>
      <c r="AE35" s="93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B35" s="72">
        <v>1.2500000000000001E-2</v>
      </c>
      <c r="BC35" s="72">
        <v>217</v>
      </c>
      <c r="BD35" s="72">
        <f t="shared" si="0"/>
        <v>321</v>
      </c>
      <c r="BG35" s="98"/>
    </row>
    <row r="36" spans="1:59" hidden="1" outlineLevel="1">
      <c r="A36" s="92"/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3"/>
      <c r="AD36" s="93"/>
      <c r="AE36" s="93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B36" s="72">
        <v>1.2999999999999999E-2</v>
      </c>
      <c r="BC36" s="72">
        <v>278</v>
      </c>
      <c r="BD36" s="72">
        <f t="shared" si="0"/>
        <v>260</v>
      </c>
      <c r="BG36" s="98"/>
    </row>
    <row r="37" spans="1:59" hidden="1" outlineLevel="1">
      <c r="A37" s="92"/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3"/>
      <c r="AD37" s="93"/>
      <c r="AE37" s="93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B37" s="72">
        <v>1.35E-2</v>
      </c>
      <c r="BC37" s="72">
        <v>239</v>
      </c>
      <c r="BD37" s="72">
        <f t="shared" si="0"/>
        <v>299</v>
      </c>
      <c r="BG37" s="98"/>
    </row>
    <row r="38" spans="1:59" hidden="1" outlineLevel="1">
      <c r="A38" s="92"/>
      <c r="B38" s="9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3"/>
      <c r="AG38" s="93"/>
      <c r="AH38" s="93"/>
      <c r="AI38" s="93"/>
      <c r="AJ38" s="93"/>
      <c r="AK38" s="93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B38" s="72">
        <v>1.4E-2</v>
      </c>
      <c r="BC38" s="72">
        <v>226</v>
      </c>
      <c r="BD38" s="72">
        <f t="shared" si="0"/>
        <v>312</v>
      </c>
      <c r="BG38" s="98"/>
    </row>
    <row r="39" spans="1:59" hidden="1" outlineLevel="1">
      <c r="A39" s="92"/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3"/>
      <c r="AG39" s="93"/>
      <c r="AH39" s="93"/>
      <c r="AI39" s="93"/>
      <c r="AJ39" s="93"/>
      <c r="AK39" s="93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B39" s="72">
        <v>1.4500000000000001E-2</v>
      </c>
      <c r="BC39" s="72">
        <v>239</v>
      </c>
      <c r="BD39" s="72">
        <f t="shared" si="0"/>
        <v>299</v>
      </c>
      <c r="BG39" s="98"/>
    </row>
    <row r="40" spans="1:59" hidden="1" outlineLevel="1">
      <c r="A40" s="92"/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3"/>
      <c r="AG40" s="93"/>
      <c r="AH40" s="93"/>
      <c r="AI40" s="93"/>
      <c r="AJ40" s="93"/>
      <c r="AK40" s="93"/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4"/>
      <c r="AW40" s="94"/>
      <c r="AX40" s="94"/>
      <c r="AY40" s="94"/>
      <c r="AZ40" s="94"/>
      <c r="BB40" s="72">
        <v>1.4999999999999999E-2</v>
      </c>
      <c r="BC40" s="72">
        <v>202</v>
      </c>
      <c r="BD40" s="72">
        <f t="shared" si="0"/>
        <v>336</v>
      </c>
      <c r="BG40" s="98"/>
    </row>
    <row r="41" spans="1:59" hidden="1" outlineLevel="1">
      <c r="A41" s="92"/>
      <c r="B41" s="94"/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3"/>
      <c r="AG41" s="93"/>
      <c r="AH41" s="93"/>
      <c r="AI41" s="93"/>
      <c r="AJ41" s="93"/>
      <c r="AK41" s="93"/>
      <c r="AL41" s="94"/>
      <c r="AM41" s="94"/>
      <c r="AN41" s="94"/>
      <c r="AO41" s="94"/>
      <c r="AP41" s="94"/>
      <c r="AQ41" s="94"/>
      <c r="AR41" s="94"/>
      <c r="AS41" s="94"/>
      <c r="AT41" s="94"/>
      <c r="AU41" s="94"/>
      <c r="AV41" s="94"/>
      <c r="AW41" s="94"/>
      <c r="AX41" s="94"/>
      <c r="AY41" s="94"/>
      <c r="AZ41" s="94"/>
      <c r="BB41" s="72">
        <v>1.55E-2</v>
      </c>
      <c r="BC41" s="72">
        <v>260</v>
      </c>
      <c r="BD41" s="72">
        <f t="shared" si="0"/>
        <v>278</v>
      </c>
      <c r="BG41" s="98"/>
    </row>
    <row r="42" spans="1:59" hidden="1" outlineLevel="1">
      <c r="A42" s="92"/>
      <c r="B42" s="94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3"/>
      <c r="AG42" s="93"/>
      <c r="AH42" s="93"/>
      <c r="AI42" s="93"/>
      <c r="AJ42" s="93"/>
      <c r="AK42" s="93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  <c r="AW42" s="94"/>
      <c r="AX42" s="94"/>
      <c r="AY42" s="94"/>
      <c r="AZ42" s="94"/>
      <c r="BB42" s="72">
        <v>1.6E-2</v>
      </c>
      <c r="BC42" s="72">
        <v>235</v>
      </c>
      <c r="BD42" s="72">
        <f t="shared" si="0"/>
        <v>303</v>
      </c>
      <c r="BG42" s="70"/>
    </row>
    <row r="43" spans="1:59" hidden="1" outlineLevel="1">
      <c r="A43" s="92"/>
      <c r="B43" s="94"/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3"/>
      <c r="AG43" s="93"/>
      <c r="AH43" s="93"/>
      <c r="AI43" s="93"/>
      <c r="AJ43" s="93"/>
      <c r="AK43" s="93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AW43" s="94"/>
      <c r="AX43" s="94"/>
      <c r="AY43" s="94"/>
      <c r="AZ43" s="94"/>
      <c r="BB43" s="72">
        <v>1.6500000000000001E-2</v>
      </c>
      <c r="BC43" s="72">
        <v>250</v>
      </c>
      <c r="BD43" s="72">
        <f t="shared" si="0"/>
        <v>288</v>
      </c>
      <c r="BG43" s="70"/>
    </row>
    <row r="44" spans="1:59" hidden="1" outlineLevel="1">
      <c r="A44" s="92"/>
      <c r="B44" s="94"/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  <c r="AB44" s="94"/>
      <c r="AC44" s="94"/>
      <c r="AD44" s="94"/>
      <c r="AE44" s="94"/>
      <c r="AF44" s="94"/>
      <c r="AG44" s="94"/>
      <c r="AH44" s="94"/>
      <c r="AI44" s="94"/>
      <c r="AJ44" s="94"/>
      <c r="AK44" s="94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4"/>
      <c r="AX44" s="94"/>
      <c r="AY44" s="94"/>
      <c r="AZ44" s="94"/>
      <c r="BB44" s="72">
        <v>1.7000000000000001E-2</v>
      </c>
      <c r="BC44" s="72">
        <v>216</v>
      </c>
      <c r="BD44" s="72">
        <f t="shared" si="0"/>
        <v>322</v>
      </c>
      <c r="BG44" s="70"/>
    </row>
    <row r="45" spans="1:59" hidden="1" outlineLevel="1">
      <c r="A45" s="92"/>
      <c r="B45" s="94"/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  <c r="AE45" s="94"/>
      <c r="AF45" s="94"/>
      <c r="AG45" s="94"/>
      <c r="AH45" s="94"/>
      <c r="AI45" s="94"/>
      <c r="AJ45" s="94"/>
      <c r="AK45" s="94"/>
      <c r="AL45" s="93"/>
      <c r="AM45" s="93"/>
      <c r="AN45" s="93"/>
      <c r="AO45" s="93"/>
      <c r="AP45" s="93"/>
      <c r="AQ45" s="93"/>
      <c r="AR45" s="93"/>
      <c r="AS45" s="93"/>
      <c r="AT45" s="93"/>
      <c r="AU45" s="93"/>
      <c r="AV45" s="93"/>
      <c r="AW45" s="94"/>
      <c r="AX45" s="94"/>
      <c r="AY45" s="94"/>
      <c r="AZ45" s="94"/>
      <c r="BB45" s="72">
        <v>1.7500000000000002E-2</v>
      </c>
      <c r="BC45" s="72">
        <v>276</v>
      </c>
      <c r="BD45" s="72">
        <f t="shared" si="0"/>
        <v>262</v>
      </c>
      <c r="BG45" s="70"/>
    </row>
    <row r="46" spans="1:59" hidden="1" outlineLevel="1">
      <c r="A46" s="92"/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4"/>
      <c r="AX46" s="94"/>
      <c r="AY46" s="94"/>
      <c r="AZ46" s="94"/>
      <c r="BB46" s="72">
        <v>1.7999999999999999E-2</v>
      </c>
      <c r="BC46" s="72">
        <v>240</v>
      </c>
      <c r="BD46" s="72">
        <f t="shared" si="0"/>
        <v>298</v>
      </c>
      <c r="BG46" s="70"/>
    </row>
    <row r="47" spans="1:59" hidden="1" outlineLevel="1">
      <c r="A47" s="92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4"/>
      <c r="AX47" s="94"/>
      <c r="AY47" s="94"/>
      <c r="AZ47" s="94"/>
      <c r="BB47" s="72">
        <v>1.8499999999999999E-2</v>
      </c>
      <c r="BC47" s="72">
        <v>227</v>
      </c>
      <c r="BD47" s="72">
        <f t="shared" si="0"/>
        <v>311</v>
      </c>
      <c r="BG47" s="70"/>
    </row>
    <row r="48" spans="1:59" hidden="1" outlineLevel="1">
      <c r="A48" s="92"/>
      <c r="B48" s="94"/>
      <c r="C48" s="94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4"/>
      <c r="AX48" s="94"/>
      <c r="AY48" s="94"/>
      <c r="AZ48" s="94"/>
      <c r="BB48" s="72">
        <v>1.9E-2</v>
      </c>
      <c r="BC48" s="72">
        <v>234</v>
      </c>
      <c r="BD48" s="72">
        <f t="shared" si="0"/>
        <v>304</v>
      </c>
      <c r="BG48" s="70"/>
    </row>
    <row r="49" spans="1:59" hidden="1" outlineLevel="1">
      <c r="A49" s="92"/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J49" s="94"/>
      <c r="AK49" s="94"/>
      <c r="AL49" s="93"/>
      <c r="AM49" s="93"/>
      <c r="AN49" s="93"/>
      <c r="AO49" s="93"/>
      <c r="AP49" s="93"/>
      <c r="AQ49" s="93"/>
      <c r="AR49" s="93"/>
      <c r="AS49" s="93"/>
      <c r="AT49" s="93"/>
      <c r="AU49" s="93"/>
      <c r="AV49" s="93"/>
      <c r="AW49" s="94"/>
      <c r="AX49" s="94"/>
      <c r="AY49" s="94"/>
      <c r="AZ49" s="94"/>
      <c r="BB49" s="72">
        <v>1.95E-2</v>
      </c>
      <c r="BC49" s="72">
        <v>279</v>
      </c>
      <c r="BD49" s="72">
        <f t="shared" si="0"/>
        <v>259</v>
      </c>
      <c r="BG49" s="70"/>
    </row>
    <row r="50" spans="1:59" hidden="1" outlineLevel="1">
      <c r="A50" s="92"/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4"/>
      <c r="AX50" s="94"/>
      <c r="AY50" s="94"/>
      <c r="AZ50" s="94"/>
      <c r="BB50" s="72">
        <v>0.02</v>
      </c>
      <c r="BC50" s="72">
        <v>210</v>
      </c>
      <c r="BD50" s="72">
        <f t="shared" si="0"/>
        <v>328</v>
      </c>
      <c r="BG50" s="70"/>
    </row>
    <row r="51" spans="1:59" hidden="1" outlineLevel="1">
      <c r="A51" s="92"/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4"/>
      <c r="AX51" s="94"/>
      <c r="AY51" s="94"/>
      <c r="AZ51" s="94"/>
      <c r="BB51" s="72">
        <v>2.0500000000000001E-2</v>
      </c>
      <c r="BC51" s="72">
        <v>225</v>
      </c>
      <c r="BD51" s="72">
        <f t="shared" si="0"/>
        <v>313</v>
      </c>
      <c r="BG51" s="70"/>
    </row>
    <row r="52" spans="1:59" hidden="1" outlineLevel="1">
      <c r="A52" s="92"/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4"/>
      <c r="AL52" s="93"/>
      <c r="AM52" s="93"/>
      <c r="AN52" s="93"/>
      <c r="AO52" s="93"/>
      <c r="AP52" s="93"/>
      <c r="AQ52" s="93"/>
      <c r="AR52" s="93"/>
      <c r="AS52" s="93"/>
      <c r="AT52" s="93"/>
      <c r="AU52" s="93"/>
      <c r="AV52" s="93"/>
      <c r="AW52" s="94"/>
      <c r="AX52" s="94"/>
      <c r="AY52" s="94"/>
      <c r="AZ52" s="94"/>
      <c r="BB52" s="72">
        <v>2.1000000000000001E-2</v>
      </c>
      <c r="BC52" s="72">
        <v>235</v>
      </c>
      <c r="BD52" s="72">
        <f t="shared" si="0"/>
        <v>303</v>
      </c>
      <c r="BG52" s="70"/>
    </row>
    <row r="53" spans="1:59" hidden="1" outlineLevel="1">
      <c r="A53" s="92"/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3"/>
      <c r="AM53" s="93"/>
      <c r="AN53" s="93"/>
      <c r="AO53" s="93"/>
      <c r="AP53" s="93"/>
      <c r="AQ53" s="93"/>
      <c r="AR53" s="93"/>
      <c r="AS53" s="93"/>
      <c r="AT53" s="93"/>
      <c r="AU53" s="93"/>
      <c r="AV53" s="93"/>
      <c r="AW53" s="94"/>
      <c r="AX53" s="94"/>
      <c r="AY53" s="94"/>
      <c r="AZ53" s="94"/>
      <c r="BB53" s="72">
        <v>2.1499999999999998E-2</v>
      </c>
      <c r="BC53" s="72">
        <v>232</v>
      </c>
      <c r="BD53" s="72">
        <f t="shared" si="0"/>
        <v>306</v>
      </c>
      <c r="BG53" s="70"/>
    </row>
    <row r="54" spans="1:59" hidden="1" outlineLevel="1">
      <c r="A54" s="92"/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4"/>
      <c r="AX54" s="94"/>
      <c r="AY54" s="94"/>
      <c r="AZ54" s="94"/>
      <c r="BB54" s="72">
        <v>2.1999999999999999E-2</v>
      </c>
      <c r="BC54" s="72">
        <v>154</v>
      </c>
      <c r="BD54" s="72">
        <f t="shared" si="0"/>
        <v>384</v>
      </c>
      <c r="BG54" s="70"/>
    </row>
    <row r="55" spans="1:59" hidden="1" outlineLevel="1">
      <c r="A55" s="92"/>
      <c r="B55" s="94"/>
      <c r="C55" s="94"/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  <c r="AW55" s="93"/>
      <c r="AX55" s="93"/>
      <c r="AY55" s="93"/>
      <c r="AZ55" s="93"/>
      <c r="BB55" s="72">
        <v>2.2499999999999999E-2</v>
      </c>
      <c r="BC55" s="72">
        <v>267</v>
      </c>
      <c r="BD55" s="72">
        <f t="shared" si="0"/>
        <v>271</v>
      </c>
      <c r="BG55" s="70"/>
    </row>
    <row r="56" spans="1:59" collapsed="1">
      <c r="A56" s="92"/>
      <c r="B56" s="94"/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3"/>
      <c r="AX56" s="93"/>
      <c r="AY56" s="93"/>
      <c r="AZ56" s="93"/>
      <c r="BB56" s="72">
        <v>2.3E-2</v>
      </c>
      <c r="BC56" s="72">
        <v>230</v>
      </c>
      <c r="BD56" s="72">
        <f t="shared" si="0"/>
        <v>308</v>
      </c>
      <c r="BG56" s="70"/>
    </row>
    <row r="57" spans="1:59">
      <c r="A57" s="92"/>
      <c r="B57" s="96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3"/>
      <c r="AX57" s="93"/>
      <c r="AY57" s="93"/>
      <c r="AZ57" s="95"/>
      <c r="BB57" s="72">
        <v>2.35E-2</v>
      </c>
      <c r="BC57" s="72">
        <v>233</v>
      </c>
      <c r="BD57" s="72">
        <f t="shared" si="0"/>
        <v>305</v>
      </c>
      <c r="BG57" s="70"/>
    </row>
    <row r="58" spans="1:59">
      <c r="A58" s="92"/>
      <c r="B58" s="96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/>
      <c r="AS58" s="94"/>
      <c r="AT58" s="94"/>
      <c r="AU58" s="94"/>
      <c r="AV58" s="94"/>
      <c r="AW58" s="93"/>
      <c r="AX58" s="93"/>
      <c r="AY58" s="93"/>
      <c r="AZ58" s="95"/>
      <c r="BB58" s="72">
        <v>2.4E-2</v>
      </c>
      <c r="BC58" s="72">
        <v>258</v>
      </c>
      <c r="BD58" s="72">
        <f t="shared" si="0"/>
        <v>280</v>
      </c>
    </row>
    <row r="59" spans="1:59" ht="17" thickBot="1">
      <c r="BB59" s="72">
        <v>2.4500000000000001E-2</v>
      </c>
      <c r="BC59" s="72">
        <v>249</v>
      </c>
      <c r="BD59" s="72">
        <f t="shared" si="0"/>
        <v>289</v>
      </c>
    </row>
    <row r="60" spans="1:59" ht="17" thickBot="1">
      <c r="A60" s="78" t="s">
        <v>383</v>
      </c>
      <c r="B60" s="99">
        <f ca="1">RAND()</f>
        <v>0.52409943092853606</v>
      </c>
      <c r="C60" s="100">
        <f t="shared" ref="C60:AZ60" ca="1" si="1">RAND()</f>
        <v>0.1486082740636393</v>
      </c>
      <c r="D60" s="100">
        <f t="shared" ca="1" si="1"/>
        <v>0.90940767422640578</v>
      </c>
      <c r="E60" s="100">
        <f t="shared" ca="1" si="1"/>
        <v>0.81214572798824769</v>
      </c>
      <c r="F60" s="100">
        <f t="shared" ca="1" si="1"/>
        <v>0.2849920972176454</v>
      </c>
      <c r="G60" s="100">
        <f t="shared" ca="1" si="1"/>
        <v>0.38880879401682611</v>
      </c>
      <c r="H60" s="100">
        <f t="shared" ca="1" si="1"/>
        <v>0.17593382762619814</v>
      </c>
      <c r="I60" s="100">
        <f t="shared" ca="1" si="1"/>
        <v>0.25135676646436844</v>
      </c>
      <c r="J60" s="100">
        <f t="shared" ca="1" si="1"/>
        <v>0.21171823234578568</v>
      </c>
      <c r="K60" s="100">
        <f t="shared" ca="1" si="1"/>
        <v>0.75593920910882895</v>
      </c>
      <c r="L60" s="100">
        <f t="shared" ca="1" si="1"/>
        <v>0.98737995223242492</v>
      </c>
      <c r="M60" s="100">
        <f t="shared" ca="1" si="1"/>
        <v>0.16302183953170901</v>
      </c>
      <c r="N60" s="100">
        <f t="shared" ca="1" si="1"/>
        <v>0.50815740898130468</v>
      </c>
      <c r="O60" s="100">
        <f t="shared" ca="1" si="1"/>
        <v>1.3916497535427896E-2</v>
      </c>
      <c r="P60" s="100">
        <f t="shared" ca="1" si="1"/>
        <v>0.37887093559114848</v>
      </c>
      <c r="Q60" s="100">
        <f t="shared" ca="1" si="1"/>
        <v>0.64294104935114138</v>
      </c>
      <c r="R60" s="100">
        <f t="shared" ca="1" si="1"/>
        <v>0.25200355909910666</v>
      </c>
      <c r="S60" s="100">
        <f t="shared" ca="1" si="1"/>
        <v>0.57636064149644328</v>
      </c>
      <c r="T60" s="100">
        <f t="shared" ca="1" si="1"/>
        <v>0.2948565839811923</v>
      </c>
      <c r="U60" s="100">
        <f t="shared" ca="1" si="1"/>
        <v>2.1970784736764948E-2</v>
      </c>
      <c r="V60" s="100">
        <f t="shared" ca="1" si="1"/>
        <v>8.3685460229039887E-2</v>
      </c>
      <c r="W60" s="100">
        <f t="shared" ca="1" si="1"/>
        <v>2.9309880843382485E-2</v>
      </c>
      <c r="X60" s="100">
        <f t="shared" ca="1" si="1"/>
        <v>0.65450516242197732</v>
      </c>
      <c r="Y60" s="100">
        <f t="shared" ca="1" si="1"/>
        <v>0.50549230033261983</v>
      </c>
      <c r="Z60" s="100">
        <f t="shared" ca="1" si="1"/>
        <v>0.91245865668208681</v>
      </c>
      <c r="AA60" s="100">
        <f t="shared" ca="1" si="1"/>
        <v>0.54219260391331126</v>
      </c>
      <c r="AB60" s="100">
        <f t="shared" ca="1" si="1"/>
        <v>0.42625159965792847</v>
      </c>
      <c r="AC60" s="100">
        <f t="shared" ca="1" si="1"/>
        <v>0.68848956908487047</v>
      </c>
      <c r="AD60" s="100">
        <f t="shared" ca="1" si="1"/>
        <v>7.5772348755735686E-2</v>
      </c>
      <c r="AE60" s="100">
        <f t="shared" ca="1" si="1"/>
        <v>0.45613056054007817</v>
      </c>
      <c r="AF60" s="100">
        <f t="shared" ca="1" si="1"/>
        <v>8.7298650270211331E-2</v>
      </c>
      <c r="AG60" s="100">
        <f t="shared" ca="1" si="1"/>
        <v>0.46270216881829584</v>
      </c>
      <c r="AH60" s="100">
        <f t="shared" ca="1" si="1"/>
        <v>0.1737047036385484</v>
      </c>
      <c r="AI60" s="100">
        <f t="shared" ca="1" si="1"/>
        <v>1.8653285951008569E-2</v>
      </c>
      <c r="AJ60" s="100">
        <f t="shared" ca="1" si="1"/>
        <v>0.78730583142668398</v>
      </c>
      <c r="AK60" s="100">
        <f t="shared" ca="1" si="1"/>
        <v>0.57714322659210593</v>
      </c>
      <c r="AL60" s="100">
        <f t="shared" ca="1" si="1"/>
        <v>0.97439052798305137</v>
      </c>
      <c r="AM60" s="100">
        <f t="shared" ca="1" si="1"/>
        <v>0.22102287490660266</v>
      </c>
      <c r="AN60" s="100">
        <f t="shared" ca="1" si="1"/>
        <v>0.25018089629478446</v>
      </c>
      <c r="AO60" s="100">
        <f t="shared" ca="1" si="1"/>
        <v>0.35181718092545122</v>
      </c>
      <c r="AP60" s="100">
        <f t="shared" ca="1" si="1"/>
        <v>0.47199559499276289</v>
      </c>
      <c r="AQ60" s="100">
        <f t="shared" ca="1" si="1"/>
        <v>0.26938330564402591</v>
      </c>
      <c r="AR60" s="100">
        <f t="shared" ca="1" si="1"/>
        <v>0.86484965070973308</v>
      </c>
      <c r="AS60" s="100">
        <f t="shared" ca="1" si="1"/>
        <v>0.73485774377176527</v>
      </c>
      <c r="AT60" s="100">
        <f t="shared" ca="1" si="1"/>
        <v>0.35878957712460335</v>
      </c>
      <c r="AU60" s="100">
        <f t="shared" ca="1" si="1"/>
        <v>0.69809362117007101</v>
      </c>
      <c r="AV60" s="100">
        <f t="shared" ca="1" si="1"/>
        <v>0.6361712446582739</v>
      </c>
      <c r="AW60" s="100">
        <f t="shared" ca="1" si="1"/>
        <v>0.13107986619002931</v>
      </c>
      <c r="AX60" s="100">
        <f t="shared" ca="1" si="1"/>
        <v>0.77174093169817315</v>
      </c>
      <c r="AY60" s="100">
        <f t="shared" ca="1" si="1"/>
        <v>0.26532293098011128</v>
      </c>
      <c r="AZ60" s="101">
        <f t="shared" ca="1" si="1"/>
        <v>0.56189044324190318</v>
      </c>
      <c r="BB60" s="72">
        <v>2.5000000000000001E-2</v>
      </c>
      <c r="BC60" s="72">
        <v>210</v>
      </c>
      <c r="BD60" s="72">
        <f t="shared" si="0"/>
        <v>328</v>
      </c>
    </row>
    <row r="61" spans="1:59">
      <c r="A61" s="102" t="s">
        <v>351</v>
      </c>
      <c r="BB61" s="72">
        <v>2.5499999999999998E-2</v>
      </c>
      <c r="BC61" s="72">
        <v>219</v>
      </c>
      <c r="BD61" s="72">
        <f t="shared" si="0"/>
        <v>319</v>
      </c>
    </row>
    <row r="62" spans="1:59">
      <c r="A62" s="92"/>
      <c r="B62" s="85" t="s">
        <v>292</v>
      </c>
      <c r="C62" s="85" t="s">
        <v>293</v>
      </c>
      <c r="D62" s="85" t="s">
        <v>294</v>
      </c>
      <c r="E62" s="85" t="s">
        <v>295</v>
      </c>
      <c r="F62" s="85" t="s">
        <v>296</v>
      </c>
      <c r="G62" s="85" t="s">
        <v>297</v>
      </c>
      <c r="H62" s="85" t="s">
        <v>298</v>
      </c>
      <c r="I62" s="85" t="s">
        <v>299</v>
      </c>
      <c r="J62" s="85" t="s">
        <v>300</v>
      </c>
      <c r="K62" s="85" t="s">
        <v>301</v>
      </c>
      <c r="L62" s="85" t="s">
        <v>302</v>
      </c>
      <c r="M62" s="85" t="s">
        <v>303</v>
      </c>
      <c r="N62" s="85" t="s">
        <v>304</v>
      </c>
      <c r="O62" s="85" t="s">
        <v>305</v>
      </c>
      <c r="P62" s="85" t="s">
        <v>306</v>
      </c>
      <c r="Q62" s="85" t="s">
        <v>307</v>
      </c>
      <c r="R62" s="85" t="s">
        <v>308</v>
      </c>
      <c r="S62" s="85" t="s">
        <v>309</v>
      </c>
      <c r="T62" s="85" t="s">
        <v>310</v>
      </c>
      <c r="U62" s="85" t="s">
        <v>311</v>
      </c>
      <c r="V62" s="85" t="s">
        <v>312</v>
      </c>
      <c r="W62" s="85" t="s">
        <v>313</v>
      </c>
      <c r="X62" s="85" t="s">
        <v>314</v>
      </c>
      <c r="Y62" s="85" t="s">
        <v>315</v>
      </c>
      <c r="Z62" s="85" t="s">
        <v>316</v>
      </c>
      <c r="AA62" s="85" t="s">
        <v>317</v>
      </c>
      <c r="AB62" s="85" t="s">
        <v>318</v>
      </c>
      <c r="AC62" s="85" t="s">
        <v>319</v>
      </c>
      <c r="AD62" s="85" t="s">
        <v>320</v>
      </c>
      <c r="AE62" s="85" t="s">
        <v>321</v>
      </c>
      <c r="AF62" s="85" t="s">
        <v>322</v>
      </c>
      <c r="AG62" s="85" t="s">
        <v>323</v>
      </c>
      <c r="AH62" s="85" t="s">
        <v>324</v>
      </c>
      <c r="AI62" s="85" t="s">
        <v>325</v>
      </c>
      <c r="AJ62" s="85" t="s">
        <v>326</v>
      </c>
      <c r="AK62" s="85" t="s">
        <v>327</v>
      </c>
      <c r="AL62" s="85" t="s">
        <v>328</v>
      </c>
      <c r="AM62" s="85" t="s">
        <v>329</v>
      </c>
      <c r="AN62" s="85" t="s">
        <v>330</v>
      </c>
      <c r="AO62" s="85" t="s">
        <v>331</v>
      </c>
      <c r="AP62" s="85" t="s">
        <v>332</v>
      </c>
      <c r="AQ62" s="85" t="s">
        <v>333</v>
      </c>
      <c r="AR62" s="85" t="s">
        <v>334</v>
      </c>
      <c r="AS62" s="85" t="s">
        <v>335</v>
      </c>
      <c r="AT62" s="85" t="s">
        <v>336</v>
      </c>
      <c r="AU62" s="85" t="s">
        <v>337</v>
      </c>
      <c r="AV62" s="85" t="s">
        <v>338</v>
      </c>
      <c r="AW62" s="85" t="s">
        <v>339</v>
      </c>
      <c r="AX62" s="85" t="s">
        <v>340</v>
      </c>
      <c r="AY62" s="85" t="s">
        <v>341</v>
      </c>
      <c r="AZ62" s="85" t="s">
        <v>342</v>
      </c>
      <c r="BB62" s="72">
        <v>2.5999999999999999E-2</v>
      </c>
      <c r="BC62" s="72">
        <v>236</v>
      </c>
      <c r="BD62" s="72">
        <f t="shared" si="0"/>
        <v>302</v>
      </c>
    </row>
    <row r="63" spans="1:59">
      <c r="B63" s="72">
        <f t="shared" ref="B63:AZ63" ca="1" si="2">_xlfn.NORM.INV(B60,B3,B4)</f>
        <v>8.0648961214124473</v>
      </c>
      <c r="C63" s="72">
        <f t="shared" ca="1" si="2"/>
        <v>12.094569011958345</v>
      </c>
      <c r="D63" s="72">
        <f t="shared" ca="1" si="2"/>
        <v>21.191256463882514</v>
      </c>
      <c r="E63" s="72">
        <f t="shared" ca="1" si="2"/>
        <v>22.440981308066661</v>
      </c>
      <c r="F63" s="72">
        <f t="shared" ca="1" si="2"/>
        <v>17.192022327870188</v>
      </c>
      <c r="G63" s="72">
        <f t="shared" ca="1" si="2"/>
        <v>14.608596620778936</v>
      </c>
      <c r="H63" s="72">
        <f t="shared" ca="1" si="2"/>
        <v>20.22796889053437</v>
      </c>
      <c r="I63" s="72">
        <f t="shared" ca="1" si="2"/>
        <v>8.7977368780919978</v>
      </c>
      <c r="J63" s="72">
        <f t="shared" ca="1" si="2"/>
        <v>4.0373005919828735</v>
      </c>
      <c r="K63" s="72">
        <f t="shared" ca="1" si="2"/>
        <v>14.729127290117301</v>
      </c>
      <c r="L63" s="72">
        <f t="shared" ca="1" si="2"/>
        <v>60.957414166705917</v>
      </c>
      <c r="M63" s="72">
        <f t="shared" ca="1" si="2"/>
        <v>-28.596261318056918</v>
      </c>
      <c r="N63" s="72">
        <f t="shared" ca="1" si="2"/>
        <v>-23.505734337750642</v>
      </c>
      <c r="O63" s="72">
        <f t="shared" ca="1" si="2"/>
        <v>-20.537536270898077</v>
      </c>
      <c r="P63" s="72">
        <f t="shared" ca="1" si="2"/>
        <v>-11.235753254272302</v>
      </c>
      <c r="Q63" s="72">
        <f t="shared" ca="1" si="2"/>
        <v>-10.955479893435001</v>
      </c>
      <c r="R63" s="72">
        <f t="shared" ca="1" si="2"/>
        <v>18.357630933368974</v>
      </c>
      <c r="S63" s="72">
        <f t="shared" ca="1" si="2"/>
        <v>5.0592545513328746</v>
      </c>
      <c r="T63" s="72">
        <f t="shared" ca="1" si="2"/>
        <v>8.4184147705721681</v>
      </c>
      <c r="U63" s="72">
        <f t="shared" ca="1" si="2"/>
        <v>5.7091838888830964</v>
      </c>
      <c r="V63" s="72">
        <f t="shared" ca="1" si="2"/>
        <v>7.9538642293672517</v>
      </c>
      <c r="W63" s="72">
        <f t="shared" ca="1" si="2"/>
        <v>0.80827685532833904</v>
      </c>
      <c r="X63" s="72">
        <f t="shared" ca="1" si="2"/>
        <v>1.6055716777135871</v>
      </c>
      <c r="Y63" s="72">
        <f t="shared" ca="1" si="2"/>
        <v>7.0798520233185016</v>
      </c>
      <c r="Z63" s="72">
        <f t="shared" ca="1" si="2"/>
        <v>20.271915991919805</v>
      </c>
      <c r="AA63" s="72">
        <f t="shared" ca="1" si="2"/>
        <v>-4.985437141475658</v>
      </c>
      <c r="AB63" s="72">
        <f t="shared" ca="1" si="2"/>
        <v>25.10555888939421</v>
      </c>
      <c r="AC63" s="72">
        <f t="shared" ca="1" si="2"/>
        <v>24.042699983356908</v>
      </c>
      <c r="AD63" s="72">
        <f t="shared" ca="1" si="2"/>
        <v>-6.1348085915732486</v>
      </c>
      <c r="AE63" s="72">
        <f t="shared" ca="1" si="2"/>
        <v>9.4498970652083898</v>
      </c>
      <c r="AF63" s="72">
        <f t="shared" ca="1" si="2"/>
        <v>-21.045474182918305</v>
      </c>
      <c r="AG63" s="72">
        <f t="shared" ca="1" si="2"/>
        <v>-4.7430448012737552</v>
      </c>
      <c r="AH63" s="72">
        <f t="shared" ca="1" si="2"/>
        <v>-11.719644139475029</v>
      </c>
      <c r="AI63" s="72">
        <f t="shared" ca="1" si="2"/>
        <v>-10.177880379451882</v>
      </c>
      <c r="AJ63" s="72">
        <f t="shared" ca="1" si="2"/>
        <v>0.68409374829563063</v>
      </c>
      <c r="AK63" s="72">
        <f t="shared" ca="1" si="2"/>
        <v>-4.112997996906107</v>
      </c>
      <c r="AL63" s="72">
        <f t="shared" ca="1" si="2"/>
        <v>0.75252168445235057</v>
      </c>
      <c r="AM63" s="72">
        <f t="shared" ca="1" si="2"/>
        <v>-75.727454036022635</v>
      </c>
      <c r="AN63" s="72">
        <f t="shared" ca="1" si="2"/>
        <v>-18.834853669978763</v>
      </c>
      <c r="AO63" s="72">
        <f t="shared" ca="1" si="2"/>
        <v>-25.87272394768932</v>
      </c>
      <c r="AP63" s="72">
        <f t="shared" ca="1" si="2"/>
        <v>-26.107475420333568</v>
      </c>
      <c r="AQ63" s="72">
        <f t="shared" ca="1" si="2"/>
        <v>-13.380121811741825</v>
      </c>
      <c r="AR63" s="72">
        <f t="shared" ca="1" si="2"/>
        <v>4.8882516544103343</v>
      </c>
      <c r="AS63" s="72">
        <f t="shared" ca="1" si="2"/>
        <v>-7.5462979043769085</v>
      </c>
      <c r="AT63" s="72">
        <f t="shared" ca="1" si="2"/>
        <v>-21.13400689149395</v>
      </c>
      <c r="AU63" s="72">
        <f t="shared" ca="1" si="2"/>
        <v>-9.4702086087383748</v>
      </c>
      <c r="AV63" s="72">
        <f t="shared" ca="1" si="2"/>
        <v>-23.499675620159554</v>
      </c>
      <c r="AW63" s="72">
        <f t="shared" ca="1" si="2"/>
        <v>-4.6399364965709466</v>
      </c>
      <c r="AX63" s="72">
        <f t="shared" ca="1" si="2"/>
        <v>0.54201391386731057</v>
      </c>
      <c r="AY63" s="72">
        <f t="shared" ca="1" si="2"/>
        <v>-4.3367183294539657</v>
      </c>
      <c r="AZ63" s="72">
        <f t="shared" ca="1" si="2"/>
        <v>-0.15638175652564867</v>
      </c>
      <c r="BB63" s="72">
        <v>2.6499999999999999E-2</v>
      </c>
      <c r="BC63" s="72">
        <v>220</v>
      </c>
      <c r="BD63" s="72">
        <f t="shared" si="0"/>
        <v>318</v>
      </c>
    </row>
    <row r="64" spans="1:59">
      <c r="A64" s="72" t="s">
        <v>352</v>
      </c>
      <c r="BB64" s="72">
        <v>2.7E-2</v>
      </c>
      <c r="BC64" s="72">
        <v>216</v>
      </c>
      <c r="BD64" s="72">
        <f t="shared" si="0"/>
        <v>322</v>
      </c>
    </row>
    <row r="65" spans="1:56">
      <c r="A65" s="72" t="s">
        <v>353</v>
      </c>
      <c r="B65" s="72">
        <f t="shared" ref="B65:AZ65" ca="1" si="3">IF(B63&gt;0,B5,0)</f>
        <v>3</v>
      </c>
      <c r="C65" s="72">
        <f t="shared" ca="1" si="3"/>
        <v>4</v>
      </c>
      <c r="D65" s="72">
        <f t="shared" ca="1" si="3"/>
        <v>6</v>
      </c>
      <c r="E65" s="72">
        <f t="shared" ca="1" si="3"/>
        <v>3</v>
      </c>
      <c r="F65" s="72">
        <f t="shared" ca="1" si="3"/>
        <v>3</v>
      </c>
      <c r="G65" s="72">
        <f t="shared" ca="1" si="3"/>
        <v>5</v>
      </c>
      <c r="H65" s="72">
        <f t="shared" ca="1" si="3"/>
        <v>7</v>
      </c>
      <c r="I65" s="72">
        <f t="shared" ca="1" si="3"/>
        <v>3</v>
      </c>
      <c r="J65" s="72">
        <f t="shared" ca="1" si="3"/>
        <v>38</v>
      </c>
      <c r="K65" s="72">
        <f t="shared" ca="1" si="3"/>
        <v>6</v>
      </c>
      <c r="L65" s="72">
        <f t="shared" ca="1" si="3"/>
        <v>3</v>
      </c>
      <c r="M65" s="72">
        <f t="shared" ca="1" si="3"/>
        <v>0</v>
      </c>
      <c r="N65" s="72">
        <f t="shared" ca="1" si="3"/>
        <v>0</v>
      </c>
      <c r="O65" s="72">
        <f t="shared" ca="1" si="3"/>
        <v>0</v>
      </c>
      <c r="P65" s="72">
        <f t="shared" ca="1" si="3"/>
        <v>0</v>
      </c>
      <c r="Q65" s="72">
        <f t="shared" ca="1" si="3"/>
        <v>0</v>
      </c>
      <c r="R65" s="72">
        <f t="shared" ca="1" si="3"/>
        <v>9</v>
      </c>
      <c r="S65" s="72">
        <f t="shared" ca="1" si="3"/>
        <v>16</v>
      </c>
      <c r="T65" s="72">
        <f t="shared" ca="1" si="3"/>
        <v>11</v>
      </c>
      <c r="U65" s="72">
        <f t="shared" ca="1" si="3"/>
        <v>8</v>
      </c>
      <c r="V65" s="72">
        <f t="shared" ca="1" si="3"/>
        <v>8</v>
      </c>
      <c r="W65" s="72">
        <f t="shared" ca="1" si="3"/>
        <v>6</v>
      </c>
      <c r="X65" s="72">
        <f t="shared" ca="1" si="3"/>
        <v>15</v>
      </c>
      <c r="Y65" s="72">
        <f t="shared" ca="1" si="3"/>
        <v>9</v>
      </c>
      <c r="Z65" s="72">
        <f t="shared" ca="1" si="3"/>
        <v>11</v>
      </c>
      <c r="AA65" s="72">
        <f t="shared" ca="1" si="3"/>
        <v>0</v>
      </c>
      <c r="AB65" s="72">
        <f t="shared" ca="1" si="3"/>
        <v>5</v>
      </c>
      <c r="AC65" s="72">
        <f t="shared" ca="1" si="3"/>
        <v>6</v>
      </c>
      <c r="AD65" s="72">
        <f t="shared" ca="1" si="3"/>
        <v>0</v>
      </c>
      <c r="AE65" s="72">
        <f t="shared" ca="1" si="3"/>
        <v>10</v>
      </c>
      <c r="AF65" s="72">
        <f t="shared" ca="1" si="3"/>
        <v>0</v>
      </c>
      <c r="AG65" s="72">
        <f t="shared" ca="1" si="3"/>
        <v>0</v>
      </c>
      <c r="AH65" s="72">
        <f t="shared" ca="1" si="3"/>
        <v>0</v>
      </c>
      <c r="AI65" s="72">
        <f t="shared" ca="1" si="3"/>
        <v>0</v>
      </c>
      <c r="AJ65" s="72">
        <f t="shared" ca="1" si="3"/>
        <v>20</v>
      </c>
      <c r="AK65" s="72">
        <f t="shared" ca="1" si="3"/>
        <v>0</v>
      </c>
      <c r="AL65" s="72">
        <f t="shared" ca="1" si="3"/>
        <v>7</v>
      </c>
      <c r="AM65" s="72">
        <f t="shared" ca="1" si="3"/>
        <v>0</v>
      </c>
      <c r="AN65" s="72">
        <f t="shared" ca="1" si="3"/>
        <v>0</v>
      </c>
      <c r="AO65" s="72">
        <f t="shared" ca="1" si="3"/>
        <v>0</v>
      </c>
      <c r="AP65" s="72">
        <f t="shared" ca="1" si="3"/>
        <v>0</v>
      </c>
      <c r="AQ65" s="72">
        <f t="shared" ca="1" si="3"/>
        <v>0</v>
      </c>
      <c r="AR65" s="72">
        <f t="shared" ca="1" si="3"/>
        <v>4</v>
      </c>
      <c r="AS65" s="72">
        <f t="shared" ca="1" si="3"/>
        <v>0</v>
      </c>
      <c r="AT65" s="72">
        <f t="shared" ca="1" si="3"/>
        <v>0</v>
      </c>
      <c r="AU65" s="72">
        <f t="shared" ca="1" si="3"/>
        <v>0</v>
      </c>
      <c r="AV65" s="72">
        <f t="shared" ca="1" si="3"/>
        <v>0</v>
      </c>
      <c r="AW65" s="72">
        <f t="shared" ca="1" si="3"/>
        <v>0</v>
      </c>
      <c r="AX65" s="72">
        <f t="shared" ca="1" si="3"/>
        <v>9</v>
      </c>
      <c r="AY65" s="72">
        <f t="shared" ca="1" si="3"/>
        <v>0</v>
      </c>
      <c r="AZ65" s="72">
        <f t="shared" ca="1" si="3"/>
        <v>0</v>
      </c>
      <c r="BB65" s="72">
        <v>2.75E-2</v>
      </c>
      <c r="BC65" s="72">
        <v>244</v>
      </c>
      <c r="BD65" s="72">
        <f t="shared" si="0"/>
        <v>294</v>
      </c>
    </row>
    <row r="66" spans="1:56">
      <c r="A66" s="72" t="s">
        <v>354</v>
      </c>
      <c r="B66" s="72">
        <f t="shared" ref="B66:AZ66" ca="1" si="4">B5-B65</f>
        <v>0</v>
      </c>
      <c r="C66" s="72">
        <f t="shared" ca="1" si="4"/>
        <v>0</v>
      </c>
      <c r="D66" s="72">
        <f t="shared" ca="1" si="4"/>
        <v>0</v>
      </c>
      <c r="E66" s="72">
        <f t="shared" ca="1" si="4"/>
        <v>0</v>
      </c>
      <c r="F66" s="72">
        <f t="shared" ca="1" si="4"/>
        <v>0</v>
      </c>
      <c r="G66" s="72">
        <f t="shared" ca="1" si="4"/>
        <v>0</v>
      </c>
      <c r="H66" s="72">
        <f t="shared" ca="1" si="4"/>
        <v>0</v>
      </c>
      <c r="I66" s="72">
        <f t="shared" ca="1" si="4"/>
        <v>0</v>
      </c>
      <c r="J66" s="72">
        <f t="shared" ca="1" si="4"/>
        <v>0</v>
      </c>
      <c r="K66" s="72">
        <f t="shared" ca="1" si="4"/>
        <v>0</v>
      </c>
      <c r="L66" s="72">
        <f t="shared" ca="1" si="4"/>
        <v>0</v>
      </c>
      <c r="M66" s="72">
        <f t="shared" ca="1" si="4"/>
        <v>55</v>
      </c>
      <c r="N66" s="72">
        <f t="shared" ca="1" si="4"/>
        <v>4</v>
      </c>
      <c r="O66" s="72">
        <f t="shared" ca="1" si="4"/>
        <v>5</v>
      </c>
      <c r="P66" s="72">
        <f t="shared" ca="1" si="4"/>
        <v>7</v>
      </c>
      <c r="Q66" s="72">
        <f t="shared" ca="1" si="4"/>
        <v>12</v>
      </c>
      <c r="R66" s="72">
        <f t="shared" ca="1" si="4"/>
        <v>0</v>
      </c>
      <c r="S66" s="72">
        <f t="shared" ca="1" si="4"/>
        <v>0</v>
      </c>
      <c r="T66" s="72">
        <f t="shared" ca="1" si="4"/>
        <v>0</v>
      </c>
      <c r="U66" s="72">
        <f t="shared" ca="1" si="4"/>
        <v>0</v>
      </c>
      <c r="V66" s="72">
        <f t="shared" ca="1" si="4"/>
        <v>0</v>
      </c>
      <c r="W66" s="72">
        <f t="shared" ca="1" si="4"/>
        <v>0</v>
      </c>
      <c r="X66" s="72">
        <f t="shared" ca="1" si="4"/>
        <v>0</v>
      </c>
      <c r="Y66" s="72">
        <f t="shared" ca="1" si="4"/>
        <v>0</v>
      </c>
      <c r="Z66" s="72">
        <f t="shared" ca="1" si="4"/>
        <v>0</v>
      </c>
      <c r="AA66" s="72">
        <f t="shared" ca="1" si="4"/>
        <v>13</v>
      </c>
      <c r="AB66" s="72">
        <f t="shared" ca="1" si="4"/>
        <v>0</v>
      </c>
      <c r="AC66" s="72">
        <f t="shared" ca="1" si="4"/>
        <v>0</v>
      </c>
      <c r="AD66" s="72">
        <f t="shared" ca="1" si="4"/>
        <v>6</v>
      </c>
      <c r="AE66" s="72">
        <f t="shared" ca="1" si="4"/>
        <v>0</v>
      </c>
      <c r="AF66" s="72">
        <f t="shared" ca="1" si="4"/>
        <v>20</v>
      </c>
      <c r="AG66" s="72">
        <f t="shared" ca="1" si="4"/>
        <v>16</v>
      </c>
      <c r="AH66" s="72">
        <f t="shared" ca="1" si="4"/>
        <v>10</v>
      </c>
      <c r="AI66" s="72">
        <f t="shared" ca="1" si="4"/>
        <v>18</v>
      </c>
      <c r="AJ66" s="72">
        <f t="shared" ca="1" si="4"/>
        <v>0</v>
      </c>
      <c r="AK66" s="72">
        <f t="shared" ca="1" si="4"/>
        <v>10</v>
      </c>
      <c r="AL66" s="72">
        <f t="shared" ca="1" si="4"/>
        <v>0</v>
      </c>
      <c r="AM66" s="72">
        <f t="shared" ca="1" si="4"/>
        <v>3</v>
      </c>
      <c r="AN66" s="72">
        <f t="shared" ca="1" si="4"/>
        <v>3</v>
      </c>
      <c r="AO66" s="72">
        <f t="shared" ca="1" si="4"/>
        <v>11</v>
      </c>
      <c r="AP66" s="72">
        <f t="shared" ca="1" si="4"/>
        <v>10</v>
      </c>
      <c r="AQ66" s="72">
        <f t="shared" ca="1" si="4"/>
        <v>4</v>
      </c>
      <c r="AR66" s="72">
        <f t="shared" ca="1" si="4"/>
        <v>0</v>
      </c>
      <c r="AS66" s="72">
        <f t="shared" ca="1" si="4"/>
        <v>14</v>
      </c>
      <c r="AT66" s="72">
        <f t="shared" ca="1" si="4"/>
        <v>29</v>
      </c>
      <c r="AU66" s="72">
        <f t="shared" ca="1" si="4"/>
        <v>4</v>
      </c>
      <c r="AV66" s="72">
        <f t="shared" ca="1" si="4"/>
        <v>3</v>
      </c>
      <c r="AW66" s="72">
        <f t="shared" ca="1" si="4"/>
        <v>11</v>
      </c>
      <c r="AX66" s="72">
        <f t="shared" ca="1" si="4"/>
        <v>0</v>
      </c>
      <c r="AY66" s="72">
        <f t="shared" ca="1" si="4"/>
        <v>29</v>
      </c>
      <c r="AZ66" s="72">
        <f t="shared" ca="1" si="4"/>
        <v>6</v>
      </c>
      <c r="BB66" s="72">
        <v>2.8000000000000001E-2</v>
      </c>
      <c r="BC66" s="72">
        <v>256</v>
      </c>
      <c r="BD66" s="72">
        <f t="shared" si="0"/>
        <v>282</v>
      </c>
    </row>
    <row r="67" spans="1:56">
      <c r="BB67" s="72">
        <v>2.8500000000000001E-2</v>
      </c>
      <c r="BC67" s="72">
        <v>260</v>
      </c>
      <c r="BD67" s="72">
        <f t="shared" si="0"/>
        <v>278</v>
      </c>
    </row>
    <row r="68" spans="1:56">
      <c r="AY68" s="78" t="s">
        <v>344</v>
      </c>
      <c r="AZ68" s="87">
        <f>COUNTIF(BC10:BC2010,"=269")/COUNT(BC10:BC20010)</f>
        <v>1.4992503748125937E-2</v>
      </c>
      <c r="BB68" s="72">
        <v>2.9000000000000001E-2</v>
      </c>
      <c r="BC68" s="72">
        <v>223</v>
      </c>
      <c r="BD68" s="72">
        <f t="shared" si="0"/>
        <v>315</v>
      </c>
    </row>
    <row r="69" spans="1:56">
      <c r="A69" s="72" t="s">
        <v>41</v>
      </c>
      <c r="AY69" s="78" t="s">
        <v>346</v>
      </c>
      <c r="AZ69" s="87">
        <f>COUNTIF(BC10:BC2010,"&gt;=270")/COUNT(BC10:BC2010)+AZ68/2</f>
        <v>0.13293353323338331</v>
      </c>
      <c r="BB69" s="72">
        <v>2.9499999999999998E-2</v>
      </c>
      <c r="BC69" s="72">
        <v>222</v>
      </c>
      <c r="BD69" s="72">
        <f t="shared" si="0"/>
        <v>316</v>
      </c>
    </row>
    <row r="70" spans="1:56">
      <c r="A70" s="72" t="s">
        <v>384</v>
      </c>
      <c r="AY70" s="78" t="s">
        <v>348</v>
      </c>
      <c r="AZ70" s="87">
        <f>1-AZ69</f>
        <v>0.86706646676661669</v>
      </c>
      <c r="BB70" s="72">
        <v>0.03</v>
      </c>
      <c r="BC70" s="72">
        <v>229</v>
      </c>
      <c r="BD70" s="72">
        <f t="shared" si="0"/>
        <v>309</v>
      </c>
    </row>
    <row r="71" spans="1:56">
      <c r="A71" s="72" t="s">
        <v>356</v>
      </c>
      <c r="BB71" s="72">
        <v>3.0499999999999999E-2</v>
      </c>
      <c r="BC71" s="72">
        <v>233</v>
      </c>
      <c r="BD71" s="72">
        <f t="shared" si="0"/>
        <v>305</v>
      </c>
    </row>
    <row r="72" spans="1:56">
      <c r="A72" s="72" t="s">
        <v>358</v>
      </c>
      <c r="D72" s="72" t="s">
        <v>385</v>
      </c>
      <c r="BB72" s="72">
        <v>3.1E-2</v>
      </c>
      <c r="BC72" s="72">
        <v>243</v>
      </c>
      <c r="BD72" s="72">
        <f t="shared" si="0"/>
        <v>295</v>
      </c>
    </row>
    <row r="73" spans="1:56">
      <c r="A73" s="72" t="s">
        <v>360</v>
      </c>
      <c r="D73" s="72" t="s">
        <v>357</v>
      </c>
      <c r="BB73" s="72">
        <v>3.15E-2</v>
      </c>
      <c r="BC73" s="72">
        <v>206</v>
      </c>
      <c r="BD73" s="72">
        <f t="shared" si="0"/>
        <v>332</v>
      </c>
    </row>
    <row r="74" spans="1:56">
      <c r="A74" s="72" t="s">
        <v>362</v>
      </c>
      <c r="D74" s="72" t="s">
        <v>359</v>
      </c>
      <c r="BB74" s="72">
        <v>3.2000000000000001E-2</v>
      </c>
      <c r="BC74" s="72">
        <v>226</v>
      </c>
      <c r="BD74" s="72">
        <f t="shared" ref="BD74:BD137" si="5">$BB$5-BC74</f>
        <v>312</v>
      </c>
    </row>
    <row r="75" spans="1:56">
      <c r="A75" s="72" t="s">
        <v>364</v>
      </c>
      <c r="D75" s="72" t="s">
        <v>361</v>
      </c>
      <c r="BB75" s="72">
        <v>3.2500000000000001E-2</v>
      </c>
      <c r="BC75" s="72">
        <v>225</v>
      </c>
      <c r="BD75" s="72">
        <f t="shared" si="5"/>
        <v>313</v>
      </c>
    </row>
    <row r="76" spans="1:56">
      <c r="A76" s="72" t="s">
        <v>365</v>
      </c>
      <c r="D76" s="72" t="s">
        <v>363</v>
      </c>
      <c r="BB76" s="72">
        <v>3.3000000000000002E-2</v>
      </c>
      <c r="BC76" s="72">
        <v>261</v>
      </c>
      <c r="BD76" s="72">
        <f t="shared" si="5"/>
        <v>277</v>
      </c>
    </row>
    <row r="77" spans="1:56">
      <c r="A77" s="72" t="s">
        <v>389</v>
      </c>
      <c r="BB77" s="72">
        <v>3.3500000000000002E-2</v>
      </c>
      <c r="BC77" s="72">
        <v>270</v>
      </c>
      <c r="BD77" s="72">
        <f t="shared" si="5"/>
        <v>268</v>
      </c>
    </row>
    <row r="78" spans="1:56">
      <c r="A78" s="72" t="s">
        <v>391</v>
      </c>
      <c r="BB78" s="72">
        <v>3.4000000000000002E-2</v>
      </c>
      <c r="BC78" s="72">
        <v>231</v>
      </c>
      <c r="BD78" s="72">
        <f t="shared" si="5"/>
        <v>307</v>
      </c>
    </row>
    <row r="79" spans="1:56">
      <c r="AZ79" s="72" t="str">
        <f>"   +AZ68/2"</f>
        <v xml:space="preserve">   +AZ68/2</v>
      </c>
      <c r="BB79" s="72">
        <v>3.4500000000000003E-2</v>
      </c>
      <c r="BC79" s="72">
        <v>242</v>
      </c>
      <c r="BD79" s="72">
        <f t="shared" si="5"/>
        <v>296</v>
      </c>
    </row>
    <row r="80" spans="1:56">
      <c r="A80" s="72" t="s">
        <v>390</v>
      </c>
      <c r="BB80" s="72">
        <v>3.5000000000000003E-2</v>
      </c>
      <c r="BC80" s="72">
        <v>207</v>
      </c>
      <c r="BD80" s="72">
        <f t="shared" si="5"/>
        <v>331</v>
      </c>
    </row>
    <row r="81" spans="54:56">
      <c r="BB81" s="72">
        <v>3.5499999999999997E-2</v>
      </c>
      <c r="BC81" s="72">
        <v>268</v>
      </c>
      <c r="BD81" s="72">
        <f t="shared" si="5"/>
        <v>270</v>
      </c>
    </row>
    <row r="82" spans="54:56">
      <c r="BB82" s="72">
        <v>3.5999999999999997E-2</v>
      </c>
      <c r="BC82" s="72">
        <v>241</v>
      </c>
      <c r="BD82" s="72">
        <f t="shared" si="5"/>
        <v>297</v>
      </c>
    </row>
    <row r="83" spans="54:56">
      <c r="BB83" s="72">
        <v>3.6499999999999998E-2</v>
      </c>
      <c r="BC83" s="72">
        <v>298</v>
      </c>
      <c r="BD83" s="72">
        <f t="shared" si="5"/>
        <v>240</v>
      </c>
    </row>
    <row r="84" spans="54:56">
      <c r="BB84" s="72">
        <v>3.6999999999999998E-2</v>
      </c>
      <c r="BC84" s="72">
        <v>213</v>
      </c>
      <c r="BD84" s="72">
        <f t="shared" si="5"/>
        <v>325</v>
      </c>
    </row>
    <row r="85" spans="54:56">
      <c r="BB85" s="72">
        <v>3.7499999999999999E-2</v>
      </c>
      <c r="BC85" s="72">
        <v>213</v>
      </c>
      <c r="BD85" s="72">
        <f t="shared" si="5"/>
        <v>325</v>
      </c>
    </row>
    <row r="86" spans="54:56">
      <c r="BB86" s="72">
        <v>3.7999999999999999E-2</v>
      </c>
      <c r="BC86" s="72">
        <v>211</v>
      </c>
      <c r="BD86" s="72">
        <f t="shared" si="5"/>
        <v>327</v>
      </c>
    </row>
    <row r="87" spans="54:56">
      <c r="BB87" s="72">
        <v>3.85E-2</v>
      </c>
      <c r="BC87" s="72">
        <v>263</v>
      </c>
      <c r="BD87" s="72">
        <f t="shared" si="5"/>
        <v>275</v>
      </c>
    </row>
    <row r="88" spans="54:56">
      <c r="BB88" s="72">
        <v>3.9E-2</v>
      </c>
      <c r="BC88" s="72">
        <v>220</v>
      </c>
      <c r="BD88" s="72">
        <f t="shared" si="5"/>
        <v>318</v>
      </c>
    </row>
    <row r="89" spans="54:56">
      <c r="BB89" s="72">
        <v>3.95E-2</v>
      </c>
      <c r="BC89" s="72">
        <v>211</v>
      </c>
      <c r="BD89" s="72">
        <f t="shared" si="5"/>
        <v>327</v>
      </c>
    </row>
    <row r="90" spans="54:56">
      <c r="BB90" s="72">
        <v>0.04</v>
      </c>
      <c r="BC90" s="72">
        <v>233</v>
      </c>
      <c r="BD90" s="72">
        <f t="shared" si="5"/>
        <v>305</v>
      </c>
    </row>
    <row r="91" spans="54:56">
      <c r="BB91" s="72">
        <v>4.0500000000000001E-2</v>
      </c>
      <c r="BC91" s="72">
        <v>271</v>
      </c>
      <c r="BD91" s="72">
        <f t="shared" si="5"/>
        <v>267</v>
      </c>
    </row>
    <row r="92" spans="54:56">
      <c r="BB92" s="72">
        <v>4.1000000000000002E-2</v>
      </c>
      <c r="BC92" s="72">
        <v>218</v>
      </c>
      <c r="BD92" s="72">
        <f t="shared" si="5"/>
        <v>320</v>
      </c>
    </row>
    <row r="93" spans="54:56">
      <c r="BB93" s="72">
        <v>4.1500000000000002E-2</v>
      </c>
      <c r="BC93" s="72">
        <v>231</v>
      </c>
      <c r="BD93" s="72">
        <f t="shared" si="5"/>
        <v>307</v>
      </c>
    </row>
    <row r="94" spans="54:56">
      <c r="BB94" s="72">
        <v>4.2000000000000003E-2</v>
      </c>
      <c r="BC94" s="72">
        <v>191</v>
      </c>
      <c r="BD94" s="72">
        <f t="shared" si="5"/>
        <v>347</v>
      </c>
    </row>
    <row r="95" spans="54:56">
      <c r="BB95" s="72">
        <v>4.2500000000000003E-2</v>
      </c>
      <c r="BC95" s="72">
        <v>245</v>
      </c>
      <c r="BD95" s="72">
        <f t="shared" si="5"/>
        <v>293</v>
      </c>
    </row>
    <row r="96" spans="54:56">
      <c r="BB96" s="72">
        <v>4.2999999999999997E-2</v>
      </c>
      <c r="BC96" s="72">
        <v>202</v>
      </c>
      <c r="BD96" s="72">
        <f t="shared" si="5"/>
        <v>336</v>
      </c>
    </row>
    <row r="97" spans="54:56">
      <c r="BB97" s="72">
        <v>4.3499999999999997E-2</v>
      </c>
      <c r="BC97" s="72">
        <v>220</v>
      </c>
      <c r="BD97" s="72">
        <f t="shared" si="5"/>
        <v>318</v>
      </c>
    </row>
    <row r="98" spans="54:56">
      <c r="BB98" s="72">
        <v>4.3999999999999997E-2</v>
      </c>
      <c r="BC98" s="72">
        <v>159</v>
      </c>
      <c r="BD98" s="72">
        <f t="shared" si="5"/>
        <v>379</v>
      </c>
    </row>
    <row r="99" spans="54:56">
      <c r="BB99" s="72">
        <v>4.4499999999999998E-2</v>
      </c>
      <c r="BC99" s="72">
        <v>284</v>
      </c>
      <c r="BD99" s="72">
        <f t="shared" si="5"/>
        <v>254</v>
      </c>
    </row>
    <row r="100" spans="54:56">
      <c r="BB100" s="72">
        <v>4.4999999999999998E-2</v>
      </c>
      <c r="BC100" s="72">
        <v>254</v>
      </c>
      <c r="BD100" s="72">
        <f t="shared" si="5"/>
        <v>284</v>
      </c>
    </row>
    <row r="101" spans="54:56">
      <c r="BB101" s="72">
        <v>4.5499999999999999E-2</v>
      </c>
      <c r="BC101" s="72">
        <v>231</v>
      </c>
      <c r="BD101" s="72">
        <f t="shared" si="5"/>
        <v>307</v>
      </c>
    </row>
    <row r="102" spans="54:56">
      <c r="BB102" s="72">
        <v>4.5999999999999999E-2</v>
      </c>
      <c r="BC102" s="72">
        <v>171</v>
      </c>
      <c r="BD102" s="72">
        <f t="shared" si="5"/>
        <v>367</v>
      </c>
    </row>
    <row r="103" spans="54:56">
      <c r="BB103" s="72">
        <v>4.65E-2</v>
      </c>
      <c r="BC103" s="72">
        <v>204</v>
      </c>
      <c r="BD103" s="72">
        <f t="shared" si="5"/>
        <v>334</v>
      </c>
    </row>
    <row r="104" spans="54:56">
      <c r="BB104" s="72">
        <v>4.7E-2</v>
      </c>
      <c r="BC104" s="72">
        <v>206</v>
      </c>
      <c r="BD104" s="72">
        <f t="shared" si="5"/>
        <v>332</v>
      </c>
    </row>
    <row r="105" spans="54:56">
      <c r="BB105" s="72">
        <v>4.7500000000000001E-2</v>
      </c>
      <c r="BC105" s="72">
        <v>240</v>
      </c>
      <c r="BD105" s="72">
        <f t="shared" si="5"/>
        <v>298</v>
      </c>
    </row>
    <row r="106" spans="54:56">
      <c r="BB106" s="72">
        <v>4.8000000000000001E-2</v>
      </c>
      <c r="BC106" s="72">
        <v>245</v>
      </c>
      <c r="BD106" s="72">
        <f t="shared" si="5"/>
        <v>293</v>
      </c>
    </row>
    <row r="107" spans="54:56">
      <c r="BB107" s="72">
        <v>4.8500000000000001E-2</v>
      </c>
      <c r="BC107" s="72">
        <v>203</v>
      </c>
      <c r="BD107" s="72">
        <f t="shared" si="5"/>
        <v>335</v>
      </c>
    </row>
    <row r="108" spans="54:56">
      <c r="BB108" s="72">
        <v>4.9000000000000002E-2</v>
      </c>
      <c r="BC108" s="72">
        <v>283</v>
      </c>
      <c r="BD108" s="72">
        <f t="shared" si="5"/>
        <v>255</v>
      </c>
    </row>
    <row r="109" spans="54:56">
      <c r="BB109" s="72">
        <v>4.9500000000000002E-2</v>
      </c>
      <c r="BC109" s="72">
        <v>218</v>
      </c>
      <c r="BD109" s="72">
        <f t="shared" si="5"/>
        <v>320</v>
      </c>
    </row>
    <row r="110" spans="54:56">
      <c r="BB110" s="72">
        <v>0.05</v>
      </c>
      <c r="BC110" s="72">
        <v>238</v>
      </c>
      <c r="BD110" s="72">
        <f t="shared" si="5"/>
        <v>300</v>
      </c>
    </row>
    <row r="111" spans="54:56">
      <c r="BB111" s="72">
        <v>5.0500000000000003E-2</v>
      </c>
      <c r="BC111" s="72">
        <v>195</v>
      </c>
      <c r="BD111" s="72">
        <f t="shared" si="5"/>
        <v>343</v>
      </c>
    </row>
    <row r="112" spans="54:56">
      <c r="BB112" s="72">
        <v>5.0999999999999997E-2</v>
      </c>
      <c r="BC112" s="72">
        <v>176</v>
      </c>
      <c r="BD112" s="72">
        <f t="shared" si="5"/>
        <v>362</v>
      </c>
    </row>
    <row r="113" spans="1:56">
      <c r="BB113" s="72">
        <v>5.1499999999999997E-2</v>
      </c>
      <c r="BC113" s="72">
        <v>270</v>
      </c>
      <c r="BD113" s="72">
        <f t="shared" si="5"/>
        <v>268</v>
      </c>
    </row>
    <row r="114" spans="1:56">
      <c r="BB114" s="72">
        <v>5.1999999999999998E-2</v>
      </c>
      <c r="BC114" s="72">
        <v>218</v>
      </c>
      <c r="BD114" s="72">
        <f t="shared" si="5"/>
        <v>320</v>
      </c>
    </row>
    <row r="115" spans="1:56">
      <c r="BB115" s="72">
        <v>5.2499999999999998E-2</v>
      </c>
      <c r="BC115" s="72">
        <v>166</v>
      </c>
      <c r="BD115" s="72">
        <f t="shared" si="5"/>
        <v>372</v>
      </c>
    </row>
    <row r="116" spans="1:56">
      <c r="BB116" s="72">
        <v>5.2999999999999999E-2</v>
      </c>
      <c r="BC116" s="72">
        <v>234</v>
      </c>
      <c r="BD116" s="72">
        <f t="shared" si="5"/>
        <v>304</v>
      </c>
    </row>
    <row r="117" spans="1:56">
      <c r="BB117" s="72">
        <v>5.3499999999999999E-2</v>
      </c>
      <c r="BC117" s="72">
        <v>276</v>
      </c>
      <c r="BD117" s="72">
        <f t="shared" si="5"/>
        <v>262</v>
      </c>
    </row>
    <row r="118" spans="1:56">
      <c r="A118" s="70" t="s">
        <v>366</v>
      </c>
      <c r="BB118" s="72">
        <v>5.3999999999999999E-2</v>
      </c>
      <c r="BC118" s="72">
        <v>269</v>
      </c>
      <c r="BD118" s="72">
        <f t="shared" si="5"/>
        <v>269</v>
      </c>
    </row>
    <row r="119" spans="1:56">
      <c r="BB119" s="72">
        <v>5.45E-2</v>
      </c>
      <c r="BC119" s="72">
        <v>252</v>
      </c>
      <c r="BD119" s="72">
        <f t="shared" si="5"/>
        <v>286</v>
      </c>
    </row>
    <row r="120" spans="1:56">
      <c r="BB120" s="72">
        <v>5.5E-2</v>
      </c>
      <c r="BC120" s="72">
        <v>220</v>
      </c>
      <c r="BD120" s="72">
        <f t="shared" si="5"/>
        <v>318</v>
      </c>
    </row>
    <row r="121" spans="1:56">
      <c r="BB121" s="72">
        <v>5.5500000000000001E-2</v>
      </c>
      <c r="BC121" s="72">
        <v>208</v>
      </c>
      <c r="BD121" s="72">
        <f t="shared" si="5"/>
        <v>330</v>
      </c>
    </row>
    <row r="122" spans="1:56">
      <c r="BB122" s="72">
        <v>5.6000000000000001E-2</v>
      </c>
      <c r="BC122" s="72">
        <v>227</v>
      </c>
      <c r="BD122" s="72">
        <f t="shared" si="5"/>
        <v>311</v>
      </c>
    </row>
    <row r="123" spans="1:56">
      <c r="BB123" s="72">
        <v>5.6500000000000002E-2</v>
      </c>
      <c r="BC123" s="72">
        <v>221</v>
      </c>
      <c r="BD123" s="72">
        <f t="shared" si="5"/>
        <v>317</v>
      </c>
    </row>
    <row r="124" spans="1:56">
      <c r="BB124" s="72">
        <v>5.7000000000000002E-2</v>
      </c>
      <c r="BC124" s="72">
        <v>238</v>
      </c>
      <c r="BD124" s="72">
        <f t="shared" si="5"/>
        <v>300</v>
      </c>
    </row>
    <row r="125" spans="1:56">
      <c r="BB125" s="72">
        <v>5.7500000000000002E-2</v>
      </c>
      <c r="BC125" s="72">
        <v>209</v>
      </c>
      <c r="BD125" s="72">
        <f t="shared" si="5"/>
        <v>329</v>
      </c>
    </row>
    <row r="126" spans="1:56">
      <c r="BB126" s="72">
        <v>5.8000000000000003E-2</v>
      </c>
      <c r="BC126" s="72">
        <v>232</v>
      </c>
      <c r="BD126" s="72">
        <f t="shared" si="5"/>
        <v>306</v>
      </c>
    </row>
    <row r="127" spans="1:56">
      <c r="BB127" s="72">
        <v>5.8500000000000003E-2</v>
      </c>
      <c r="BC127" s="72">
        <v>264</v>
      </c>
      <c r="BD127" s="72">
        <f t="shared" si="5"/>
        <v>274</v>
      </c>
    </row>
    <row r="128" spans="1:56">
      <c r="BB128" s="72">
        <v>5.8999999999999997E-2</v>
      </c>
      <c r="BC128" s="72">
        <v>233</v>
      </c>
      <c r="BD128" s="72">
        <f t="shared" si="5"/>
        <v>305</v>
      </c>
    </row>
    <row r="129" spans="54:56">
      <c r="BB129" s="72">
        <v>5.9499999999999997E-2</v>
      </c>
      <c r="BC129" s="72">
        <v>187</v>
      </c>
      <c r="BD129" s="72">
        <f t="shared" si="5"/>
        <v>351</v>
      </c>
    </row>
    <row r="130" spans="54:56">
      <c r="BB130" s="72">
        <v>0.06</v>
      </c>
      <c r="BC130" s="72">
        <v>200</v>
      </c>
      <c r="BD130" s="72">
        <f t="shared" si="5"/>
        <v>338</v>
      </c>
    </row>
    <row r="131" spans="54:56">
      <c r="BB131" s="72">
        <v>6.0499999999999998E-2</v>
      </c>
      <c r="BC131" s="72">
        <v>250</v>
      </c>
      <c r="BD131" s="72">
        <f t="shared" si="5"/>
        <v>288</v>
      </c>
    </row>
    <row r="132" spans="54:56">
      <c r="BB132" s="72">
        <v>6.0999999999999999E-2</v>
      </c>
      <c r="BC132" s="72">
        <v>215</v>
      </c>
      <c r="BD132" s="72">
        <f t="shared" si="5"/>
        <v>323</v>
      </c>
    </row>
    <row r="133" spans="54:56">
      <c r="BB133" s="72">
        <v>6.1499999999999999E-2</v>
      </c>
      <c r="BC133" s="72">
        <v>270</v>
      </c>
      <c r="BD133" s="72">
        <f t="shared" si="5"/>
        <v>268</v>
      </c>
    </row>
    <row r="134" spans="54:56">
      <c r="BB134" s="72">
        <v>6.2E-2</v>
      </c>
      <c r="BC134" s="72">
        <v>260</v>
      </c>
      <c r="BD134" s="72">
        <f t="shared" si="5"/>
        <v>278</v>
      </c>
    </row>
    <row r="135" spans="54:56">
      <c r="BB135" s="72">
        <v>6.25E-2</v>
      </c>
      <c r="BC135" s="72">
        <v>204</v>
      </c>
      <c r="BD135" s="72">
        <f t="shared" si="5"/>
        <v>334</v>
      </c>
    </row>
    <row r="136" spans="54:56">
      <c r="BB136" s="72">
        <v>6.3E-2</v>
      </c>
      <c r="BC136" s="72">
        <v>190</v>
      </c>
      <c r="BD136" s="72">
        <f t="shared" si="5"/>
        <v>348</v>
      </c>
    </row>
    <row r="137" spans="54:56">
      <c r="BB137" s="72">
        <v>6.3500000000000001E-2</v>
      </c>
      <c r="BC137" s="72">
        <v>254</v>
      </c>
      <c r="BD137" s="72">
        <f t="shared" si="5"/>
        <v>284</v>
      </c>
    </row>
    <row r="138" spans="54:56">
      <c r="BB138" s="72">
        <v>6.4000000000000001E-2</v>
      </c>
      <c r="BC138" s="72">
        <v>214</v>
      </c>
      <c r="BD138" s="72">
        <f t="shared" ref="BD138:BD201" si="6">$BB$5-BC138</f>
        <v>324</v>
      </c>
    </row>
    <row r="139" spans="54:56">
      <c r="BB139" s="72">
        <v>6.4500000000000002E-2</v>
      </c>
      <c r="BC139" s="72">
        <v>268</v>
      </c>
      <c r="BD139" s="72">
        <f t="shared" si="6"/>
        <v>270</v>
      </c>
    </row>
    <row r="140" spans="54:56">
      <c r="BB140" s="72">
        <v>6.5000000000000002E-2</v>
      </c>
      <c r="BC140" s="72">
        <v>178</v>
      </c>
      <c r="BD140" s="72">
        <f t="shared" si="6"/>
        <v>360</v>
      </c>
    </row>
    <row r="141" spans="54:56">
      <c r="BB141" s="72">
        <v>6.5500000000000003E-2</v>
      </c>
      <c r="BC141" s="72">
        <v>244</v>
      </c>
      <c r="BD141" s="72">
        <f t="shared" si="6"/>
        <v>294</v>
      </c>
    </row>
    <row r="142" spans="54:56">
      <c r="BB142" s="72">
        <v>6.6000000000000003E-2</v>
      </c>
      <c r="BC142" s="72">
        <v>223</v>
      </c>
      <c r="BD142" s="72">
        <f t="shared" si="6"/>
        <v>315</v>
      </c>
    </row>
    <row r="143" spans="54:56">
      <c r="BB143" s="72">
        <v>6.6500000000000004E-2</v>
      </c>
      <c r="BC143" s="72">
        <v>234</v>
      </c>
      <c r="BD143" s="72">
        <f t="shared" si="6"/>
        <v>304</v>
      </c>
    </row>
    <row r="144" spans="54:56">
      <c r="BB144" s="72">
        <v>6.7000000000000004E-2</v>
      </c>
      <c r="BC144" s="72">
        <v>267</v>
      </c>
      <c r="BD144" s="72">
        <f t="shared" si="6"/>
        <v>271</v>
      </c>
    </row>
    <row r="145" spans="54:56">
      <c r="BB145" s="72">
        <v>6.7500000000000004E-2</v>
      </c>
      <c r="BC145" s="72">
        <v>263</v>
      </c>
      <c r="BD145" s="72">
        <f t="shared" si="6"/>
        <v>275</v>
      </c>
    </row>
    <row r="146" spans="54:56">
      <c r="BB146" s="72">
        <v>6.8000000000000005E-2</v>
      </c>
      <c r="BC146" s="72">
        <v>251</v>
      </c>
      <c r="BD146" s="72">
        <f t="shared" si="6"/>
        <v>287</v>
      </c>
    </row>
    <row r="147" spans="54:56">
      <c r="BB147" s="72">
        <v>6.8500000000000005E-2</v>
      </c>
      <c r="BC147" s="72">
        <v>220</v>
      </c>
      <c r="BD147" s="72">
        <f t="shared" si="6"/>
        <v>318</v>
      </c>
    </row>
    <row r="148" spans="54:56">
      <c r="BB148" s="72">
        <v>6.9000000000000006E-2</v>
      </c>
      <c r="BC148" s="72">
        <v>231</v>
      </c>
      <c r="BD148" s="72">
        <f t="shared" si="6"/>
        <v>307</v>
      </c>
    </row>
    <row r="149" spans="54:56">
      <c r="BB149" s="72">
        <v>6.9500000000000006E-2</v>
      </c>
      <c r="BC149" s="72">
        <v>207</v>
      </c>
      <c r="BD149" s="72">
        <f t="shared" si="6"/>
        <v>331</v>
      </c>
    </row>
    <row r="150" spans="54:56">
      <c r="BB150" s="72">
        <v>7.0000000000000007E-2</v>
      </c>
      <c r="BC150" s="72">
        <v>204</v>
      </c>
      <c r="BD150" s="72">
        <f t="shared" si="6"/>
        <v>334</v>
      </c>
    </row>
    <row r="151" spans="54:56">
      <c r="BB151" s="72">
        <v>7.0499999999999993E-2</v>
      </c>
      <c r="BC151" s="72">
        <v>203</v>
      </c>
      <c r="BD151" s="72">
        <f t="shared" si="6"/>
        <v>335</v>
      </c>
    </row>
    <row r="152" spans="54:56">
      <c r="BB152" s="72">
        <v>7.0999999999999994E-2</v>
      </c>
      <c r="BC152" s="72">
        <v>223</v>
      </c>
      <c r="BD152" s="72">
        <f t="shared" si="6"/>
        <v>315</v>
      </c>
    </row>
    <row r="153" spans="54:56">
      <c r="BB153" s="72">
        <v>7.1499999999999994E-2</v>
      </c>
      <c r="BC153" s="72">
        <v>217</v>
      </c>
      <c r="BD153" s="72">
        <f t="shared" si="6"/>
        <v>321</v>
      </c>
    </row>
    <row r="154" spans="54:56">
      <c r="BB154" s="72">
        <v>7.1999999999999995E-2</v>
      </c>
      <c r="BC154" s="72">
        <v>210</v>
      </c>
      <c r="BD154" s="72">
        <f t="shared" si="6"/>
        <v>328</v>
      </c>
    </row>
    <row r="155" spans="54:56">
      <c r="BB155" s="72">
        <v>7.2499999999999995E-2</v>
      </c>
      <c r="BC155" s="72">
        <v>243</v>
      </c>
      <c r="BD155" s="72">
        <f t="shared" si="6"/>
        <v>295</v>
      </c>
    </row>
    <row r="156" spans="54:56">
      <c r="BB156" s="72">
        <v>7.2999999999999995E-2</v>
      </c>
      <c r="BC156" s="72">
        <v>273</v>
      </c>
      <c r="BD156" s="72">
        <f t="shared" si="6"/>
        <v>265</v>
      </c>
    </row>
    <row r="157" spans="54:56">
      <c r="BB157" s="72">
        <v>7.3499999999999996E-2</v>
      </c>
      <c r="BC157" s="72">
        <v>227</v>
      </c>
      <c r="BD157" s="72">
        <f t="shared" si="6"/>
        <v>311</v>
      </c>
    </row>
    <row r="158" spans="54:56">
      <c r="BB158" s="72">
        <v>7.3999999999999996E-2</v>
      </c>
      <c r="BC158" s="72">
        <v>194</v>
      </c>
      <c r="BD158" s="72">
        <f t="shared" si="6"/>
        <v>344</v>
      </c>
    </row>
    <row r="159" spans="54:56">
      <c r="BB159" s="72">
        <v>7.4499999999999997E-2</v>
      </c>
      <c r="BC159" s="72">
        <v>205</v>
      </c>
      <c r="BD159" s="72">
        <f t="shared" si="6"/>
        <v>333</v>
      </c>
    </row>
    <row r="160" spans="54:56">
      <c r="BB160" s="72">
        <v>7.4999999999999997E-2</v>
      </c>
      <c r="BC160" s="72">
        <v>230</v>
      </c>
      <c r="BD160" s="72">
        <f t="shared" si="6"/>
        <v>308</v>
      </c>
    </row>
    <row r="161" spans="54:56">
      <c r="BB161" s="72">
        <v>7.5499999999999998E-2</v>
      </c>
      <c r="BC161" s="72">
        <v>215</v>
      </c>
      <c r="BD161" s="72">
        <f t="shared" si="6"/>
        <v>323</v>
      </c>
    </row>
    <row r="162" spans="54:56">
      <c r="BB162" s="72">
        <v>7.5999999999999998E-2</v>
      </c>
      <c r="BC162" s="72">
        <v>257</v>
      </c>
      <c r="BD162" s="72">
        <f t="shared" si="6"/>
        <v>281</v>
      </c>
    </row>
    <row r="163" spans="54:56">
      <c r="BB163" s="72">
        <v>7.6499999999999999E-2</v>
      </c>
      <c r="BC163" s="72">
        <v>230</v>
      </c>
      <c r="BD163" s="72">
        <f t="shared" si="6"/>
        <v>308</v>
      </c>
    </row>
    <row r="164" spans="54:56">
      <c r="BB164" s="72">
        <v>7.6999999999999999E-2</v>
      </c>
      <c r="BC164" s="72">
        <v>248</v>
      </c>
      <c r="BD164" s="72">
        <f t="shared" si="6"/>
        <v>290</v>
      </c>
    </row>
    <row r="165" spans="54:56">
      <c r="BB165" s="72">
        <v>7.7499999999999999E-2</v>
      </c>
      <c r="BC165" s="72">
        <v>216</v>
      </c>
      <c r="BD165" s="72">
        <f t="shared" si="6"/>
        <v>322</v>
      </c>
    </row>
    <row r="166" spans="54:56">
      <c r="BB166" s="72">
        <v>7.8E-2</v>
      </c>
      <c r="BC166" s="72">
        <v>200</v>
      </c>
      <c r="BD166" s="72">
        <f t="shared" si="6"/>
        <v>338</v>
      </c>
    </row>
    <row r="167" spans="54:56">
      <c r="BB167" s="72">
        <v>7.85E-2</v>
      </c>
      <c r="BC167" s="72">
        <v>183</v>
      </c>
      <c r="BD167" s="72">
        <f t="shared" si="6"/>
        <v>355</v>
      </c>
    </row>
    <row r="168" spans="54:56">
      <c r="BB168" s="72">
        <v>7.9000000000000001E-2</v>
      </c>
      <c r="BC168" s="72">
        <v>249</v>
      </c>
      <c r="BD168" s="72">
        <f t="shared" si="6"/>
        <v>289</v>
      </c>
    </row>
    <row r="169" spans="54:56">
      <c r="BB169" s="72">
        <v>7.9500000000000001E-2</v>
      </c>
      <c r="BC169" s="72">
        <v>228</v>
      </c>
      <c r="BD169" s="72">
        <f t="shared" si="6"/>
        <v>310</v>
      </c>
    </row>
    <row r="170" spans="54:56">
      <c r="BB170" s="72">
        <v>0.08</v>
      </c>
      <c r="BC170" s="72">
        <v>211</v>
      </c>
      <c r="BD170" s="72">
        <f t="shared" si="6"/>
        <v>327</v>
      </c>
    </row>
    <row r="171" spans="54:56">
      <c r="BB171" s="72">
        <v>8.0500000000000002E-2</v>
      </c>
      <c r="BC171" s="72">
        <v>257</v>
      </c>
      <c r="BD171" s="72">
        <f t="shared" si="6"/>
        <v>281</v>
      </c>
    </row>
    <row r="172" spans="54:56">
      <c r="BB172" s="72">
        <v>8.1000000000000003E-2</v>
      </c>
      <c r="BC172" s="72">
        <v>265</v>
      </c>
      <c r="BD172" s="72">
        <f t="shared" si="6"/>
        <v>273</v>
      </c>
    </row>
    <row r="173" spans="54:56">
      <c r="BB173" s="72">
        <v>8.1500000000000003E-2</v>
      </c>
      <c r="BC173" s="72">
        <v>239</v>
      </c>
      <c r="BD173" s="72">
        <f t="shared" si="6"/>
        <v>299</v>
      </c>
    </row>
    <row r="174" spans="54:56">
      <c r="BB174" s="72">
        <v>8.2000000000000003E-2</v>
      </c>
      <c r="BC174" s="72">
        <v>230</v>
      </c>
      <c r="BD174" s="72">
        <f t="shared" si="6"/>
        <v>308</v>
      </c>
    </row>
    <row r="175" spans="54:56">
      <c r="BB175" s="72">
        <v>8.2500000000000004E-2</v>
      </c>
      <c r="BC175" s="72">
        <v>249</v>
      </c>
      <c r="BD175" s="72">
        <f t="shared" si="6"/>
        <v>289</v>
      </c>
    </row>
    <row r="176" spans="54:56">
      <c r="BB176" s="72">
        <v>8.3000000000000004E-2</v>
      </c>
      <c r="BC176" s="72">
        <v>175</v>
      </c>
      <c r="BD176" s="72">
        <f t="shared" si="6"/>
        <v>363</v>
      </c>
    </row>
    <row r="177" spans="54:56">
      <c r="BB177" s="72">
        <v>8.3500000000000005E-2</v>
      </c>
      <c r="BC177" s="72">
        <v>244</v>
      </c>
      <c r="BD177" s="72">
        <f t="shared" si="6"/>
        <v>294</v>
      </c>
    </row>
    <row r="178" spans="54:56">
      <c r="BB178" s="72">
        <v>8.4000000000000005E-2</v>
      </c>
      <c r="BC178" s="72">
        <v>232</v>
      </c>
      <c r="BD178" s="72">
        <f t="shared" si="6"/>
        <v>306</v>
      </c>
    </row>
    <row r="179" spans="54:56">
      <c r="BB179" s="72">
        <v>8.4500000000000006E-2</v>
      </c>
      <c r="BC179" s="72">
        <v>203</v>
      </c>
      <c r="BD179" s="72">
        <f t="shared" si="6"/>
        <v>335</v>
      </c>
    </row>
    <row r="180" spans="54:56">
      <c r="BB180" s="72">
        <v>8.5000000000000006E-2</v>
      </c>
      <c r="BC180" s="72">
        <v>290</v>
      </c>
      <c r="BD180" s="72">
        <f t="shared" si="6"/>
        <v>248</v>
      </c>
    </row>
    <row r="181" spans="54:56">
      <c r="BB181" s="72">
        <v>8.5500000000000007E-2</v>
      </c>
      <c r="BC181" s="72">
        <v>205</v>
      </c>
      <c r="BD181" s="72">
        <f t="shared" si="6"/>
        <v>333</v>
      </c>
    </row>
    <row r="182" spans="54:56">
      <c r="BB182" s="72">
        <v>8.5999999999999993E-2</v>
      </c>
      <c r="BC182" s="72">
        <v>276</v>
      </c>
      <c r="BD182" s="72">
        <f t="shared" si="6"/>
        <v>262</v>
      </c>
    </row>
    <row r="183" spans="54:56">
      <c r="BB183" s="72">
        <v>8.6499999999999994E-2</v>
      </c>
      <c r="BC183" s="72">
        <v>248</v>
      </c>
      <c r="BD183" s="72">
        <f t="shared" si="6"/>
        <v>290</v>
      </c>
    </row>
    <row r="184" spans="54:56">
      <c r="BB184" s="72">
        <v>8.6999999999999994E-2</v>
      </c>
      <c r="BC184" s="72">
        <v>242</v>
      </c>
      <c r="BD184" s="72">
        <f t="shared" si="6"/>
        <v>296</v>
      </c>
    </row>
    <row r="185" spans="54:56">
      <c r="BB185" s="72">
        <v>8.7499999999999994E-2</v>
      </c>
      <c r="BC185" s="72">
        <v>281</v>
      </c>
      <c r="BD185" s="72">
        <f t="shared" si="6"/>
        <v>257</v>
      </c>
    </row>
    <row r="186" spans="54:56">
      <c r="BB186" s="72">
        <v>8.7999999999999995E-2</v>
      </c>
      <c r="BC186" s="72">
        <v>213</v>
      </c>
      <c r="BD186" s="72">
        <f t="shared" si="6"/>
        <v>325</v>
      </c>
    </row>
    <row r="187" spans="54:56">
      <c r="BB187" s="72">
        <v>8.8499999999999995E-2</v>
      </c>
      <c r="BC187" s="72">
        <v>227</v>
      </c>
      <c r="BD187" s="72">
        <f t="shared" si="6"/>
        <v>311</v>
      </c>
    </row>
    <row r="188" spans="54:56">
      <c r="BB188" s="72">
        <v>8.8999999999999996E-2</v>
      </c>
      <c r="BC188" s="72">
        <v>268</v>
      </c>
      <c r="BD188" s="72">
        <f t="shared" si="6"/>
        <v>270</v>
      </c>
    </row>
    <row r="189" spans="54:56">
      <c r="BB189" s="72">
        <v>8.9499999999999996E-2</v>
      </c>
      <c r="BC189" s="72">
        <v>242</v>
      </c>
      <c r="BD189" s="72">
        <f t="shared" si="6"/>
        <v>296</v>
      </c>
    </row>
    <row r="190" spans="54:56">
      <c r="BB190" s="72">
        <v>0.09</v>
      </c>
      <c r="BC190" s="72">
        <v>272</v>
      </c>
      <c r="BD190" s="72">
        <f t="shared" si="6"/>
        <v>266</v>
      </c>
    </row>
    <row r="191" spans="54:56">
      <c r="BB191" s="72">
        <v>9.0499999999999997E-2</v>
      </c>
      <c r="BC191" s="72">
        <v>227</v>
      </c>
      <c r="BD191" s="72">
        <f t="shared" si="6"/>
        <v>311</v>
      </c>
    </row>
    <row r="192" spans="54:56">
      <c r="BB192" s="72">
        <v>9.0999999999999998E-2</v>
      </c>
      <c r="BC192" s="72">
        <v>255</v>
      </c>
      <c r="BD192" s="72">
        <f t="shared" si="6"/>
        <v>283</v>
      </c>
    </row>
    <row r="193" spans="54:56">
      <c r="BB193" s="72">
        <v>9.1499999999999998E-2</v>
      </c>
      <c r="BC193" s="72">
        <v>316</v>
      </c>
      <c r="BD193" s="72">
        <f t="shared" si="6"/>
        <v>222</v>
      </c>
    </row>
    <row r="194" spans="54:56">
      <c r="BB194" s="72">
        <v>9.1999999999999998E-2</v>
      </c>
      <c r="BC194" s="72">
        <v>174</v>
      </c>
      <c r="BD194" s="72">
        <f t="shared" si="6"/>
        <v>364</v>
      </c>
    </row>
    <row r="195" spans="54:56">
      <c r="BB195" s="72">
        <v>9.2499999999999999E-2</v>
      </c>
      <c r="BC195" s="72">
        <v>226</v>
      </c>
      <c r="BD195" s="72">
        <f t="shared" si="6"/>
        <v>312</v>
      </c>
    </row>
    <row r="196" spans="54:56">
      <c r="BB196" s="72">
        <v>9.2999999999999999E-2</v>
      </c>
      <c r="BC196" s="72">
        <v>263</v>
      </c>
      <c r="BD196" s="72">
        <f t="shared" si="6"/>
        <v>275</v>
      </c>
    </row>
    <row r="197" spans="54:56">
      <c r="BB197" s="72">
        <v>9.35E-2</v>
      </c>
      <c r="BC197" s="72">
        <v>234</v>
      </c>
      <c r="BD197" s="72">
        <f t="shared" si="6"/>
        <v>304</v>
      </c>
    </row>
    <row r="198" spans="54:56">
      <c r="BB198" s="72">
        <v>9.4E-2</v>
      </c>
      <c r="BC198" s="72">
        <v>208</v>
      </c>
      <c r="BD198" s="72">
        <f t="shared" si="6"/>
        <v>330</v>
      </c>
    </row>
    <row r="199" spans="54:56">
      <c r="BB199" s="72">
        <v>9.4500000000000001E-2</v>
      </c>
      <c r="BC199" s="72">
        <v>290</v>
      </c>
      <c r="BD199" s="72">
        <f t="shared" si="6"/>
        <v>248</v>
      </c>
    </row>
    <row r="200" spans="54:56">
      <c r="BB200" s="72">
        <v>9.5000000000000001E-2</v>
      </c>
      <c r="BC200" s="72">
        <v>215</v>
      </c>
      <c r="BD200" s="72">
        <f t="shared" si="6"/>
        <v>323</v>
      </c>
    </row>
    <row r="201" spans="54:56">
      <c r="BB201" s="72">
        <v>9.5500000000000002E-2</v>
      </c>
      <c r="BC201" s="72">
        <v>256</v>
      </c>
      <c r="BD201" s="72">
        <f t="shared" si="6"/>
        <v>282</v>
      </c>
    </row>
    <row r="202" spans="54:56">
      <c r="BB202" s="72">
        <v>9.6000000000000002E-2</v>
      </c>
      <c r="BC202" s="72">
        <v>237</v>
      </c>
      <c r="BD202" s="72">
        <f t="shared" ref="BD202:BD265" si="7">$BB$5-BC202</f>
        <v>301</v>
      </c>
    </row>
    <row r="203" spans="54:56">
      <c r="BB203" s="72">
        <v>9.6500000000000002E-2</v>
      </c>
      <c r="BC203" s="72">
        <v>260</v>
      </c>
      <c r="BD203" s="72">
        <f t="shared" si="7"/>
        <v>278</v>
      </c>
    </row>
    <row r="204" spans="54:56">
      <c r="BB204" s="72">
        <v>9.7000000000000003E-2</v>
      </c>
      <c r="BC204" s="72">
        <v>244</v>
      </c>
      <c r="BD204" s="72">
        <f t="shared" si="7"/>
        <v>294</v>
      </c>
    </row>
    <row r="205" spans="54:56">
      <c r="BB205" s="72">
        <v>9.7500000000000003E-2</v>
      </c>
      <c r="BC205" s="72">
        <v>241</v>
      </c>
      <c r="BD205" s="72">
        <f t="shared" si="7"/>
        <v>297</v>
      </c>
    </row>
    <row r="206" spans="54:56">
      <c r="BB206" s="72">
        <v>9.8000000000000004E-2</v>
      </c>
      <c r="BC206" s="72">
        <v>241</v>
      </c>
      <c r="BD206" s="72">
        <f t="shared" si="7"/>
        <v>297</v>
      </c>
    </row>
    <row r="207" spans="54:56">
      <c r="BB207" s="72">
        <v>9.8500000000000004E-2</v>
      </c>
      <c r="BC207" s="72">
        <v>222</v>
      </c>
      <c r="BD207" s="72">
        <f t="shared" si="7"/>
        <v>316</v>
      </c>
    </row>
    <row r="208" spans="54:56">
      <c r="BB208" s="72">
        <v>9.9000000000000005E-2</v>
      </c>
      <c r="BC208" s="72">
        <v>197</v>
      </c>
      <c r="BD208" s="72">
        <f t="shared" si="7"/>
        <v>341</v>
      </c>
    </row>
    <row r="209" spans="54:56">
      <c r="BB209" s="72">
        <v>9.9500000000000005E-2</v>
      </c>
      <c r="BC209" s="72">
        <v>237</v>
      </c>
      <c r="BD209" s="72">
        <f t="shared" si="7"/>
        <v>301</v>
      </c>
    </row>
    <row r="210" spans="54:56">
      <c r="BB210" s="72">
        <v>0.1</v>
      </c>
      <c r="BC210" s="72">
        <v>256</v>
      </c>
      <c r="BD210" s="72">
        <f t="shared" si="7"/>
        <v>282</v>
      </c>
    </row>
    <row r="211" spans="54:56">
      <c r="BB211" s="72">
        <v>0.10050000000000001</v>
      </c>
      <c r="BC211" s="72">
        <v>276</v>
      </c>
      <c r="BD211" s="72">
        <f t="shared" si="7"/>
        <v>262</v>
      </c>
    </row>
    <row r="212" spans="54:56">
      <c r="BB212" s="72">
        <v>0.10100000000000001</v>
      </c>
      <c r="BC212" s="72">
        <v>252</v>
      </c>
      <c r="BD212" s="72">
        <f t="shared" si="7"/>
        <v>286</v>
      </c>
    </row>
    <row r="213" spans="54:56">
      <c r="BB213" s="72">
        <v>0.10150000000000001</v>
      </c>
      <c r="BC213" s="72">
        <v>261</v>
      </c>
      <c r="BD213" s="72">
        <f t="shared" si="7"/>
        <v>277</v>
      </c>
    </row>
    <row r="214" spans="54:56">
      <c r="BB214" s="72">
        <v>0.10199999999999999</v>
      </c>
      <c r="BC214" s="72">
        <v>212</v>
      </c>
      <c r="BD214" s="72">
        <f t="shared" si="7"/>
        <v>326</v>
      </c>
    </row>
    <row r="215" spans="54:56">
      <c r="BB215" s="72">
        <v>0.10249999999999999</v>
      </c>
      <c r="BC215" s="72">
        <v>258</v>
      </c>
      <c r="BD215" s="72">
        <f t="shared" si="7"/>
        <v>280</v>
      </c>
    </row>
    <row r="216" spans="54:56">
      <c r="BB216" s="72">
        <v>0.10299999999999999</v>
      </c>
      <c r="BC216" s="72">
        <v>257</v>
      </c>
      <c r="BD216" s="72">
        <f t="shared" si="7"/>
        <v>281</v>
      </c>
    </row>
    <row r="217" spans="54:56">
      <c r="BB217" s="72">
        <v>0.10349999999999999</v>
      </c>
      <c r="BC217" s="72">
        <v>287</v>
      </c>
      <c r="BD217" s="72">
        <f t="shared" si="7"/>
        <v>251</v>
      </c>
    </row>
    <row r="218" spans="54:56">
      <c r="BB218" s="72">
        <v>0.104</v>
      </c>
      <c r="BC218" s="72">
        <v>201</v>
      </c>
      <c r="BD218" s="72">
        <f t="shared" si="7"/>
        <v>337</v>
      </c>
    </row>
    <row r="219" spans="54:56">
      <c r="BB219" s="72">
        <v>0.1045</v>
      </c>
      <c r="BC219" s="72">
        <v>198</v>
      </c>
      <c r="BD219" s="72">
        <f t="shared" si="7"/>
        <v>340</v>
      </c>
    </row>
    <row r="220" spans="54:56">
      <c r="BB220" s="72">
        <v>0.105</v>
      </c>
      <c r="BC220" s="72">
        <v>241</v>
      </c>
      <c r="BD220" s="72">
        <f t="shared" si="7"/>
        <v>297</v>
      </c>
    </row>
    <row r="221" spans="54:56">
      <c r="BB221" s="72">
        <v>0.1055</v>
      </c>
      <c r="BC221" s="72">
        <v>238</v>
      </c>
      <c r="BD221" s="72">
        <f t="shared" si="7"/>
        <v>300</v>
      </c>
    </row>
    <row r="222" spans="54:56">
      <c r="BB222" s="72">
        <v>0.106</v>
      </c>
      <c r="BC222" s="72">
        <v>250</v>
      </c>
      <c r="BD222" s="72">
        <f t="shared" si="7"/>
        <v>288</v>
      </c>
    </row>
    <row r="223" spans="54:56">
      <c r="BB223" s="72">
        <v>0.1065</v>
      </c>
      <c r="BC223" s="72">
        <v>225</v>
      </c>
      <c r="BD223" s="72">
        <f t="shared" si="7"/>
        <v>313</v>
      </c>
    </row>
    <row r="224" spans="54:56">
      <c r="BB224" s="72">
        <v>0.107</v>
      </c>
      <c r="BC224" s="72">
        <v>197</v>
      </c>
      <c r="BD224" s="72">
        <f t="shared" si="7"/>
        <v>341</v>
      </c>
    </row>
    <row r="225" spans="54:56">
      <c r="BB225" s="72">
        <v>0.1075</v>
      </c>
      <c r="BC225" s="72">
        <v>241</v>
      </c>
      <c r="BD225" s="72">
        <f t="shared" si="7"/>
        <v>297</v>
      </c>
    </row>
    <row r="226" spans="54:56">
      <c r="BB226" s="72">
        <v>0.108</v>
      </c>
      <c r="BC226" s="72">
        <v>200</v>
      </c>
      <c r="BD226" s="72">
        <f t="shared" si="7"/>
        <v>338</v>
      </c>
    </row>
    <row r="227" spans="54:56">
      <c r="BB227" s="72">
        <v>0.1085</v>
      </c>
      <c r="BC227" s="72">
        <v>215</v>
      </c>
      <c r="BD227" s="72">
        <f t="shared" si="7"/>
        <v>323</v>
      </c>
    </row>
    <row r="228" spans="54:56">
      <c r="BB228" s="72">
        <v>0.109</v>
      </c>
      <c r="BC228" s="72">
        <v>225</v>
      </c>
      <c r="BD228" s="72">
        <f t="shared" si="7"/>
        <v>313</v>
      </c>
    </row>
    <row r="229" spans="54:56">
      <c r="BB229" s="72">
        <v>0.1095</v>
      </c>
      <c r="BC229" s="72">
        <v>239</v>
      </c>
      <c r="BD229" s="72">
        <f t="shared" si="7"/>
        <v>299</v>
      </c>
    </row>
    <row r="230" spans="54:56">
      <c r="BB230" s="72">
        <v>0.11</v>
      </c>
      <c r="BC230" s="72">
        <v>224</v>
      </c>
      <c r="BD230" s="72">
        <f t="shared" si="7"/>
        <v>314</v>
      </c>
    </row>
    <row r="231" spans="54:56">
      <c r="BB231" s="72">
        <v>0.1105</v>
      </c>
      <c r="BC231" s="72">
        <v>264</v>
      </c>
      <c r="BD231" s="72">
        <f t="shared" si="7"/>
        <v>274</v>
      </c>
    </row>
    <row r="232" spans="54:56">
      <c r="BB232" s="72">
        <v>0.111</v>
      </c>
      <c r="BC232" s="72">
        <v>216</v>
      </c>
      <c r="BD232" s="72">
        <f t="shared" si="7"/>
        <v>322</v>
      </c>
    </row>
    <row r="233" spans="54:56">
      <c r="BB233" s="72">
        <v>0.1115</v>
      </c>
      <c r="BC233" s="72">
        <v>175</v>
      </c>
      <c r="BD233" s="72">
        <f t="shared" si="7"/>
        <v>363</v>
      </c>
    </row>
    <row r="234" spans="54:56">
      <c r="BB234" s="72">
        <v>0.112</v>
      </c>
      <c r="BC234" s="72">
        <v>233</v>
      </c>
      <c r="BD234" s="72">
        <f t="shared" si="7"/>
        <v>305</v>
      </c>
    </row>
    <row r="235" spans="54:56">
      <c r="BB235" s="72">
        <v>0.1125</v>
      </c>
      <c r="BC235" s="72">
        <v>246</v>
      </c>
      <c r="BD235" s="72">
        <f t="shared" si="7"/>
        <v>292</v>
      </c>
    </row>
    <row r="236" spans="54:56">
      <c r="BB236" s="72">
        <v>0.113</v>
      </c>
      <c r="BC236" s="72">
        <v>277</v>
      </c>
      <c r="BD236" s="72">
        <f t="shared" si="7"/>
        <v>261</v>
      </c>
    </row>
    <row r="237" spans="54:56">
      <c r="BB237" s="72">
        <v>0.1135</v>
      </c>
      <c r="BC237" s="72">
        <v>219</v>
      </c>
      <c r="BD237" s="72">
        <f t="shared" si="7"/>
        <v>319</v>
      </c>
    </row>
    <row r="238" spans="54:56">
      <c r="BB238" s="72">
        <v>0.114</v>
      </c>
      <c r="BC238" s="72">
        <v>251</v>
      </c>
      <c r="BD238" s="72">
        <f t="shared" si="7"/>
        <v>287</v>
      </c>
    </row>
    <row r="239" spans="54:56">
      <c r="BB239" s="72">
        <v>0.1145</v>
      </c>
      <c r="BC239" s="72">
        <v>250</v>
      </c>
      <c r="BD239" s="72">
        <f t="shared" si="7"/>
        <v>288</v>
      </c>
    </row>
    <row r="240" spans="54:56">
      <c r="BB240" s="72">
        <v>0.115</v>
      </c>
      <c r="BC240" s="72">
        <v>254</v>
      </c>
      <c r="BD240" s="72">
        <f t="shared" si="7"/>
        <v>284</v>
      </c>
    </row>
    <row r="241" spans="54:56">
      <c r="BB241" s="72">
        <v>0.11550000000000001</v>
      </c>
      <c r="BC241" s="72">
        <v>252</v>
      </c>
      <c r="BD241" s="72">
        <f t="shared" si="7"/>
        <v>286</v>
      </c>
    </row>
    <row r="242" spans="54:56">
      <c r="BB242" s="72">
        <v>0.11600000000000001</v>
      </c>
      <c r="BC242" s="72">
        <v>240</v>
      </c>
      <c r="BD242" s="72">
        <f t="shared" si="7"/>
        <v>298</v>
      </c>
    </row>
    <row r="243" spans="54:56">
      <c r="BB243" s="72">
        <v>0.11650000000000001</v>
      </c>
      <c r="BC243" s="72">
        <v>253</v>
      </c>
      <c r="BD243" s="72">
        <f t="shared" si="7"/>
        <v>285</v>
      </c>
    </row>
    <row r="244" spans="54:56">
      <c r="BB244" s="72">
        <v>0.11700000000000001</v>
      </c>
      <c r="BC244" s="72">
        <v>256</v>
      </c>
      <c r="BD244" s="72">
        <f t="shared" si="7"/>
        <v>282</v>
      </c>
    </row>
    <row r="245" spans="54:56">
      <c r="BB245" s="72">
        <v>0.11749999999999999</v>
      </c>
      <c r="BC245" s="72">
        <v>240</v>
      </c>
      <c r="BD245" s="72">
        <f t="shared" si="7"/>
        <v>298</v>
      </c>
    </row>
    <row r="246" spans="54:56">
      <c r="BB246" s="72">
        <v>0.11799999999999999</v>
      </c>
      <c r="BC246" s="72">
        <v>234</v>
      </c>
      <c r="BD246" s="72">
        <f t="shared" si="7"/>
        <v>304</v>
      </c>
    </row>
    <row r="247" spans="54:56">
      <c r="BB247" s="72">
        <v>0.11849999999999999</v>
      </c>
      <c r="BC247" s="72">
        <v>255</v>
      </c>
      <c r="BD247" s="72">
        <f t="shared" si="7"/>
        <v>283</v>
      </c>
    </row>
    <row r="248" spans="54:56">
      <c r="BB248" s="72">
        <v>0.11899999999999999</v>
      </c>
      <c r="BC248" s="72">
        <v>228</v>
      </c>
      <c r="BD248" s="72">
        <f t="shared" si="7"/>
        <v>310</v>
      </c>
    </row>
    <row r="249" spans="54:56">
      <c r="BB249" s="72">
        <v>0.1195</v>
      </c>
      <c r="BC249" s="72">
        <v>261</v>
      </c>
      <c r="BD249" s="72">
        <f t="shared" si="7"/>
        <v>277</v>
      </c>
    </row>
    <row r="250" spans="54:56">
      <c r="BB250" s="72">
        <v>0.12</v>
      </c>
      <c r="BC250" s="72">
        <v>241</v>
      </c>
      <c r="BD250" s="72">
        <f t="shared" si="7"/>
        <v>297</v>
      </c>
    </row>
    <row r="251" spans="54:56">
      <c r="BB251" s="72">
        <v>0.1205</v>
      </c>
      <c r="BC251" s="72">
        <v>198</v>
      </c>
      <c r="BD251" s="72">
        <f t="shared" si="7"/>
        <v>340</v>
      </c>
    </row>
    <row r="252" spans="54:56">
      <c r="BB252" s="72">
        <v>0.121</v>
      </c>
      <c r="BC252" s="72">
        <v>255</v>
      </c>
      <c r="BD252" s="72">
        <f t="shared" si="7"/>
        <v>283</v>
      </c>
    </row>
    <row r="253" spans="54:56">
      <c r="BB253" s="72">
        <v>0.1215</v>
      </c>
      <c r="BC253" s="72">
        <v>236</v>
      </c>
      <c r="BD253" s="72">
        <f t="shared" si="7"/>
        <v>302</v>
      </c>
    </row>
    <row r="254" spans="54:56">
      <c r="BB254" s="72">
        <v>0.122</v>
      </c>
      <c r="BC254" s="72">
        <v>235</v>
      </c>
      <c r="BD254" s="72">
        <f t="shared" si="7"/>
        <v>303</v>
      </c>
    </row>
    <row r="255" spans="54:56">
      <c r="BB255" s="72">
        <v>0.1225</v>
      </c>
      <c r="BC255" s="72">
        <v>223</v>
      </c>
      <c r="BD255" s="72">
        <f t="shared" si="7"/>
        <v>315</v>
      </c>
    </row>
    <row r="256" spans="54:56">
      <c r="BB256" s="72">
        <v>0.123</v>
      </c>
      <c r="BC256" s="72">
        <v>275</v>
      </c>
      <c r="BD256" s="72">
        <f t="shared" si="7"/>
        <v>263</v>
      </c>
    </row>
    <row r="257" spans="54:56">
      <c r="BB257" s="72">
        <v>0.1235</v>
      </c>
      <c r="BC257" s="72">
        <v>233</v>
      </c>
      <c r="BD257" s="72">
        <f t="shared" si="7"/>
        <v>305</v>
      </c>
    </row>
    <row r="258" spans="54:56">
      <c r="BB258" s="72">
        <v>0.124</v>
      </c>
      <c r="BC258" s="72">
        <v>245</v>
      </c>
      <c r="BD258" s="72">
        <f t="shared" si="7"/>
        <v>293</v>
      </c>
    </row>
    <row r="259" spans="54:56">
      <c r="BB259" s="72">
        <v>0.1245</v>
      </c>
      <c r="BC259" s="72">
        <v>225</v>
      </c>
      <c r="BD259" s="72">
        <f t="shared" si="7"/>
        <v>313</v>
      </c>
    </row>
    <row r="260" spans="54:56">
      <c r="BB260" s="72">
        <v>0.125</v>
      </c>
      <c r="BC260" s="72">
        <v>288</v>
      </c>
      <c r="BD260" s="72">
        <f t="shared" si="7"/>
        <v>250</v>
      </c>
    </row>
    <row r="261" spans="54:56">
      <c r="BB261" s="72">
        <v>0.1255</v>
      </c>
      <c r="BC261" s="72">
        <v>287</v>
      </c>
      <c r="BD261" s="72">
        <f t="shared" si="7"/>
        <v>251</v>
      </c>
    </row>
    <row r="262" spans="54:56">
      <c r="BB262" s="72">
        <v>0.126</v>
      </c>
      <c r="BC262" s="72">
        <v>264</v>
      </c>
      <c r="BD262" s="72">
        <f t="shared" si="7"/>
        <v>274</v>
      </c>
    </row>
    <row r="263" spans="54:56">
      <c r="BB263" s="72">
        <v>0.1265</v>
      </c>
      <c r="BC263" s="72">
        <v>269</v>
      </c>
      <c r="BD263" s="72">
        <f t="shared" si="7"/>
        <v>269</v>
      </c>
    </row>
    <row r="264" spans="54:56">
      <c r="BB264" s="72">
        <v>0.127</v>
      </c>
      <c r="BC264" s="72">
        <v>282</v>
      </c>
      <c r="BD264" s="72">
        <f t="shared" si="7"/>
        <v>256</v>
      </c>
    </row>
    <row r="265" spans="54:56">
      <c r="BB265" s="72">
        <v>0.1275</v>
      </c>
      <c r="BC265" s="72">
        <v>210</v>
      </c>
      <c r="BD265" s="72">
        <f t="shared" si="7"/>
        <v>328</v>
      </c>
    </row>
    <row r="266" spans="54:56">
      <c r="BB266" s="72">
        <v>0.128</v>
      </c>
      <c r="BC266" s="72">
        <v>262</v>
      </c>
      <c r="BD266" s="72">
        <f t="shared" ref="BD266:BD329" si="8">$BB$5-BC266</f>
        <v>276</v>
      </c>
    </row>
    <row r="267" spans="54:56">
      <c r="BB267" s="72">
        <v>0.1285</v>
      </c>
      <c r="BC267" s="72">
        <v>239</v>
      </c>
      <c r="BD267" s="72">
        <f t="shared" si="8"/>
        <v>299</v>
      </c>
    </row>
    <row r="268" spans="54:56">
      <c r="BB268" s="72">
        <v>0.129</v>
      </c>
      <c r="BC268" s="72">
        <v>265</v>
      </c>
      <c r="BD268" s="72">
        <f t="shared" si="8"/>
        <v>273</v>
      </c>
    </row>
    <row r="269" spans="54:56">
      <c r="BB269" s="72">
        <v>0.1295</v>
      </c>
      <c r="BC269" s="72">
        <v>254</v>
      </c>
      <c r="BD269" s="72">
        <f t="shared" si="8"/>
        <v>284</v>
      </c>
    </row>
    <row r="270" spans="54:56">
      <c r="BB270" s="72">
        <v>0.13</v>
      </c>
      <c r="BC270" s="72">
        <v>275</v>
      </c>
      <c r="BD270" s="72">
        <f t="shared" si="8"/>
        <v>263</v>
      </c>
    </row>
    <row r="271" spans="54:56">
      <c r="BB271" s="72">
        <v>0.1305</v>
      </c>
      <c r="BC271" s="72">
        <v>211</v>
      </c>
      <c r="BD271" s="72">
        <f t="shared" si="8"/>
        <v>327</v>
      </c>
    </row>
    <row r="272" spans="54:56">
      <c r="BB272" s="72">
        <v>0.13100000000000001</v>
      </c>
      <c r="BC272" s="72">
        <v>183</v>
      </c>
      <c r="BD272" s="72">
        <f t="shared" si="8"/>
        <v>355</v>
      </c>
    </row>
    <row r="273" spans="54:56">
      <c r="BB273" s="72">
        <v>0.13150000000000001</v>
      </c>
      <c r="BC273" s="72">
        <v>239</v>
      </c>
      <c r="BD273" s="72">
        <f t="shared" si="8"/>
        <v>299</v>
      </c>
    </row>
    <row r="274" spans="54:56">
      <c r="BB274" s="72">
        <v>0.13200000000000001</v>
      </c>
      <c r="BC274" s="72">
        <v>218</v>
      </c>
      <c r="BD274" s="72">
        <f t="shared" si="8"/>
        <v>320</v>
      </c>
    </row>
    <row r="275" spans="54:56">
      <c r="BB275" s="72">
        <v>0.13250000000000001</v>
      </c>
      <c r="BC275" s="72">
        <v>252</v>
      </c>
      <c r="BD275" s="72">
        <f t="shared" si="8"/>
        <v>286</v>
      </c>
    </row>
    <row r="276" spans="54:56">
      <c r="BB276" s="72">
        <v>0.13300000000000001</v>
      </c>
      <c r="BC276" s="72">
        <v>242</v>
      </c>
      <c r="BD276" s="72">
        <f t="shared" si="8"/>
        <v>296</v>
      </c>
    </row>
    <row r="277" spans="54:56">
      <c r="BB277" s="72">
        <v>0.13350000000000001</v>
      </c>
      <c r="BC277" s="72">
        <v>239</v>
      </c>
      <c r="BD277" s="72">
        <f t="shared" si="8"/>
        <v>299</v>
      </c>
    </row>
    <row r="278" spans="54:56">
      <c r="BB278" s="72">
        <v>0.13400000000000001</v>
      </c>
      <c r="BC278" s="72">
        <v>255</v>
      </c>
      <c r="BD278" s="72">
        <f t="shared" si="8"/>
        <v>283</v>
      </c>
    </row>
    <row r="279" spans="54:56">
      <c r="BB279" s="72">
        <v>0.13450000000000001</v>
      </c>
      <c r="BC279" s="72">
        <v>241</v>
      </c>
      <c r="BD279" s="72">
        <f t="shared" si="8"/>
        <v>297</v>
      </c>
    </row>
    <row r="280" spans="54:56">
      <c r="BB280" s="72">
        <v>0.13500000000000001</v>
      </c>
      <c r="BC280" s="72">
        <v>233</v>
      </c>
      <c r="BD280" s="72">
        <f t="shared" si="8"/>
        <v>305</v>
      </c>
    </row>
    <row r="281" spans="54:56">
      <c r="BB281" s="72">
        <v>0.13550000000000001</v>
      </c>
      <c r="BC281" s="72">
        <v>251</v>
      </c>
      <c r="BD281" s="72">
        <f t="shared" si="8"/>
        <v>287</v>
      </c>
    </row>
    <row r="282" spans="54:56">
      <c r="BB282" s="72">
        <v>0.13600000000000001</v>
      </c>
      <c r="BC282" s="72">
        <v>233</v>
      </c>
      <c r="BD282" s="72">
        <f t="shared" si="8"/>
        <v>305</v>
      </c>
    </row>
    <row r="283" spans="54:56">
      <c r="BB283" s="72">
        <v>0.13650000000000001</v>
      </c>
      <c r="BC283" s="72">
        <v>242</v>
      </c>
      <c r="BD283" s="72">
        <f t="shared" si="8"/>
        <v>296</v>
      </c>
    </row>
    <row r="284" spans="54:56">
      <c r="BB284" s="72">
        <v>0.13700000000000001</v>
      </c>
      <c r="BC284" s="72">
        <v>204</v>
      </c>
      <c r="BD284" s="72">
        <f t="shared" si="8"/>
        <v>334</v>
      </c>
    </row>
    <row r="285" spans="54:56">
      <c r="BB285" s="72">
        <v>0.13750000000000001</v>
      </c>
      <c r="BC285" s="72">
        <v>234</v>
      </c>
      <c r="BD285" s="72">
        <f t="shared" si="8"/>
        <v>304</v>
      </c>
    </row>
    <row r="286" spans="54:56">
      <c r="BB286" s="72">
        <v>0.13800000000000001</v>
      </c>
      <c r="BC286" s="72">
        <v>195</v>
      </c>
      <c r="BD286" s="72">
        <f t="shared" si="8"/>
        <v>343</v>
      </c>
    </row>
    <row r="287" spans="54:56">
      <c r="BB287" s="72">
        <v>0.13850000000000001</v>
      </c>
      <c r="BC287" s="72">
        <v>236</v>
      </c>
      <c r="BD287" s="72">
        <f t="shared" si="8"/>
        <v>302</v>
      </c>
    </row>
    <row r="288" spans="54:56">
      <c r="BB288" s="72">
        <v>0.13900000000000001</v>
      </c>
      <c r="BC288" s="72">
        <v>198</v>
      </c>
      <c r="BD288" s="72">
        <f t="shared" si="8"/>
        <v>340</v>
      </c>
    </row>
    <row r="289" spans="54:56">
      <c r="BB289" s="72">
        <v>0.13950000000000001</v>
      </c>
      <c r="BC289" s="72">
        <v>202</v>
      </c>
      <c r="BD289" s="72">
        <f t="shared" si="8"/>
        <v>336</v>
      </c>
    </row>
    <row r="290" spans="54:56">
      <c r="BB290" s="72">
        <v>0.14000000000000001</v>
      </c>
      <c r="BC290" s="72">
        <v>266</v>
      </c>
      <c r="BD290" s="72">
        <f t="shared" si="8"/>
        <v>272</v>
      </c>
    </row>
    <row r="291" spans="54:56">
      <c r="BB291" s="72">
        <v>0.14050000000000001</v>
      </c>
      <c r="BC291" s="72">
        <v>223</v>
      </c>
      <c r="BD291" s="72">
        <f t="shared" si="8"/>
        <v>315</v>
      </c>
    </row>
    <row r="292" spans="54:56">
      <c r="BB292" s="72">
        <v>0.14099999999999999</v>
      </c>
      <c r="BC292" s="72">
        <v>204</v>
      </c>
      <c r="BD292" s="72">
        <f t="shared" si="8"/>
        <v>334</v>
      </c>
    </row>
    <row r="293" spans="54:56">
      <c r="BB293" s="72">
        <v>0.14149999999999999</v>
      </c>
      <c r="BC293" s="72">
        <v>188</v>
      </c>
      <c r="BD293" s="72">
        <f t="shared" si="8"/>
        <v>350</v>
      </c>
    </row>
    <row r="294" spans="54:56">
      <c r="BB294" s="72">
        <v>0.14199999999999999</v>
      </c>
      <c r="BC294" s="72">
        <v>269</v>
      </c>
      <c r="BD294" s="72">
        <f t="shared" si="8"/>
        <v>269</v>
      </c>
    </row>
    <row r="295" spans="54:56">
      <c r="BB295" s="72">
        <v>0.14249999999999999</v>
      </c>
      <c r="BC295" s="72">
        <v>213</v>
      </c>
      <c r="BD295" s="72">
        <f t="shared" si="8"/>
        <v>325</v>
      </c>
    </row>
    <row r="296" spans="54:56">
      <c r="BB296" s="72">
        <v>0.14299999999999999</v>
      </c>
      <c r="BC296" s="72">
        <v>221</v>
      </c>
      <c r="BD296" s="72">
        <f t="shared" si="8"/>
        <v>317</v>
      </c>
    </row>
    <row r="297" spans="54:56">
      <c r="BB297" s="72">
        <v>0.14349999999999999</v>
      </c>
      <c r="BC297" s="72">
        <v>245</v>
      </c>
      <c r="BD297" s="72">
        <f t="shared" si="8"/>
        <v>293</v>
      </c>
    </row>
    <row r="298" spans="54:56">
      <c r="BB298" s="72">
        <v>0.14399999999999999</v>
      </c>
      <c r="BC298" s="72">
        <v>208</v>
      </c>
      <c r="BD298" s="72">
        <f t="shared" si="8"/>
        <v>330</v>
      </c>
    </row>
    <row r="299" spans="54:56">
      <c r="BB299" s="72">
        <v>0.14449999999999999</v>
      </c>
      <c r="BC299" s="72">
        <v>248</v>
      </c>
      <c r="BD299" s="72">
        <f t="shared" si="8"/>
        <v>290</v>
      </c>
    </row>
    <row r="300" spans="54:56">
      <c r="BB300" s="72">
        <v>0.14499999999999999</v>
      </c>
      <c r="BC300" s="72">
        <v>217</v>
      </c>
      <c r="BD300" s="72">
        <f t="shared" si="8"/>
        <v>321</v>
      </c>
    </row>
    <row r="301" spans="54:56">
      <c r="BB301" s="72">
        <v>0.14549999999999999</v>
      </c>
      <c r="BC301" s="72">
        <v>235</v>
      </c>
      <c r="BD301" s="72">
        <f t="shared" si="8"/>
        <v>303</v>
      </c>
    </row>
    <row r="302" spans="54:56">
      <c r="BB302" s="72">
        <v>0.14599999999999999</v>
      </c>
      <c r="BC302" s="72">
        <v>220</v>
      </c>
      <c r="BD302" s="72">
        <f t="shared" si="8"/>
        <v>318</v>
      </c>
    </row>
    <row r="303" spans="54:56">
      <c r="BB303" s="72">
        <v>0.14649999999999999</v>
      </c>
      <c r="BC303" s="72">
        <v>277</v>
      </c>
      <c r="BD303" s="72">
        <f t="shared" si="8"/>
        <v>261</v>
      </c>
    </row>
    <row r="304" spans="54:56">
      <c r="BB304" s="72">
        <v>0.14699999999999999</v>
      </c>
      <c r="BC304" s="72">
        <v>259</v>
      </c>
      <c r="BD304" s="72">
        <f t="shared" si="8"/>
        <v>279</v>
      </c>
    </row>
    <row r="305" spans="54:56">
      <c r="BB305" s="72">
        <v>0.14749999999999999</v>
      </c>
      <c r="BC305" s="72">
        <v>258</v>
      </c>
      <c r="BD305" s="72">
        <f t="shared" si="8"/>
        <v>280</v>
      </c>
    </row>
    <row r="306" spans="54:56">
      <c r="BB306" s="72">
        <v>0.14799999999999999</v>
      </c>
      <c r="BC306" s="72">
        <v>225</v>
      </c>
      <c r="BD306" s="72">
        <f t="shared" si="8"/>
        <v>313</v>
      </c>
    </row>
    <row r="307" spans="54:56">
      <c r="BB307" s="72">
        <v>0.14849999999999999</v>
      </c>
      <c r="BC307" s="72">
        <v>224</v>
      </c>
      <c r="BD307" s="72">
        <f t="shared" si="8"/>
        <v>314</v>
      </c>
    </row>
    <row r="308" spans="54:56">
      <c r="BB308" s="72">
        <v>0.14899999999999999</v>
      </c>
      <c r="BC308" s="72">
        <v>269</v>
      </c>
      <c r="BD308" s="72">
        <f t="shared" si="8"/>
        <v>269</v>
      </c>
    </row>
    <row r="309" spans="54:56">
      <c r="BB309" s="72">
        <v>0.14949999999999999</v>
      </c>
      <c r="BC309" s="72">
        <v>256</v>
      </c>
      <c r="BD309" s="72">
        <f t="shared" si="8"/>
        <v>282</v>
      </c>
    </row>
    <row r="310" spans="54:56">
      <c r="BB310" s="72">
        <v>0.15</v>
      </c>
      <c r="BC310" s="72">
        <v>265</v>
      </c>
      <c r="BD310" s="72">
        <f t="shared" si="8"/>
        <v>273</v>
      </c>
    </row>
    <row r="311" spans="54:56">
      <c r="BB311" s="72">
        <v>0.15049999999999999</v>
      </c>
      <c r="BC311" s="72">
        <v>210</v>
      </c>
      <c r="BD311" s="72">
        <f t="shared" si="8"/>
        <v>328</v>
      </c>
    </row>
    <row r="312" spans="54:56">
      <c r="BB312" s="72">
        <v>0.151</v>
      </c>
      <c r="BC312" s="72">
        <v>229</v>
      </c>
      <c r="BD312" s="72">
        <f t="shared" si="8"/>
        <v>309</v>
      </c>
    </row>
    <row r="313" spans="54:56">
      <c r="BB313" s="72">
        <v>0.1515</v>
      </c>
      <c r="BC313" s="72">
        <v>238</v>
      </c>
      <c r="BD313" s="72">
        <f t="shared" si="8"/>
        <v>300</v>
      </c>
    </row>
    <row r="314" spans="54:56">
      <c r="BB314" s="72">
        <v>0.152</v>
      </c>
      <c r="BC314" s="72">
        <v>246</v>
      </c>
      <c r="BD314" s="72">
        <f t="shared" si="8"/>
        <v>292</v>
      </c>
    </row>
    <row r="315" spans="54:56">
      <c r="BB315" s="72">
        <v>0.1525</v>
      </c>
      <c r="BC315" s="72">
        <v>195</v>
      </c>
      <c r="BD315" s="72">
        <f t="shared" si="8"/>
        <v>343</v>
      </c>
    </row>
    <row r="316" spans="54:56">
      <c r="BB316" s="72">
        <v>0.153</v>
      </c>
      <c r="BC316" s="72">
        <v>213</v>
      </c>
      <c r="BD316" s="72">
        <f t="shared" si="8"/>
        <v>325</v>
      </c>
    </row>
    <row r="317" spans="54:56">
      <c r="BB317" s="72">
        <v>0.1535</v>
      </c>
      <c r="BC317" s="72">
        <v>249</v>
      </c>
      <c r="BD317" s="72">
        <f t="shared" si="8"/>
        <v>289</v>
      </c>
    </row>
    <row r="318" spans="54:56">
      <c r="BB318" s="72">
        <v>0.154</v>
      </c>
      <c r="BC318" s="72">
        <v>200</v>
      </c>
      <c r="BD318" s="72">
        <f t="shared" si="8"/>
        <v>338</v>
      </c>
    </row>
    <row r="319" spans="54:56">
      <c r="BB319" s="72">
        <v>0.1545</v>
      </c>
      <c r="BC319" s="72">
        <v>276</v>
      </c>
      <c r="BD319" s="72">
        <f t="shared" si="8"/>
        <v>262</v>
      </c>
    </row>
    <row r="320" spans="54:56">
      <c r="BB320" s="72">
        <v>0.155</v>
      </c>
      <c r="BC320" s="72">
        <v>228</v>
      </c>
      <c r="BD320" s="72">
        <f t="shared" si="8"/>
        <v>310</v>
      </c>
    </row>
    <row r="321" spans="54:56">
      <c r="BB321" s="72">
        <v>0.1555</v>
      </c>
      <c r="BC321" s="72">
        <v>246</v>
      </c>
      <c r="BD321" s="72">
        <f t="shared" si="8"/>
        <v>292</v>
      </c>
    </row>
    <row r="322" spans="54:56">
      <c r="BB322" s="72">
        <v>0.156</v>
      </c>
      <c r="BC322" s="72">
        <v>235</v>
      </c>
      <c r="BD322" s="72">
        <f t="shared" si="8"/>
        <v>303</v>
      </c>
    </row>
    <row r="323" spans="54:56">
      <c r="BB323" s="72">
        <v>0.1565</v>
      </c>
      <c r="BC323" s="72">
        <v>273</v>
      </c>
      <c r="BD323" s="72">
        <f t="shared" si="8"/>
        <v>265</v>
      </c>
    </row>
    <row r="324" spans="54:56">
      <c r="BB324" s="72">
        <v>0.157</v>
      </c>
      <c r="BC324" s="72">
        <v>203</v>
      </c>
      <c r="BD324" s="72">
        <f t="shared" si="8"/>
        <v>335</v>
      </c>
    </row>
    <row r="325" spans="54:56">
      <c r="BB325" s="72">
        <v>0.1575</v>
      </c>
      <c r="BC325" s="72">
        <v>250</v>
      </c>
      <c r="BD325" s="72">
        <f t="shared" si="8"/>
        <v>288</v>
      </c>
    </row>
    <row r="326" spans="54:56">
      <c r="BB326" s="72">
        <v>0.158</v>
      </c>
      <c r="BC326" s="72">
        <v>287</v>
      </c>
      <c r="BD326" s="72">
        <f t="shared" si="8"/>
        <v>251</v>
      </c>
    </row>
    <row r="327" spans="54:56">
      <c r="BB327" s="72">
        <v>0.1585</v>
      </c>
      <c r="BC327" s="72">
        <v>233</v>
      </c>
      <c r="BD327" s="72">
        <f t="shared" si="8"/>
        <v>305</v>
      </c>
    </row>
    <row r="328" spans="54:56">
      <c r="BB328" s="72">
        <v>0.159</v>
      </c>
      <c r="BC328" s="72">
        <v>219</v>
      </c>
      <c r="BD328" s="72">
        <f t="shared" si="8"/>
        <v>319</v>
      </c>
    </row>
    <row r="329" spans="54:56">
      <c r="BB329" s="72">
        <v>0.1595</v>
      </c>
      <c r="BC329" s="72">
        <v>230</v>
      </c>
      <c r="BD329" s="72">
        <f t="shared" si="8"/>
        <v>308</v>
      </c>
    </row>
    <row r="330" spans="54:56">
      <c r="BB330" s="72">
        <v>0.16</v>
      </c>
      <c r="BC330" s="72">
        <v>227</v>
      </c>
      <c r="BD330" s="72">
        <f t="shared" ref="BD330:BD393" si="9">$BB$5-BC330</f>
        <v>311</v>
      </c>
    </row>
    <row r="331" spans="54:56">
      <c r="BB331" s="72">
        <v>0.1605</v>
      </c>
      <c r="BC331" s="72">
        <v>246</v>
      </c>
      <c r="BD331" s="72">
        <f t="shared" si="9"/>
        <v>292</v>
      </c>
    </row>
    <row r="332" spans="54:56">
      <c r="BB332" s="72">
        <v>0.161</v>
      </c>
      <c r="BC332" s="72">
        <v>252</v>
      </c>
      <c r="BD332" s="72">
        <f t="shared" si="9"/>
        <v>286</v>
      </c>
    </row>
    <row r="333" spans="54:56">
      <c r="BB333" s="72">
        <v>0.1615</v>
      </c>
      <c r="BC333" s="72">
        <v>196</v>
      </c>
      <c r="BD333" s="72">
        <f t="shared" si="9"/>
        <v>342</v>
      </c>
    </row>
    <row r="334" spans="54:56">
      <c r="BB334" s="72">
        <v>0.16200000000000001</v>
      </c>
      <c r="BC334" s="72">
        <v>228</v>
      </c>
      <c r="BD334" s="72">
        <f t="shared" si="9"/>
        <v>310</v>
      </c>
    </row>
    <row r="335" spans="54:56">
      <c r="BB335" s="72">
        <v>0.16250000000000001</v>
      </c>
      <c r="BC335" s="72">
        <v>248</v>
      </c>
      <c r="BD335" s="72">
        <f t="shared" si="9"/>
        <v>290</v>
      </c>
    </row>
    <row r="336" spans="54:56">
      <c r="BB336" s="72">
        <v>0.16300000000000001</v>
      </c>
      <c r="BC336" s="72">
        <v>193</v>
      </c>
      <c r="BD336" s="72">
        <f t="shared" si="9"/>
        <v>345</v>
      </c>
    </row>
    <row r="337" spans="54:56">
      <c r="BB337" s="72">
        <v>0.16350000000000001</v>
      </c>
      <c r="BC337" s="72">
        <v>249</v>
      </c>
      <c r="BD337" s="72">
        <f t="shared" si="9"/>
        <v>289</v>
      </c>
    </row>
    <row r="338" spans="54:56">
      <c r="BB338" s="72">
        <v>0.16400000000000001</v>
      </c>
      <c r="BC338" s="72">
        <v>216</v>
      </c>
      <c r="BD338" s="72">
        <f t="shared" si="9"/>
        <v>322</v>
      </c>
    </row>
    <row r="339" spans="54:56">
      <c r="BB339" s="72">
        <v>0.16450000000000001</v>
      </c>
      <c r="BC339" s="72">
        <v>290</v>
      </c>
      <c r="BD339" s="72">
        <f t="shared" si="9"/>
        <v>248</v>
      </c>
    </row>
    <row r="340" spans="54:56">
      <c r="BB340" s="72">
        <v>0.16500000000000001</v>
      </c>
      <c r="BC340" s="72">
        <v>267</v>
      </c>
      <c r="BD340" s="72">
        <f t="shared" si="9"/>
        <v>271</v>
      </c>
    </row>
    <row r="341" spans="54:56">
      <c r="BB341" s="72">
        <v>0.16550000000000001</v>
      </c>
      <c r="BC341" s="72">
        <v>191</v>
      </c>
      <c r="BD341" s="72">
        <f t="shared" si="9"/>
        <v>347</v>
      </c>
    </row>
    <row r="342" spans="54:56">
      <c r="BB342" s="72">
        <v>0.16600000000000001</v>
      </c>
      <c r="BC342" s="72">
        <v>228</v>
      </c>
      <c r="BD342" s="72">
        <f t="shared" si="9"/>
        <v>310</v>
      </c>
    </row>
    <row r="343" spans="54:56">
      <c r="BB343" s="72">
        <v>0.16650000000000001</v>
      </c>
      <c r="BC343" s="72">
        <v>197</v>
      </c>
      <c r="BD343" s="72">
        <f t="shared" si="9"/>
        <v>341</v>
      </c>
    </row>
    <row r="344" spans="54:56">
      <c r="BB344" s="72">
        <v>0.16700000000000001</v>
      </c>
      <c r="BC344" s="72">
        <v>240</v>
      </c>
      <c r="BD344" s="72">
        <f t="shared" si="9"/>
        <v>298</v>
      </c>
    </row>
    <row r="345" spans="54:56">
      <c r="BB345" s="72">
        <v>0.16750000000000001</v>
      </c>
      <c r="BC345" s="72">
        <v>209</v>
      </c>
      <c r="BD345" s="72">
        <f t="shared" si="9"/>
        <v>329</v>
      </c>
    </row>
    <row r="346" spans="54:56">
      <c r="BB346" s="72">
        <v>0.16800000000000001</v>
      </c>
      <c r="BC346" s="72">
        <v>213</v>
      </c>
      <c r="BD346" s="72">
        <f t="shared" si="9"/>
        <v>325</v>
      </c>
    </row>
    <row r="347" spans="54:56">
      <c r="BB347" s="72">
        <v>0.16850000000000001</v>
      </c>
      <c r="BC347" s="72">
        <v>213</v>
      </c>
      <c r="BD347" s="72">
        <f t="shared" si="9"/>
        <v>325</v>
      </c>
    </row>
    <row r="348" spans="54:56">
      <c r="BB348" s="72">
        <v>0.16900000000000001</v>
      </c>
      <c r="BC348" s="72">
        <v>173</v>
      </c>
      <c r="BD348" s="72">
        <f t="shared" si="9"/>
        <v>365</v>
      </c>
    </row>
    <row r="349" spans="54:56">
      <c r="BB349" s="72">
        <v>0.16950000000000001</v>
      </c>
      <c r="BC349" s="72">
        <v>237</v>
      </c>
      <c r="BD349" s="72">
        <f t="shared" si="9"/>
        <v>301</v>
      </c>
    </row>
    <row r="350" spans="54:56">
      <c r="BB350" s="72">
        <v>0.17</v>
      </c>
      <c r="BC350" s="72">
        <v>265</v>
      </c>
      <c r="BD350" s="72">
        <f t="shared" si="9"/>
        <v>273</v>
      </c>
    </row>
    <row r="351" spans="54:56">
      <c r="BB351" s="72">
        <v>0.17050000000000001</v>
      </c>
      <c r="BC351" s="72">
        <v>230</v>
      </c>
      <c r="BD351" s="72">
        <f t="shared" si="9"/>
        <v>308</v>
      </c>
    </row>
    <row r="352" spans="54:56">
      <c r="BB352" s="72">
        <v>0.17100000000000001</v>
      </c>
      <c r="BC352" s="72">
        <v>253</v>
      </c>
      <c r="BD352" s="72">
        <f t="shared" si="9"/>
        <v>285</v>
      </c>
    </row>
    <row r="353" spans="54:56">
      <c r="BB353" s="72">
        <v>0.17150000000000001</v>
      </c>
      <c r="BC353" s="72">
        <v>282</v>
      </c>
      <c r="BD353" s="72">
        <f t="shared" si="9"/>
        <v>256</v>
      </c>
    </row>
    <row r="354" spans="54:56">
      <c r="BB354" s="72">
        <v>0.17199999999999999</v>
      </c>
      <c r="BC354" s="72">
        <v>216</v>
      </c>
      <c r="BD354" s="72">
        <f t="shared" si="9"/>
        <v>322</v>
      </c>
    </row>
    <row r="355" spans="54:56">
      <c r="BB355" s="72">
        <v>0.17249999999999999</v>
      </c>
      <c r="BC355" s="72">
        <v>283</v>
      </c>
      <c r="BD355" s="72">
        <f t="shared" si="9"/>
        <v>255</v>
      </c>
    </row>
    <row r="356" spans="54:56">
      <c r="BB356" s="72">
        <v>0.17299999999999999</v>
      </c>
      <c r="BC356" s="72">
        <v>247</v>
      </c>
      <c r="BD356" s="72">
        <f t="shared" si="9"/>
        <v>291</v>
      </c>
    </row>
    <row r="357" spans="54:56">
      <c r="BB357" s="72">
        <v>0.17349999999999999</v>
      </c>
      <c r="BC357" s="72">
        <v>230</v>
      </c>
      <c r="BD357" s="72">
        <f t="shared" si="9"/>
        <v>308</v>
      </c>
    </row>
    <row r="358" spans="54:56">
      <c r="BB358" s="72">
        <v>0.17399999999999999</v>
      </c>
      <c r="BC358" s="72">
        <v>270</v>
      </c>
      <c r="BD358" s="72">
        <f t="shared" si="9"/>
        <v>268</v>
      </c>
    </row>
    <row r="359" spans="54:56">
      <c r="BB359" s="72">
        <v>0.17449999999999999</v>
      </c>
      <c r="BC359" s="72">
        <v>244</v>
      </c>
      <c r="BD359" s="72">
        <f t="shared" si="9"/>
        <v>294</v>
      </c>
    </row>
    <row r="360" spans="54:56">
      <c r="BB360" s="72">
        <v>0.17499999999999999</v>
      </c>
      <c r="BC360" s="72">
        <v>207</v>
      </c>
      <c r="BD360" s="72">
        <f t="shared" si="9"/>
        <v>331</v>
      </c>
    </row>
    <row r="361" spans="54:56">
      <c r="BB361" s="72">
        <v>0.17549999999999999</v>
      </c>
      <c r="BC361" s="72">
        <v>198</v>
      </c>
      <c r="BD361" s="72">
        <f t="shared" si="9"/>
        <v>340</v>
      </c>
    </row>
    <row r="362" spans="54:56">
      <c r="BB362" s="72">
        <v>0.17599999999999999</v>
      </c>
      <c r="BC362" s="72">
        <v>269</v>
      </c>
      <c r="BD362" s="72">
        <f t="shared" si="9"/>
        <v>269</v>
      </c>
    </row>
    <row r="363" spans="54:56">
      <c r="BB363" s="72">
        <v>0.17649999999999999</v>
      </c>
      <c r="BC363" s="72">
        <v>250</v>
      </c>
      <c r="BD363" s="72">
        <f t="shared" si="9"/>
        <v>288</v>
      </c>
    </row>
    <row r="364" spans="54:56">
      <c r="BB364" s="72">
        <v>0.17699999999999999</v>
      </c>
      <c r="BC364" s="72">
        <v>206</v>
      </c>
      <c r="BD364" s="72">
        <f t="shared" si="9"/>
        <v>332</v>
      </c>
    </row>
    <row r="365" spans="54:56">
      <c r="BB365" s="72">
        <v>0.17749999999999999</v>
      </c>
      <c r="BC365" s="72">
        <v>242</v>
      </c>
      <c r="BD365" s="72">
        <f t="shared" si="9"/>
        <v>296</v>
      </c>
    </row>
    <row r="366" spans="54:56">
      <c r="BB366" s="72">
        <v>0.17799999999999999</v>
      </c>
      <c r="BC366" s="72">
        <v>244</v>
      </c>
      <c r="BD366" s="72">
        <f t="shared" si="9"/>
        <v>294</v>
      </c>
    </row>
    <row r="367" spans="54:56">
      <c r="BB367" s="72">
        <v>0.17849999999999999</v>
      </c>
      <c r="BC367" s="72">
        <v>248</v>
      </c>
      <c r="BD367" s="72">
        <f t="shared" si="9"/>
        <v>290</v>
      </c>
    </row>
    <row r="368" spans="54:56">
      <c r="BB368" s="72">
        <v>0.17899999999999999</v>
      </c>
      <c r="BC368" s="72">
        <v>219</v>
      </c>
      <c r="BD368" s="72">
        <f t="shared" si="9"/>
        <v>319</v>
      </c>
    </row>
    <row r="369" spans="54:56">
      <c r="BB369" s="72">
        <v>0.17949999999999999</v>
      </c>
      <c r="BC369" s="72">
        <v>240</v>
      </c>
      <c r="BD369" s="72">
        <f t="shared" si="9"/>
        <v>298</v>
      </c>
    </row>
    <row r="370" spans="54:56">
      <c r="BB370" s="72">
        <v>0.18</v>
      </c>
      <c r="BC370" s="72">
        <v>220</v>
      </c>
      <c r="BD370" s="72">
        <f t="shared" si="9"/>
        <v>318</v>
      </c>
    </row>
    <row r="371" spans="54:56">
      <c r="BB371" s="72">
        <v>0.18049999999999999</v>
      </c>
      <c r="BC371" s="72">
        <v>249</v>
      </c>
      <c r="BD371" s="72">
        <f t="shared" si="9"/>
        <v>289</v>
      </c>
    </row>
    <row r="372" spans="54:56">
      <c r="BB372" s="72">
        <v>0.18099999999999999</v>
      </c>
      <c r="BC372" s="72">
        <v>219</v>
      </c>
      <c r="BD372" s="72">
        <f t="shared" si="9"/>
        <v>319</v>
      </c>
    </row>
    <row r="373" spans="54:56">
      <c r="BB373" s="72">
        <v>0.18149999999999999</v>
      </c>
      <c r="BC373" s="72">
        <v>239</v>
      </c>
      <c r="BD373" s="72">
        <f t="shared" si="9"/>
        <v>299</v>
      </c>
    </row>
    <row r="374" spans="54:56">
      <c r="BB374" s="72">
        <v>0.182</v>
      </c>
      <c r="BC374" s="72">
        <v>250</v>
      </c>
      <c r="BD374" s="72">
        <f t="shared" si="9"/>
        <v>288</v>
      </c>
    </row>
    <row r="375" spans="54:56">
      <c r="BB375" s="72">
        <v>0.1825</v>
      </c>
      <c r="BC375" s="72">
        <v>245</v>
      </c>
      <c r="BD375" s="72">
        <f t="shared" si="9"/>
        <v>293</v>
      </c>
    </row>
    <row r="376" spans="54:56">
      <c r="BB376" s="72">
        <v>0.183</v>
      </c>
      <c r="BC376" s="72">
        <v>259</v>
      </c>
      <c r="BD376" s="72">
        <f t="shared" si="9"/>
        <v>279</v>
      </c>
    </row>
    <row r="377" spans="54:56">
      <c r="BB377" s="72">
        <v>0.1835</v>
      </c>
      <c r="BC377" s="72">
        <v>229</v>
      </c>
      <c r="BD377" s="72">
        <f t="shared" si="9"/>
        <v>309</v>
      </c>
    </row>
    <row r="378" spans="54:56">
      <c r="BB378" s="72">
        <v>0.184</v>
      </c>
      <c r="BC378" s="72">
        <v>256</v>
      </c>
      <c r="BD378" s="72">
        <f t="shared" si="9"/>
        <v>282</v>
      </c>
    </row>
    <row r="379" spans="54:56">
      <c r="BB379" s="72">
        <v>0.1845</v>
      </c>
      <c r="BC379" s="72">
        <v>235</v>
      </c>
      <c r="BD379" s="72">
        <f t="shared" si="9"/>
        <v>303</v>
      </c>
    </row>
    <row r="380" spans="54:56">
      <c r="BB380" s="72">
        <v>0.185</v>
      </c>
      <c r="BC380" s="72">
        <v>258</v>
      </c>
      <c r="BD380" s="72">
        <f t="shared" si="9"/>
        <v>280</v>
      </c>
    </row>
    <row r="381" spans="54:56">
      <c r="BB381" s="72">
        <v>0.1855</v>
      </c>
      <c r="BC381" s="72">
        <v>194</v>
      </c>
      <c r="BD381" s="72">
        <f t="shared" si="9"/>
        <v>344</v>
      </c>
    </row>
    <row r="382" spans="54:56">
      <c r="BB382" s="72">
        <v>0.186</v>
      </c>
      <c r="BC382" s="72">
        <v>240</v>
      </c>
      <c r="BD382" s="72">
        <f t="shared" si="9"/>
        <v>298</v>
      </c>
    </row>
    <row r="383" spans="54:56">
      <c r="BB383" s="72">
        <v>0.1865</v>
      </c>
      <c r="BC383" s="72">
        <v>246</v>
      </c>
      <c r="BD383" s="72">
        <f t="shared" si="9"/>
        <v>292</v>
      </c>
    </row>
    <row r="384" spans="54:56">
      <c r="BB384" s="72">
        <v>0.187</v>
      </c>
      <c r="BC384" s="72">
        <v>203</v>
      </c>
      <c r="BD384" s="72">
        <f t="shared" si="9"/>
        <v>335</v>
      </c>
    </row>
    <row r="385" spans="54:56">
      <c r="BB385" s="72">
        <v>0.1875</v>
      </c>
      <c r="BC385" s="72">
        <v>198</v>
      </c>
      <c r="BD385" s="72">
        <f t="shared" si="9"/>
        <v>340</v>
      </c>
    </row>
    <row r="386" spans="54:56">
      <c r="BB386" s="72">
        <v>0.188</v>
      </c>
      <c r="BC386" s="72">
        <v>227</v>
      </c>
      <c r="BD386" s="72">
        <f t="shared" si="9"/>
        <v>311</v>
      </c>
    </row>
    <row r="387" spans="54:56">
      <c r="BB387" s="72">
        <v>0.1885</v>
      </c>
      <c r="BC387" s="72">
        <v>215</v>
      </c>
      <c r="BD387" s="72">
        <f t="shared" si="9"/>
        <v>323</v>
      </c>
    </row>
    <row r="388" spans="54:56">
      <c r="BB388" s="72">
        <v>0.189</v>
      </c>
      <c r="BC388" s="72">
        <v>239</v>
      </c>
      <c r="BD388" s="72">
        <f t="shared" si="9"/>
        <v>299</v>
      </c>
    </row>
    <row r="389" spans="54:56">
      <c r="BB389" s="72">
        <v>0.1895</v>
      </c>
      <c r="BC389" s="72">
        <v>297</v>
      </c>
      <c r="BD389" s="72">
        <f t="shared" si="9"/>
        <v>241</v>
      </c>
    </row>
    <row r="390" spans="54:56">
      <c r="BB390" s="72">
        <v>0.19</v>
      </c>
      <c r="BC390" s="72">
        <v>227</v>
      </c>
      <c r="BD390" s="72">
        <f t="shared" si="9"/>
        <v>311</v>
      </c>
    </row>
    <row r="391" spans="54:56">
      <c r="BB391" s="72">
        <v>0.1905</v>
      </c>
      <c r="BC391" s="72">
        <v>263</v>
      </c>
      <c r="BD391" s="72">
        <f t="shared" si="9"/>
        <v>275</v>
      </c>
    </row>
    <row r="392" spans="54:56">
      <c r="BB392" s="72">
        <v>0.191</v>
      </c>
      <c r="BC392" s="72">
        <v>249</v>
      </c>
      <c r="BD392" s="72">
        <f t="shared" si="9"/>
        <v>289</v>
      </c>
    </row>
    <row r="393" spans="54:56">
      <c r="BB393" s="72">
        <v>0.1915</v>
      </c>
      <c r="BC393" s="72">
        <v>239</v>
      </c>
      <c r="BD393" s="72">
        <f t="shared" si="9"/>
        <v>299</v>
      </c>
    </row>
    <row r="394" spans="54:56">
      <c r="BB394" s="72">
        <v>0.192</v>
      </c>
      <c r="BC394" s="72">
        <v>259</v>
      </c>
      <c r="BD394" s="72">
        <f t="shared" ref="BD394:BD457" si="10">$BB$5-BC394</f>
        <v>279</v>
      </c>
    </row>
    <row r="395" spans="54:56">
      <c r="BB395" s="72">
        <v>0.1925</v>
      </c>
      <c r="BC395" s="72">
        <v>240</v>
      </c>
      <c r="BD395" s="72">
        <f t="shared" si="10"/>
        <v>298</v>
      </c>
    </row>
    <row r="396" spans="54:56">
      <c r="BB396" s="72">
        <v>0.193</v>
      </c>
      <c r="BC396" s="72">
        <v>233</v>
      </c>
      <c r="BD396" s="72">
        <f t="shared" si="10"/>
        <v>305</v>
      </c>
    </row>
    <row r="397" spans="54:56">
      <c r="BB397" s="72">
        <v>0.19350000000000001</v>
      </c>
      <c r="BC397" s="72">
        <v>246</v>
      </c>
      <c r="BD397" s="72">
        <f t="shared" si="10"/>
        <v>292</v>
      </c>
    </row>
    <row r="398" spans="54:56">
      <c r="BB398" s="72">
        <v>0.19400000000000001</v>
      </c>
      <c r="BC398" s="72">
        <v>210</v>
      </c>
      <c r="BD398" s="72">
        <f t="shared" si="10"/>
        <v>328</v>
      </c>
    </row>
    <row r="399" spans="54:56">
      <c r="BB399" s="72">
        <v>0.19450000000000001</v>
      </c>
      <c r="BC399" s="72">
        <v>279</v>
      </c>
      <c r="BD399" s="72">
        <f t="shared" si="10"/>
        <v>259</v>
      </c>
    </row>
    <row r="400" spans="54:56">
      <c r="BB400" s="72">
        <v>0.19500000000000001</v>
      </c>
      <c r="BC400" s="72">
        <v>269</v>
      </c>
      <c r="BD400" s="72">
        <f t="shared" si="10"/>
        <v>269</v>
      </c>
    </row>
    <row r="401" spans="54:56">
      <c r="BB401" s="72">
        <v>0.19550000000000001</v>
      </c>
      <c r="BC401" s="72">
        <v>297</v>
      </c>
      <c r="BD401" s="72">
        <f t="shared" si="10"/>
        <v>241</v>
      </c>
    </row>
    <row r="402" spans="54:56">
      <c r="BB402" s="72">
        <v>0.19600000000000001</v>
      </c>
      <c r="BC402" s="72">
        <v>271</v>
      </c>
      <c r="BD402" s="72">
        <f t="shared" si="10"/>
        <v>267</v>
      </c>
    </row>
    <row r="403" spans="54:56">
      <c r="BB403" s="72">
        <v>0.19650000000000001</v>
      </c>
      <c r="BC403" s="72">
        <v>220</v>
      </c>
      <c r="BD403" s="72">
        <f t="shared" si="10"/>
        <v>318</v>
      </c>
    </row>
    <row r="404" spans="54:56">
      <c r="BB404" s="72">
        <v>0.19700000000000001</v>
      </c>
      <c r="BC404" s="72">
        <v>266</v>
      </c>
      <c r="BD404" s="72">
        <f t="shared" si="10"/>
        <v>272</v>
      </c>
    </row>
    <row r="405" spans="54:56">
      <c r="BB405" s="72">
        <v>0.19750000000000001</v>
      </c>
      <c r="BC405" s="72">
        <v>240</v>
      </c>
      <c r="BD405" s="72">
        <f t="shared" si="10"/>
        <v>298</v>
      </c>
    </row>
    <row r="406" spans="54:56">
      <c r="BB406" s="72">
        <v>0.19800000000000001</v>
      </c>
      <c r="BC406" s="72">
        <v>254</v>
      </c>
      <c r="BD406" s="72">
        <f t="shared" si="10"/>
        <v>284</v>
      </c>
    </row>
    <row r="407" spans="54:56">
      <c r="BB407" s="72">
        <v>0.19850000000000001</v>
      </c>
      <c r="BC407" s="72">
        <v>274</v>
      </c>
      <c r="BD407" s="72">
        <f t="shared" si="10"/>
        <v>264</v>
      </c>
    </row>
    <row r="408" spans="54:56">
      <c r="BB408" s="72">
        <v>0.19900000000000001</v>
      </c>
      <c r="BC408" s="72">
        <v>225</v>
      </c>
      <c r="BD408" s="72">
        <f t="shared" si="10"/>
        <v>313</v>
      </c>
    </row>
    <row r="409" spans="54:56">
      <c r="BB409" s="72">
        <v>0.19950000000000001</v>
      </c>
      <c r="BC409" s="72">
        <v>203</v>
      </c>
      <c r="BD409" s="72">
        <f t="shared" si="10"/>
        <v>335</v>
      </c>
    </row>
    <row r="410" spans="54:56">
      <c r="BB410" s="72">
        <v>0.2</v>
      </c>
      <c r="BC410" s="72">
        <v>231</v>
      </c>
      <c r="BD410" s="72">
        <f t="shared" si="10"/>
        <v>307</v>
      </c>
    </row>
    <row r="411" spans="54:56">
      <c r="BB411" s="72">
        <v>0.20050000000000001</v>
      </c>
      <c r="BC411" s="72">
        <v>246</v>
      </c>
      <c r="BD411" s="72">
        <f t="shared" si="10"/>
        <v>292</v>
      </c>
    </row>
    <row r="412" spans="54:56">
      <c r="BB412" s="72">
        <v>0.20100000000000001</v>
      </c>
      <c r="BC412" s="72">
        <v>251</v>
      </c>
      <c r="BD412" s="72">
        <f t="shared" si="10"/>
        <v>287</v>
      </c>
    </row>
    <row r="413" spans="54:56">
      <c r="BB413" s="72">
        <v>0.20150000000000001</v>
      </c>
      <c r="BC413" s="72">
        <v>227</v>
      </c>
      <c r="BD413" s="72">
        <f t="shared" si="10"/>
        <v>311</v>
      </c>
    </row>
    <row r="414" spans="54:56">
      <c r="BB414" s="72">
        <v>0.20200000000000001</v>
      </c>
      <c r="BC414" s="72">
        <v>251</v>
      </c>
      <c r="BD414" s="72">
        <f t="shared" si="10"/>
        <v>287</v>
      </c>
    </row>
    <row r="415" spans="54:56">
      <c r="BB415" s="72">
        <v>0.20250000000000001</v>
      </c>
      <c r="BC415" s="72">
        <v>252</v>
      </c>
      <c r="BD415" s="72">
        <f t="shared" si="10"/>
        <v>286</v>
      </c>
    </row>
    <row r="416" spans="54:56">
      <c r="BB416" s="72">
        <v>0.20300000000000001</v>
      </c>
      <c r="BC416" s="72">
        <v>261</v>
      </c>
      <c r="BD416" s="72">
        <f t="shared" si="10"/>
        <v>277</v>
      </c>
    </row>
    <row r="417" spans="54:56">
      <c r="BB417" s="72">
        <v>0.20349999999999999</v>
      </c>
      <c r="BC417" s="72">
        <v>229</v>
      </c>
      <c r="BD417" s="72">
        <f t="shared" si="10"/>
        <v>309</v>
      </c>
    </row>
    <row r="418" spans="54:56">
      <c r="BB418" s="72">
        <v>0.20399999999999999</v>
      </c>
      <c r="BC418" s="72">
        <v>271</v>
      </c>
      <c r="BD418" s="72">
        <f t="shared" si="10"/>
        <v>267</v>
      </c>
    </row>
    <row r="419" spans="54:56">
      <c r="BB419" s="72">
        <v>0.20449999999999999</v>
      </c>
      <c r="BC419" s="72">
        <v>233</v>
      </c>
      <c r="BD419" s="72">
        <f t="shared" si="10"/>
        <v>305</v>
      </c>
    </row>
    <row r="420" spans="54:56">
      <c r="BB420" s="72">
        <v>0.20499999999999999</v>
      </c>
      <c r="BC420" s="72">
        <v>235</v>
      </c>
      <c r="BD420" s="72">
        <f t="shared" si="10"/>
        <v>303</v>
      </c>
    </row>
    <row r="421" spans="54:56">
      <c r="BB421" s="72">
        <v>0.20549999999999999</v>
      </c>
      <c r="BC421" s="72">
        <v>251</v>
      </c>
      <c r="BD421" s="72">
        <f t="shared" si="10"/>
        <v>287</v>
      </c>
    </row>
    <row r="422" spans="54:56">
      <c r="BB422" s="72">
        <v>0.20599999999999999</v>
      </c>
      <c r="BC422" s="72">
        <v>252</v>
      </c>
      <c r="BD422" s="72">
        <f t="shared" si="10"/>
        <v>286</v>
      </c>
    </row>
    <row r="423" spans="54:56">
      <c r="BB423" s="72">
        <v>0.20649999999999999</v>
      </c>
      <c r="BC423" s="72">
        <v>263</v>
      </c>
      <c r="BD423" s="72">
        <f t="shared" si="10"/>
        <v>275</v>
      </c>
    </row>
    <row r="424" spans="54:56">
      <c r="BB424" s="72">
        <v>0.20699999999999999</v>
      </c>
      <c r="BC424" s="72">
        <v>226</v>
      </c>
      <c r="BD424" s="72">
        <f t="shared" si="10"/>
        <v>312</v>
      </c>
    </row>
    <row r="425" spans="54:56">
      <c r="BB425" s="72">
        <v>0.20749999999999999</v>
      </c>
      <c r="BC425" s="72">
        <v>224</v>
      </c>
      <c r="BD425" s="72">
        <f t="shared" si="10"/>
        <v>314</v>
      </c>
    </row>
    <row r="426" spans="54:56">
      <c r="BB426" s="72">
        <v>0.20799999999999999</v>
      </c>
      <c r="BC426" s="72">
        <v>197</v>
      </c>
      <c r="BD426" s="72">
        <f t="shared" si="10"/>
        <v>341</v>
      </c>
    </row>
    <row r="427" spans="54:56">
      <c r="BB427" s="72">
        <v>0.20849999999999999</v>
      </c>
      <c r="BC427" s="72">
        <v>252</v>
      </c>
      <c r="BD427" s="72">
        <f t="shared" si="10"/>
        <v>286</v>
      </c>
    </row>
    <row r="428" spans="54:56">
      <c r="BB428" s="72">
        <v>0.20899999999999999</v>
      </c>
      <c r="BC428" s="72">
        <v>292</v>
      </c>
      <c r="BD428" s="72">
        <f t="shared" si="10"/>
        <v>246</v>
      </c>
    </row>
    <row r="429" spans="54:56">
      <c r="BB429" s="72">
        <v>0.20949999999999999</v>
      </c>
      <c r="BC429" s="72">
        <v>272</v>
      </c>
      <c r="BD429" s="72">
        <f t="shared" si="10"/>
        <v>266</v>
      </c>
    </row>
    <row r="430" spans="54:56">
      <c r="BB430" s="72">
        <v>0.21</v>
      </c>
      <c r="BC430" s="72">
        <v>262</v>
      </c>
      <c r="BD430" s="72">
        <f t="shared" si="10"/>
        <v>276</v>
      </c>
    </row>
    <row r="431" spans="54:56">
      <c r="BB431" s="72">
        <v>0.21049999999999999</v>
      </c>
      <c r="BC431" s="72">
        <v>242</v>
      </c>
      <c r="BD431" s="72">
        <f t="shared" si="10"/>
        <v>296</v>
      </c>
    </row>
    <row r="432" spans="54:56">
      <c r="BB432" s="72">
        <v>0.21099999999999999</v>
      </c>
      <c r="BC432" s="72">
        <v>243</v>
      </c>
      <c r="BD432" s="72">
        <f t="shared" si="10"/>
        <v>295</v>
      </c>
    </row>
    <row r="433" spans="54:56">
      <c r="BB433" s="72">
        <v>0.21149999999999999</v>
      </c>
      <c r="BC433" s="72">
        <v>205</v>
      </c>
      <c r="BD433" s="72">
        <f t="shared" si="10"/>
        <v>333</v>
      </c>
    </row>
    <row r="434" spans="54:56">
      <c r="BB434" s="72">
        <v>0.21199999999999999</v>
      </c>
      <c r="BC434" s="72">
        <v>239</v>
      </c>
      <c r="BD434" s="72">
        <f t="shared" si="10"/>
        <v>299</v>
      </c>
    </row>
    <row r="435" spans="54:56">
      <c r="BB435" s="72">
        <v>0.21249999999999999</v>
      </c>
      <c r="BC435" s="72">
        <v>191</v>
      </c>
      <c r="BD435" s="72">
        <f t="shared" si="10"/>
        <v>347</v>
      </c>
    </row>
    <row r="436" spans="54:56">
      <c r="BB436" s="72">
        <v>0.21299999999999999</v>
      </c>
      <c r="BC436" s="72">
        <v>280</v>
      </c>
      <c r="BD436" s="72">
        <f t="shared" si="10"/>
        <v>258</v>
      </c>
    </row>
    <row r="437" spans="54:56">
      <c r="BB437" s="72">
        <v>0.2135</v>
      </c>
      <c r="BC437" s="72">
        <v>223</v>
      </c>
      <c r="BD437" s="72">
        <f t="shared" si="10"/>
        <v>315</v>
      </c>
    </row>
    <row r="438" spans="54:56">
      <c r="BB438" s="72">
        <v>0.214</v>
      </c>
      <c r="BC438" s="72">
        <v>204</v>
      </c>
      <c r="BD438" s="72">
        <f t="shared" si="10"/>
        <v>334</v>
      </c>
    </row>
    <row r="439" spans="54:56">
      <c r="BB439" s="72">
        <v>0.2145</v>
      </c>
      <c r="BC439" s="72">
        <v>267</v>
      </c>
      <c r="BD439" s="72">
        <f t="shared" si="10"/>
        <v>271</v>
      </c>
    </row>
    <row r="440" spans="54:56">
      <c r="BB440" s="72">
        <v>0.215</v>
      </c>
      <c r="BC440" s="72">
        <v>207</v>
      </c>
      <c r="BD440" s="72">
        <f t="shared" si="10"/>
        <v>331</v>
      </c>
    </row>
    <row r="441" spans="54:56">
      <c r="BB441" s="72">
        <v>0.2155</v>
      </c>
      <c r="BC441" s="72">
        <v>213</v>
      </c>
      <c r="BD441" s="72">
        <f t="shared" si="10"/>
        <v>325</v>
      </c>
    </row>
    <row r="442" spans="54:56">
      <c r="BB442" s="72">
        <v>0.216</v>
      </c>
      <c r="BC442" s="72">
        <v>245</v>
      </c>
      <c r="BD442" s="72">
        <f t="shared" si="10"/>
        <v>293</v>
      </c>
    </row>
    <row r="443" spans="54:56">
      <c r="BB443" s="72">
        <v>0.2165</v>
      </c>
      <c r="BC443" s="72">
        <v>254</v>
      </c>
      <c r="BD443" s="72">
        <f t="shared" si="10"/>
        <v>284</v>
      </c>
    </row>
    <row r="444" spans="54:56">
      <c r="BB444" s="72">
        <v>0.217</v>
      </c>
      <c r="BC444" s="72">
        <v>220</v>
      </c>
      <c r="BD444" s="72">
        <f t="shared" si="10"/>
        <v>318</v>
      </c>
    </row>
    <row r="445" spans="54:56">
      <c r="BB445" s="72">
        <v>0.2175</v>
      </c>
      <c r="BC445" s="72">
        <v>173</v>
      </c>
      <c r="BD445" s="72">
        <f t="shared" si="10"/>
        <v>365</v>
      </c>
    </row>
    <row r="446" spans="54:56">
      <c r="BB446" s="72">
        <v>0.218</v>
      </c>
      <c r="BC446" s="72">
        <v>231</v>
      </c>
      <c r="BD446" s="72">
        <f t="shared" si="10"/>
        <v>307</v>
      </c>
    </row>
    <row r="447" spans="54:56">
      <c r="BB447" s="72">
        <v>0.2185</v>
      </c>
      <c r="BC447" s="72">
        <v>201</v>
      </c>
      <c r="BD447" s="72">
        <f t="shared" si="10"/>
        <v>337</v>
      </c>
    </row>
    <row r="448" spans="54:56">
      <c r="BB448" s="72">
        <v>0.219</v>
      </c>
      <c r="BC448" s="72">
        <v>243</v>
      </c>
      <c r="BD448" s="72">
        <f t="shared" si="10"/>
        <v>295</v>
      </c>
    </row>
    <row r="449" spans="54:56">
      <c r="BB449" s="72">
        <v>0.2195</v>
      </c>
      <c r="BC449" s="72">
        <v>214</v>
      </c>
      <c r="BD449" s="72">
        <f t="shared" si="10"/>
        <v>324</v>
      </c>
    </row>
    <row r="450" spans="54:56">
      <c r="BB450" s="72">
        <v>0.22</v>
      </c>
      <c r="BC450" s="72">
        <v>227</v>
      </c>
      <c r="BD450" s="72">
        <f t="shared" si="10"/>
        <v>311</v>
      </c>
    </row>
    <row r="451" spans="54:56">
      <c r="BB451" s="72">
        <v>0.2205</v>
      </c>
      <c r="BC451" s="72">
        <v>240</v>
      </c>
      <c r="BD451" s="72">
        <f t="shared" si="10"/>
        <v>298</v>
      </c>
    </row>
    <row r="452" spans="54:56">
      <c r="BB452" s="72">
        <v>0.221</v>
      </c>
      <c r="BC452" s="72">
        <v>246</v>
      </c>
      <c r="BD452" s="72">
        <f t="shared" si="10"/>
        <v>292</v>
      </c>
    </row>
    <row r="453" spans="54:56">
      <c r="BB453" s="72">
        <v>0.2215</v>
      </c>
      <c r="BC453" s="72">
        <v>211</v>
      </c>
      <c r="BD453" s="72">
        <f t="shared" si="10"/>
        <v>327</v>
      </c>
    </row>
    <row r="454" spans="54:56">
      <c r="BB454" s="72">
        <v>0.222</v>
      </c>
      <c r="BC454" s="72">
        <v>236</v>
      </c>
      <c r="BD454" s="72">
        <f t="shared" si="10"/>
        <v>302</v>
      </c>
    </row>
    <row r="455" spans="54:56">
      <c r="BB455" s="72">
        <v>0.2225</v>
      </c>
      <c r="BC455" s="72">
        <v>231</v>
      </c>
      <c r="BD455" s="72">
        <f t="shared" si="10"/>
        <v>307</v>
      </c>
    </row>
    <row r="456" spans="54:56">
      <c r="BB456" s="72">
        <v>0.223</v>
      </c>
      <c r="BC456" s="72">
        <v>219</v>
      </c>
      <c r="BD456" s="72">
        <f t="shared" si="10"/>
        <v>319</v>
      </c>
    </row>
    <row r="457" spans="54:56">
      <c r="BB457" s="72">
        <v>0.2235</v>
      </c>
      <c r="BC457" s="72">
        <v>237</v>
      </c>
      <c r="BD457" s="72">
        <f t="shared" si="10"/>
        <v>301</v>
      </c>
    </row>
    <row r="458" spans="54:56">
      <c r="BB458" s="72">
        <v>0.224</v>
      </c>
      <c r="BC458" s="72">
        <v>223</v>
      </c>
      <c r="BD458" s="72">
        <f t="shared" ref="BD458:BD521" si="11">$BB$5-BC458</f>
        <v>315</v>
      </c>
    </row>
    <row r="459" spans="54:56">
      <c r="BB459" s="72">
        <v>0.22450000000000001</v>
      </c>
      <c r="BC459" s="72">
        <v>285</v>
      </c>
      <c r="BD459" s="72">
        <f t="shared" si="11"/>
        <v>253</v>
      </c>
    </row>
    <row r="460" spans="54:56">
      <c r="BB460" s="72">
        <v>0.22500000000000001</v>
      </c>
      <c r="BC460" s="72">
        <v>196</v>
      </c>
      <c r="BD460" s="72">
        <f t="shared" si="11"/>
        <v>342</v>
      </c>
    </row>
    <row r="461" spans="54:56">
      <c r="BB461" s="72">
        <v>0.22550000000000001</v>
      </c>
      <c r="BC461" s="72">
        <v>227</v>
      </c>
      <c r="BD461" s="72">
        <f t="shared" si="11"/>
        <v>311</v>
      </c>
    </row>
    <row r="462" spans="54:56">
      <c r="BB462" s="72">
        <v>0.22600000000000001</v>
      </c>
      <c r="BC462" s="72">
        <v>256</v>
      </c>
      <c r="BD462" s="72">
        <f t="shared" si="11"/>
        <v>282</v>
      </c>
    </row>
    <row r="463" spans="54:56">
      <c r="BB463" s="72">
        <v>0.22650000000000001</v>
      </c>
      <c r="BC463" s="72">
        <v>185</v>
      </c>
      <c r="BD463" s="72">
        <f t="shared" si="11"/>
        <v>353</v>
      </c>
    </row>
    <row r="464" spans="54:56">
      <c r="BB464" s="72">
        <v>0.22700000000000001</v>
      </c>
      <c r="BC464" s="72">
        <v>225</v>
      </c>
      <c r="BD464" s="72">
        <f t="shared" si="11"/>
        <v>313</v>
      </c>
    </row>
    <row r="465" spans="54:56">
      <c r="BB465" s="72">
        <v>0.22750000000000001</v>
      </c>
      <c r="BC465" s="72">
        <v>200</v>
      </c>
      <c r="BD465" s="72">
        <f t="shared" si="11"/>
        <v>338</v>
      </c>
    </row>
    <row r="466" spans="54:56">
      <c r="BB466" s="72">
        <v>0.22800000000000001</v>
      </c>
      <c r="BC466" s="72">
        <v>182</v>
      </c>
      <c r="BD466" s="72">
        <f t="shared" si="11"/>
        <v>356</v>
      </c>
    </row>
    <row r="467" spans="54:56">
      <c r="BB467" s="72">
        <v>0.22850000000000001</v>
      </c>
      <c r="BC467" s="72">
        <v>270</v>
      </c>
      <c r="BD467" s="72">
        <f t="shared" si="11"/>
        <v>268</v>
      </c>
    </row>
    <row r="468" spans="54:56">
      <c r="BB468" s="72">
        <v>0.22900000000000001</v>
      </c>
      <c r="BC468" s="72">
        <v>226</v>
      </c>
      <c r="BD468" s="72">
        <f t="shared" si="11"/>
        <v>312</v>
      </c>
    </row>
    <row r="469" spans="54:56">
      <c r="BB469" s="72">
        <v>0.22950000000000001</v>
      </c>
      <c r="BC469" s="72">
        <v>265</v>
      </c>
      <c r="BD469" s="72">
        <f t="shared" si="11"/>
        <v>273</v>
      </c>
    </row>
    <row r="470" spans="54:56">
      <c r="BB470" s="72">
        <v>0.23</v>
      </c>
      <c r="BC470" s="72">
        <v>231</v>
      </c>
      <c r="BD470" s="72">
        <f t="shared" si="11"/>
        <v>307</v>
      </c>
    </row>
    <row r="471" spans="54:56">
      <c r="BB471" s="72">
        <v>0.23050000000000001</v>
      </c>
      <c r="BC471" s="72">
        <v>271</v>
      </c>
      <c r="BD471" s="72">
        <f t="shared" si="11"/>
        <v>267</v>
      </c>
    </row>
    <row r="472" spans="54:56">
      <c r="BB472" s="72">
        <v>0.23100000000000001</v>
      </c>
      <c r="BC472" s="72">
        <v>230</v>
      </c>
      <c r="BD472" s="72">
        <f t="shared" si="11"/>
        <v>308</v>
      </c>
    </row>
    <row r="473" spans="54:56">
      <c r="BB473" s="72">
        <v>0.23150000000000001</v>
      </c>
      <c r="BC473" s="72">
        <v>203</v>
      </c>
      <c r="BD473" s="72">
        <f t="shared" si="11"/>
        <v>335</v>
      </c>
    </row>
    <row r="474" spans="54:56">
      <c r="BB474" s="72">
        <v>0.23200000000000001</v>
      </c>
      <c r="BC474" s="72">
        <v>231</v>
      </c>
      <c r="BD474" s="72">
        <f t="shared" si="11"/>
        <v>307</v>
      </c>
    </row>
    <row r="475" spans="54:56">
      <c r="BB475" s="72">
        <v>0.23250000000000001</v>
      </c>
      <c r="BC475" s="72">
        <v>265</v>
      </c>
      <c r="BD475" s="72">
        <f t="shared" si="11"/>
        <v>273</v>
      </c>
    </row>
    <row r="476" spans="54:56">
      <c r="BB476" s="72">
        <v>0.23300000000000001</v>
      </c>
      <c r="BC476" s="72">
        <v>258</v>
      </c>
      <c r="BD476" s="72">
        <f t="shared" si="11"/>
        <v>280</v>
      </c>
    </row>
    <row r="477" spans="54:56">
      <c r="BB477" s="72">
        <v>0.23350000000000001</v>
      </c>
      <c r="BC477" s="72">
        <v>245</v>
      </c>
      <c r="BD477" s="72">
        <f t="shared" si="11"/>
        <v>293</v>
      </c>
    </row>
    <row r="478" spans="54:56">
      <c r="BB478" s="72">
        <v>0.23400000000000001</v>
      </c>
      <c r="BC478" s="72">
        <v>252</v>
      </c>
      <c r="BD478" s="72">
        <f t="shared" si="11"/>
        <v>286</v>
      </c>
    </row>
    <row r="479" spans="54:56">
      <c r="BB479" s="72">
        <v>0.23449999999999999</v>
      </c>
      <c r="BC479" s="72">
        <v>247</v>
      </c>
      <c r="BD479" s="72">
        <f t="shared" si="11"/>
        <v>291</v>
      </c>
    </row>
    <row r="480" spans="54:56">
      <c r="BB480" s="72">
        <v>0.23499999999999999</v>
      </c>
      <c r="BC480" s="72">
        <v>278</v>
      </c>
      <c r="BD480" s="72">
        <f t="shared" si="11"/>
        <v>260</v>
      </c>
    </row>
    <row r="481" spans="54:56">
      <c r="BB481" s="72">
        <v>0.23549999999999999</v>
      </c>
      <c r="BC481" s="72">
        <v>261</v>
      </c>
      <c r="BD481" s="72">
        <f t="shared" si="11"/>
        <v>277</v>
      </c>
    </row>
    <row r="482" spans="54:56">
      <c r="BB482" s="72">
        <v>0.23599999999999999</v>
      </c>
      <c r="BC482" s="72">
        <v>287</v>
      </c>
      <c r="BD482" s="72">
        <f t="shared" si="11"/>
        <v>251</v>
      </c>
    </row>
    <row r="483" spans="54:56">
      <c r="BB483" s="72">
        <v>0.23649999999999999</v>
      </c>
      <c r="BC483" s="72">
        <v>235</v>
      </c>
      <c r="BD483" s="72">
        <f t="shared" si="11"/>
        <v>303</v>
      </c>
    </row>
    <row r="484" spans="54:56">
      <c r="BB484" s="72">
        <v>0.23699999999999999</v>
      </c>
      <c r="BC484" s="72">
        <v>274</v>
      </c>
      <c r="BD484" s="72">
        <f t="shared" si="11"/>
        <v>264</v>
      </c>
    </row>
    <row r="485" spans="54:56">
      <c r="BB485" s="72">
        <v>0.23749999999999999</v>
      </c>
      <c r="BC485" s="72">
        <v>291</v>
      </c>
      <c r="BD485" s="72">
        <f t="shared" si="11"/>
        <v>247</v>
      </c>
    </row>
    <row r="486" spans="54:56">
      <c r="BB486" s="72">
        <v>0.23799999999999999</v>
      </c>
      <c r="BC486" s="72">
        <v>287</v>
      </c>
      <c r="BD486" s="72">
        <f t="shared" si="11"/>
        <v>251</v>
      </c>
    </row>
    <row r="487" spans="54:56">
      <c r="BB487" s="72">
        <v>0.23849999999999999</v>
      </c>
      <c r="BC487" s="72">
        <v>206</v>
      </c>
      <c r="BD487" s="72">
        <f t="shared" si="11"/>
        <v>332</v>
      </c>
    </row>
    <row r="488" spans="54:56">
      <c r="BB488" s="72">
        <v>0.23899999999999999</v>
      </c>
      <c r="BC488" s="72">
        <v>156</v>
      </c>
      <c r="BD488" s="72">
        <f t="shared" si="11"/>
        <v>382</v>
      </c>
    </row>
    <row r="489" spans="54:56">
      <c r="BB489" s="72">
        <v>0.23949999999999999</v>
      </c>
      <c r="BC489" s="72">
        <v>198</v>
      </c>
      <c r="BD489" s="72">
        <f t="shared" si="11"/>
        <v>340</v>
      </c>
    </row>
    <row r="490" spans="54:56">
      <c r="BB490" s="72">
        <v>0.24</v>
      </c>
      <c r="BC490" s="72">
        <v>250</v>
      </c>
      <c r="BD490" s="72">
        <f t="shared" si="11"/>
        <v>288</v>
      </c>
    </row>
    <row r="491" spans="54:56">
      <c r="BB491" s="72">
        <v>0.24049999999999999</v>
      </c>
      <c r="BC491" s="72">
        <v>222</v>
      </c>
      <c r="BD491" s="72">
        <f t="shared" si="11"/>
        <v>316</v>
      </c>
    </row>
    <row r="492" spans="54:56">
      <c r="BB492" s="72">
        <v>0.24099999999999999</v>
      </c>
      <c r="BC492" s="72">
        <v>248</v>
      </c>
      <c r="BD492" s="72">
        <f t="shared" si="11"/>
        <v>290</v>
      </c>
    </row>
    <row r="493" spans="54:56">
      <c r="BB493" s="72">
        <v>0.24149999999999999</v>
      </c>
      <c r="BC493" s="72">
        <v>254</v>
      </c>
      <c r="BD493" s="72">
        <f t="shared" si="11"/>
        <v>284</v>
      </c>
    </row>
    <row r="494" spans="54:56">
      <c r="BB494" s="72">
        <v>0.24199999999999999</v>
      </c>
      <c r="BC494" s="72">
        <v>227</v>
      </c>
      <c r="BD494" s="72">
        <f t="shared" si="11"/>
        <v>311</v>
      </c>
    </row>
    <row r="495" spans="54:56">
      <c r="BB495" s="72">
        <v>0.24249999999999999</v>
      </c>
      <c r="BC495" s="72">
        <v>257</v>
      </c>
      <c r="BD495" s="72">
        <f t="shared" si="11"/>
        <v>281</v>
      </c>
    </row>
    <row r="496" spans="54:56">
      <c r="BB496" s="72">
        <v>0.24299999999999999</v>
      </c>
      <c r="BC496" s="72">
        <v>266</v>
      </c>
      <c r="BD496" s="72">
        <f t="shared" si="11"/>
        <v>272</v>
      </c>
    </row>
    <row r="497" spans="54:56">
      <c r="BB497" s="72">
        <v>0.24349999999999999</v>
      </c>
      <c r="BC497" s="72">
        <v>252</v>
      </c>
      <c r="BD497" s="72">
        <f t="shared" si="11"/>
        <v>286</v>
      </c>
    </row>
    <row r="498" spans="54:56">
      <c r="BB498" s="72">
        <v>0.24399999999999999</v>
      </c>
      <c r="BC498" s="72">
        <v>268</v>
      </c>
      <c r="BD498" s="72">
        <f t="shared" si="11"/>
        <v>270</v>
      </c>
    </row>
    <row r="499" spans="54:56">
      <c r="BB499" s="72">
        <v>0.2445</v>
      </c>
      <c r="BC499" s="72">
        <v>225</v>
      </c>
      <c r="BD499" s="72">
        <f t="shared" si="11"/>
        <v>313</v>
      </c>
    </row>
    <row r="500" spans="54:56">
      <c r="BB500" s="72">
        <v>0.245</v>
      </c>
      <c r="BC500" s="72">
        <v>220</v>
      </c>
      <c r="BD500" s="72">
        <f t="shared" si="11"/>
        <v>318</v>
      </c>
    </row>
    <row r="501" spans="54:56">
      <c r="BB501" s="72">
        <v>0.2455</v>
      </c>
      <c r="BC501" s="72">
        <v>207</v>
      </c>
      <c r="BD501" s="72">
        <f t="shared" si="11"/>
        <v>331</v>
      </c>
    </row>
    <row r="502" spans="54:56">
      <c r="BB502" s="72">
        <v>0.246</v>
      </c>
      <c r="BC502" s="72">
        <v>280</v>
      </c>
      <c r="BD502" s="72">
        <f t="shared" si="11"/>
        <v>258</v>
      </c>
    </row>
    <row r="503" spans="54:56">
      <c r="BB503" s="72">
        <v>0.2465</v>
      </c>
      <c r="BC503" s="72">
        <v>250</v>
      </c>
      <c r="BD503" s="72">
        <f t="shared" si="11"/>
        <v>288</v>
      </c>
    </row>
    <row r="504" spans="54:56">
      <c r="BB504" s="72">
        <v>0.247</v>
      </c>
      <c r="BC504" s="72">
        <v>287</v>
      </c>
      <c r="BD504" s="72">
        <f t="shared" si="11"/>
        <v>251</v>
      </c>
    </row>
    <row r="505" spans="54:56">
      <c r="BB505" s="72">
        <v>0.2475</v>
      </c>
      <c r="BC505" s="72">
        <v>285</v>
      </c>
      <c r="BD505" s="72">
        <f t="shared" si="11"/>
        <v>253</v>
      </c>
    </row>
    <row r="506" spans="54:56">
      <c r="BB506" s="72">
        <v>0.248</v>
      </c>
      <c r="BC506" s="72">
        <v>235</v>
      </c>
      <c r="BD506" s="72">
        <f t="shared" si="11"/>
        <v>303</v>
      </c>
    </row>
    <row r="507" spans="54:56">
      <c r="BB507" s="72">
        <v>0.2485</v>
      </c>
      <c r="BC507" s="72">
        <v>200</v>
      </c>
      <c r="BD507" s="72">
        <f t="shared" si="11"/>
        <v>338</v>
      </c>
    </row>
    <row r="508" spans="54:56">
      <c r="BB508" s="72">
        <v>0.249</v>
      </c>
      <c r="BC508" s="72">
        <v>237</v>
      </c>
      <c r="BD508" s="72">
        <f t="shared" si="11"/>
        <v>301</v>
      </c>
    </row>
    <row r="509" spans="54:56">
      <c r="BB509" s="72">
        <v>0.2495</v>
      </c>
      <c r="BC509" s="72">
        <v>184</v>
      </c>
      <c r="BD509" s="72">
        <f t="shared" si="11"/>
        <v>354</v>
      </c>
    </row>
    <row r="510" spans="54:56">
      <c r="BB510" s="72">
        <v>0.25</v>
      </c>
      <c r="BC510" s="72">
        <v>265</v>
      </c>
      <c r="BD510" s="72">
        <f t="shared" si="11"/>
        <v>273</v>
      </c>
    </row>
    <row r="511" spans="54:56">
      <c r="BB511" s="72">
        <v>0.2505</v>
      </c>
      <c r="BC511" s="72">
        <v>222</v>
      </c>
      <c r="BD511" s="72">
        <f t="shared" si="11"/>
        <v>316</v>
      </c>
    </row>
    <row r="512" spans="54:56">
      <c r="BB512" s="72">
        <v>0.251</v>
      </c>
      <c r="BC512" s="72">
        <v>271</v>
      </c>
      <c r="BD512" s="72">
        <f t="shared" si="11"/>
        <v>267</v>
      </c>
    </row>
    <row r="513" spans="54:56">
      <c r="BB513" s="72">
        <v>0.2515</v>
      </c>
      <c r="BC513" s="72">
        <v>262</v>
      </c>
      <c r="BD513" s="72">
        <f t="shared" si="11"/>
        <v>276</v>
      </c>
    </row>
    <row r="514" spans="54:56">
      <c r="BB514" s="72">
        <v>0.252</v>
      </c>
      <c r="BC514" s="72">
        <v>301</v>
      </c>
      <c r="BD514" s="72">
        <f t="shared" si="11"/>
        <v>237</v>
      </c>
    </row>
    <row r="515" spans="54:56">
      <c r="BB515" s="72">
        <v>0.2525</v>
      </c>
      <c r="BC515" s="72">
        <v>209</v>
      </c>
      <c r="BD515" s="72">
        <f t="shared" si="11"/>
        <v>329</v>
      </c>
    </row>
    <row r="516" spans="54:56">
      <c r="BB516" s="72">
        <v>0.253</v>
      </c>
      <c r="BC516" s="72">
        <v>179</v>
      </c>
      <c r="BD516" s="72">
        <f t="shared" si="11"/>
        <v>359</v>
      </c>
    </row>
    <row r="517" spans="54:56">
      <c r="BB517" s="72">
        <v>0.2535</v>
      </c>
      <c r="BC517" s="72">
        <v>189</v>
      </c>
      <c r="BD517" s="72">
        <f t="shared" si="11"/>
        <v>349</v>
      </c>
    </row>
    <row r="518" spans="54:56">
      <c r="BB518" s="72">
        <v>0.254</v>
      </c>
      <c r="BC518" s="72">
        <v>212</v>
      </c>
      <c r="BD518" s="72">
        <f t="shared" si="11"/>
        <v>326</v>
      </c>
    </row>
    <row r="519" spans="54:56">
      <c r="BB519" s="72">
        <v>0.2545</v>
      </c>
      <c r="BC519" s="72">
        <v>229</v>
      </c>
      <c r="BD519" s="72">
        <f t="shared" si="11"/>
        <v>309</v>
      </c>
    </row>
    <row r="520" spans="54:56">
      <c r="BB520" s="72">
        <v>0.255</v>
      </c>
      <c r="BC520" s="72">
        <v>224</v>
      </c>
      <c r="BD520" s="72">
        <f t="shared" si="11"/>
        <v>314</v>
      </c>
    </row>
    <row r="521" spans="54:56">
      <c r="BB521" s="72">
        <v>0.2555</v>
      </c>
      <c r="BC521" s="72">
        <v>288</v>
      </c>
      <c r="BD521" s="72">
        <f t="shared" si="11"/>
        <v>250</v>
      </c>
    </row>
    <row r="522" spans="54:56">
      <c r="BB522" s="72">
        <v>0.25600000000000001</v>
      </c>
      <c r="BC522" s="72">
        <v>220</v>
      </c>
      <c r="BD522" s="72">
        <f t="shared" ref="BD522:BD585" si="12">$BB$5-BC522</f>
        <v>318</v>
      </c>
    </row>
    <row r="523" spans="54:56">
      <c r="BB523" s="72">
        <v>0.25650000000000001</v>
      </c>
      <c r="BC523" s="72">
        <v>244</v>
      </c>
      <c r="BD523" s="72">
        <f t="shared" si="12"/>
        <v>294</v>
      </c>
    </row>
    <row r="524" spans="54:56">
      <c r="BB524" s="72">
        <v>0.25700000000000001</v>
      </c>
      <c r="BC524" s="72">
        <v>275</v>
      </c>
      <c r="BD524" s="72">
        <f t="shared" si="12"/>
        <v>263</v>
      </c>
    </row>
    <row r="525" spans="54:56">
      <c r="BB525" s="72">
        <v>0.25750000000000001</v>
      </c>
      <c r="BC525" s="72">
        <v>223</v>
      </c>
      <c r="BD525" s="72">
        <f t="shared" si="12"/>
        <v>315</v>
      </c>
    </row>
    <row r="526" spans="54:56">
      <c r="BB526" s="72">
        <v>0.25800000000000001</v>
      </c>
      <c r="BC526" s="72">
        <v>196</v>
      </c>
      <c r="BD526" s="72">
        <f t="shared" si="12"/>
        <v>342</v>
      </c>
    </row>
    <row r="527" spans="54:56">
      <c r="BB527" s="72">
        <v>0.25850000000000001</v>
      </c>
      <c r="BC527" s="72">
        <v>256</v>
      </c>
      <c r="BD527" s="72">
        <f t="shared" si="12"/>
        <v>282</v>
      </c>
    </row>
    <row r="528" spans="54:56">
      <c r="BB528" s="72">
        <v>0.25900000000000001</v>
      </c>
      <c r="BC528" s="72">
        <v>279</v>
      </c>
      <c r="BD528" s="72">
        <f t="shared" si="12"/>
        <v>259</v>
      </c>
    </row>
    <row r="529" spans="54:56">
      <c r="BB529" s="72">
        <v>0.25950000000000001</v>
      </c>
      <c r="BC529" s="72">
        <v>184</v>
      </c>
      <c r="BD529" s="72">
        <f t="shared" si="12"/>
        <v>354</v>
      </c>
    </row>
    <row r="530" spans="54:56">
      <c r="BB530" s="72">
        <v>0.26</v>
      </c>
      <c r="BC530" s="72">
        <v>271</v>
      </c>
      <c r="BD530" s="72">
        <f t="shared" si="12"/>
        <v>267</v>
      </c>
    </row>
    <row r="531" spans="54:56">
      <c r="BB531" s="72">
        <v>0.26050000000000001</v>
      </c>
      <c r="BC531" s="72">
        <v>172</v>
      </c>
      <c r="BD531" s="72">
        <f t="shared" si="12"/>
        <v>366</v>
      </c>
    </row>
    <row r="532" spans="54:56">
      <c r="BB532" s="72">
        <v>0.26100000000000001</v>
      </c>
      <c r="BC532" s="72">
        <v>244</v>
      </c>
      <c r="BD532" s="72">
        <f t="shared" si="12"/>
        <v>294</v>
      </c>
    </row>
    <row r="533" spans="54:56">
      <c r="BB533" s="72">
        <v>0.26150000000000001</v>
      </c>
      <c r="BC533" s="72">
        <v>245</v>
      </c>
      <c r="BD533" s="72">
        <f t="shared" si="12"/>
        <v>293</v>
      </c>
    </row>
    <row r="534" spans="54:56">
      <c r="BB534" s="72">
        <v>0.26200000000000001</v>
      </c>
      <c r="BC534" s="72">
        <v>229</v>
      </c>
      <c r="BD534" s="72">
        <f t="shared" si="12"/>
        <v>309</v>
      </c>
    </row>
    <row r="535" spans="54:56">
      <c r="BB535" s="72">
        <v>0.26250000000000001</v>
      </c>
      <c r="BC535" s="72">
        <v>246</v>
      </c>
      <c r="BD535" s="72">
        <f t="shared" si="12"/>
        <v>292</v>
      </c>
    </row>
    <row r="536" spans="54:56">
      <c r="BB536" s="72">
        <v>0.26300000000000001</v>
      </c>
      <c r="BC536" s="72">
        <v>204</v>
      </c>
      <c r="BD536" s="72">
        <f t="shared" si="12"/>
        <v>334</v>
      </c>
    </row>
    <row r="537" spans="54:56">
      <c r="BB537" s="72">
        <v>0.26350000000000001</v>
      </c>
      <c r="BC537" s="72">
        <v>206</v>
      </c>
      <c r="BD537" s="72">
        <f t="shared" si="12"/>
        <v>332</v>
      </c>
    </row>
    <row r="538" spans="54:56">
      <c r="BB538" s="72">
        <v>0.26400000000000001</v>
      </c>
      <c r="BC538" s="72">
        <v>193</v>
      </c>
      <c r="BD538" s="72">
        <f t="shared" si="12"/>
        <v>345</v>
      </c>
    </row>
    <row r="539" spans="54:56">
      <c r="BB539" s="72">
        <v>0.26450000000000001</v>
      </c>
      <c r="BC539" s="72">
        <v>230</v>
      </c>
      <c r="BD539" s="72">
        <f t="shared" si="12"/>
        <v>308</v>
      </c>
    </row>
    <row r="540" spans="54:56">
      <c r="BB540" s="72">
        <v>0.26500000000000001</v>
      </c>
      <c r="BC540" s="72">
        <v>295</v>
      </c>
      <c r="BD540" s="72">
        <f t="shared" si="12"/>
        <v>243</v>
      </c>
    </row>
    <row r="541" spans="54:56">
      <c r="BB541" s="72">
        <v>0.26550000000000001</v>
      </c>
      <c r="BC541" s="72">
        <v>218</v>
      </c>
      <c r="BD541" s="72">
        <f t="shared" si="12"/>
        <v>320</v>
      </c>
    </row>
    <row r="542" spans="54:56">
      <c r="BB542" s="72">
        <v>0.26600000000000001</v>
      </c>
      <c r="BC542" s="72">
        <v>262</v>
      </c>
      <c r="BD542" s="72">
        <f t="shared" si="12"/>
        <v>276</v>
      </c>
    </row>
    <row r="543" spans="54:56">
      <c r="BB543" s="72">
        <v>0.26650000000000001</v>
      </c>
      <c r="BC543" s="72">
        <v>220</v>
      </c>
      <c r="BD543" s="72">
        <f t="shared" si="12"/>
        <v>318</v>
      </c>
    </row>
    <row r="544" spans="54:56">
      <c r="BB544" s="72">
        <v>0.26700000000000002</v>
      </c>
      <c r="BC544" s="72">
        <v>236</v>
      </c>
      <c r="BD544" s="72">
        <f t="shared" si="12"/>
        <v>302</v>
      </c>
    </row>
    <row r="545" spans="54:56">
      <c r="BB545" s="72">
        <v>0.26750000000000002</v>
      </c>
      <c r="BC545" s="72">
        <v>294</v>
      </c>
      <c r="BD545" s="72">
        <f t="shared" si="12"/>
        <v>244</v>
      </c>
    </row>
    <row r="546" spans="54:56">
      <c r="BB546" s="72">
        <v>0.26800000000000002</v>
      </c>
      <c r="BC546" s="72">
        <v>267</v>
      </c>
      <c r="BD546" s="72">
        <f t="shared" si="12"/>
        <v>271</v>
      </c>
    </row>
    <row r="547" spans="54:56">
      <c r="BB547" s="72">
        <v>0.26850000000000002</v>
      </c>
      <c r="BC547" s="72">
        <v>214</v>
      </c>
      <c r="BD547" s="72">
        <f t="shared" si="12"/>
        <v>324</v>
      </c>
    </row>
    <row r="548" spans="54:56">
      <c r="BB548" s="72">
        <v>0.26900000000000002</v>
      </c>
      <c r="BC548" s="72">
        <v>251</v>
      </c>
      <c r="BD548" s="72">
        <f t="shared" si="12"/>
        <v>287</v>
      </c>
    </row>
    <row r="549" spans="54:56">
      <c r="BB549" s="72">
        <v>0.26950000000000002</v>
      </c>
      <c r="BC549" s="72">
        <v>197</v>
      </c>
      <c r="BD549" s="72">
        <f t="shared" si="12"/>
        <v>341</v>
      </c>
    </row>
    <row r="550" spans="54:56">
      <c r="BB550" s="72">
        <v>0.27</v>
      </c>
      <c r="BC550" s="72">
        <v>244</v>
      </c>
      <c r="BD550" s="72">
        <f t="shared" si="12"/>
        <v>294</v>
      </c>
    </row>
    <row r="551" spans="54:56">
      <c r="BB551" s="72">
        <v>0.27050000000000002</v>
      </c>
      <c r="BC551" s="72">
        <v>203</v>
      </c>
      <c r="BD551" s="72">
        <f t="shared" si="12"/>
        <v>335</v>
      </c>
    </row>
    <row r="552" spans="54:56">
      <c r="BB552" s="72">
        <v>0.27100000000000002</v>
      </c>
      <c r="BC552" s="72">
        <v>289</v>
      </c>
      <c r="BD552" s="72">
        <f t="shared" si="12"/>
        <v>249</v>
      </c>
    </row>
    <row r="553" spans="54:56">
      <c r="BB553" s="72">
        <v>0.27150000000000002</v>
      </c>
      <c r="BC553" s="72">
        <v>250</v>
      </c>
      <c r="BD553" s="72">
        <f t="shared" si="12"/>
        <v>288</v>
      </c>
    </row>
    <row r="554" spans="54:56">
      <c r="BB554" s="72">
        <v>0.27200000000000002</v>
      </c>
      <c r="BC554" s="72">
        <v>238</v>
      </c>
      <c r="BD554" s="72">
        <f t="shared" si="12"/>
        <v>300</v>
      </c>
    </row>
    <row r="555" spans="54:56">
      <c r="BB555" s="72">
        <v>0.27250000000000002</v>
      </c>
      <c r="BC555" s="72">
        <v>273</v>
      </c>
      <c r="BD555" s="72">
        <f t="shared" si="12"/>
        <v>265</v>
      </c>
    </row>
    <row r="556" spans="54:56">
      <c r="BB556" s="72">
        <v>0.27300000000000002</v>
      </c>
      <c r="BC556" s="72">
        <v>234</v>
      </c>
      <c r="BD556" s="72">
        <f t="shared" si="12"/>
        <v>304</v>
      </c>
    </row>
    <row r="557" spans="54:56">
      <c r="BB557" s="72">
        <v>0.27350000000000002</v>
      </c>
      <c r="BC557" s="72">
        <v>290</v>
      </c>
      <c r="BD557" s="72">
        <f t="shared" si="12"/>
        <v>248</v>
      </c>
    </row>
    <row r="558" spans="54:56">
      <c r="BB558" s="72">
        <v>0.27400000000000002</v>
      </c>
      <c r="BC558" s="72">
        <v>246</v>
      </c>
      <c r="BD558" s="72">
        <f t="shared" si="12"/>
        <v>292</v>
      </c>
    </row>
    <row r="559" spans="54:56">
      <c r="BB559" s="72">
        <v>0.27450000000000002</v>
      </c>
      <c r="BC559" s="72">
        <v>227</v>
      </c>
      <c r="BD559" s="72">
        <f t="shared" si="12"/>
        <v>311</v>
      </c>
    </row>
    <row r="560" spans="54:56">
      <c r="BB560" s="72">
        <v>0.27500000000000002</v>
      </c>
      <c r="BC560" s="72">
        <v>241</v>
      </c>
      <c r="BD560" s="72">
        <f t="shared" si="12"/>
        <v>297</v>
      </c>
    </row>
    <row r="561" spans="54:56">
      <c r="BB561" s="72">
        <v>0.27550000000000002</v>
      </c>
      <c r="BC561" s="72">
        <v>191</v>
      </c>
      <c r="BD561" s="72">
        <f t="shared" si="12"/>
        <v>347</v>
      </c>
    </row>
    <row r="562" spans="54:56">
      <c r="BB562" s="72">
        <v>0.27600000000000002</v>
      </c>
      <c r="BC562" s="72">
        <v>214</v>
      </c>
      <c r="BD562" s="72">
        <f t="shared" si="12"/>
        <v>324</v>
      </c>
    </row>
    <row r="563" spans="54:56">
      <c r="BB563" s="72">
        <v>0.27650000000000002</v>
      </c>
      <c r="BC563" s="72">
        <v>235</v>
      </c>
      <c r="BD563" s="72">
        <f t="shared" si="12"/>
        <v>303</v>
      </c>
    </row>
    <row r="564" spans="54:56">
      <c r="BB564" s="72">
        <v>0.27700000000000002</v>
      </c>
      <c r="BC564" s="72">
        <v>203</v>
      </c>
      <c r="BD564" s="72">
        <f t="shared" si="12"/>
        <v>335</v>
      </c>
    </row>
    <row r="565" spans="54:56">
      <c r="BB565" s="72">
        <v>0.27750000000000002</v>
      </c>
      <c r="BC565" s="72">
        <v>218</v>
      </c>
      <c r="BD565" s="72">
        <f t="shared" si="12"/>
        <v>320</v>
      </c>
    </row>
    <row r="566" spans="54:56">
      <c r="BB566" s="72">
        <v>0.27800000000000002</v>
      </c>
      <c r="BC566" s="72">
        <v>253</v>
      </c>
      <c r="BD566" s="72">
        <f t="shared" si="12"/>
        <v>285</v>
      </c>
    </row>
    <row r="567" spans="54:56">
      <c r="BB567" s="72">
        <v>0.27850000000000003</v>
      </c>
      <c r="BC567" s="72">
        <v>223</v>
      </c>
      <c r="BD567" s="72">
        <f t="shared" si="12"/>
        <v>315</v>
      </c>
    </row>
    <row r="568" spans="54:56">
      <c r="BB568" s="72">
        <v>0.27900000000000003</v>
      </c>
      <c r="BC568" s="72">
        <v>236</v>
      </c>
      <c r="BD568" s="72">
        <f t="shared" si="12"/>
        <v>302</v>
      </c>
    </row>
    <row r="569" spans="54:56">
      <c r="BB569" s="72">
        <v>0.27950000000000003</v>
      </c>
      <c r="BC569" s="72">
        <v>190</v>
      </c>
      <c r="BD569" s="72">
        <f t="shared" si="12"/>
        <v>348</v>
      </c>
    </row>
    <row r="570" spans="54:56">
      <c r="BB570" s="72">
        <v>0.28000000000000003</v>
      </c>
      <c r="BC570" s="72">
        <v>302</v>
      </c>
      <c r="BD570" s="72">
        <f t="shared" si="12"/>
        <v>236</v>
      </c>
    </row>
    <row r="571" spans="54:56">
      <c r="BB571" s="72">
        <v>0.28050000000000003</v>
      </c>
      <c r="BC571" s="72">
        <v>256</v>
      </c>
      <c r="BD571" s="72">
        <f t="shared" si="12"/>
        <v>282</v>
      </c>
    </row>
    <row r="572" spans="54:56">
      <c r="BB572" s="72">
        <v>0.28100000000000003</v>
      </c>
      <c r="BC572" s="72">
        <v>285</v>
      </c>
      <c r="BD572" s="72">
        <f t="shared" si="12"/>
        <v>253</v>
      </c>
    </row>
    <row r="573" spans="54:56">
      <c r="BB573" s="72">
        <v>0.28149999999999997</v>
      </c>
      <c r="BC573" s="72">
        <v>253</v>
      </c>
      <c r="BD573" s="72">
        <f t="shared" si="12"/>
        <v>285</v>
      </c>
    </row>
    <row r="574" spans="54:56">
      <c r="BB574" s="72">
        <v>0.28199999999999997</v>
      </c>
      <c r="BC574" s="72">
        <v>251</v>
      </c>
      <c r="BD574" s="72">
        <f t="shared" si="12"/>
        <v>287</v>
      </c>
    </row>
    <row r="575" spans="54:56">
      <c r="BB575" s="72">
        <v>0.28249999999999997</v>
      </c>
      <c r="BC575" s="72">
        <v>276</v>
      </c>
      <c r="BD575" s="72">
        <f t="shared" si="12"/>
        <v>262</v>
      </c>
    </row>
    <row r="576" spans="54:56">
      <c r="BB576" s="72">
        <v>0.28299999999999997</v>
      </c>
      <c r="BC576" s="72">
        <v>257</v>
      </c>
      <c r="BD576" s="72">
        <f t="shared" si="12"/>
        <v>281</v>
      </c>
    </row>
    <row r="577" spans="54:56">
      <c r="BB577" s="72">
        <v>0.28349999999999997</v>
      </c>
      <c r="BC577" s="72">
        <v>217</v>
      </c>
      <c r="BD577" s="72">
        <f t="shared" si="12"/>
        <v>321</v>
      </c>
    </row>
    <row r="578" spans="54:56">
      <c r="BB578" s="72">
        <v>0.28399999999999997</v>
      </c>
      <c r="BC578" s="72">
        <v>223</v>
      </c>
      <c r="BD578" s="72">
        <f t="shared" si="12"/>
        <v>315</v>
      </c>
    </row>
    <row r="579" spans="54:56">
      <c r="BB579" s="72">
        <v>0.28449999999999998</v>
      </c>
      <c r="BC579" s="72">
        <v>219</v>
      </c>
      <c r="BD579" s="72">
        <f t="shared" si="12"/>
        <v>319</v>
      </c>
    </row>
    <row r="580" spans="54:56">
      <c r="BB580" s="72">
        <v>0.28499999999999998</v>
      </c>
      <c r="BC580" s="72">
        <v>248</v>
      </c>
      <c r="BD580" s="72">
        <f t="shared" si="12"/>
        <v>290</v>
      </c>
    </row>
    <row r="581" spans="54:56">
      <c r="BB581" s="72">
        <v>0.28549999999999998</v>
      </c>
      <c r="BC581" s="72">
        <v>240</v>
      </c>
      <c r="BD581" s="72">
        <f t="shared" si="12"/>
        <v>298</v>
      </c>
    </row>
    <row r="582" spans="54:56">
      <c r="BB582" s="72">
        <v>0.28599999999999998</v>
      </c>
      <c r="BC582" s="72">
        <v>239</v>
      </c>
      <c r="BD582" s="72">
        <f t="shared" si="12"/>
        <v>299</v>
      </c>
    </row>
    <row r="583" spans="54:56">
      <c r="BB583" s="72">
        <v>0.28649999999999998</v>
      </c>
      <c r="BC583" s="72">
        <v>238</v>
      </c>
      <c r="BD583" s="72">
        <f t="shared" si="12"/>
        <v>300</v>
      </c>
    </row>
    <row r="584" spans="54:56">
      <c r="BB584" s="72">
        <v>0.28699999999999998</v>
      </c>
      <c r="BC584" s="72">
        <v>254</v>
      </c>
      <c r="BD584" s="72">
        <f t="shared" si="12"/>
        <v>284</v>
      </c>
    </row>
    <row r="585" spans="54:56">
      <c r="BB585" s="72">
        <v>0.28749999999999998</v>
      </c>
      <c r="BC585" s="72">
        <v>227</v>
      </c>
      <c r="BD585" s="72">
        <f t="shared" si="12"/>
        <v>311</v>
      </c>
    </row>
    <row r="586" spans="54:56">
      <c r="BB586" s="72">
        <v>0.28799999999999998</v>
      </c>
      <c r="BC586" s="72">
        <v>231</v>
      </c>
      <c r="BD586" s="72">
        <f t="shared" ref="BD586:BD649" si="13">$BB$5-BC586</f>
        <v>307</v>
      </c>
    </row>
    <row r="587" spans="54:56">
      <c r="BB587" s="72">
        <v>0.28849999999999998</v>
      </c>
      <c r="BC587" s="72">
        <v>201</v>
      </c>
      <c r="BD587" s="72">
        <f t="shared" si="13"/>
        <v>337</v>
      </c>
    </row>
    <row r="588" spans="54:56">
      <c r="BB588" s="72">
        <v>0.28899999999999998</v>
      </c>
      <c r="BC588" s="72">
        <v>269</v>
      </c>
      <c r="BD588" s="72">
        <f t="shared" si="13"/>
        <v>269</v>
      </c>
    </row>
    <row r="589" spans="54:56">
      <c r="BB589" s="72">
        <v>0.28949999999999998</v>
      </c>
      <c r="BC589" s="72">
        <v>204</v>
      </c>
      <c r="BD589" s="72">
        <f t="shared" si="13"/>
        <v>334</v>
      </c>
    </row>
    <row r="590" spans="54:56">
      <c r="BB590" s="72">
        <v>0.28999999999999998</v>
      </c>
      <c r="BC590" s="72">
        <v>242</v>
      </c>
      <c r="BD590" s="72">
        <f t="shared" si="13"/>
        <v>296</v>
      </c>
    </row>
    <row r="591" spans="54:56">
      <c r="BB591" s="72">
        <v>0.29049999999999998</v>
      </c>
      <c r="BC591" s="72">
        <v>285</v>
      </c>
      <c r="BD591" s="72">
        <f t="shared" si="13"/>
        <v>253</v>
      </c>
    </row>
    <row r="592" spans="54:56">
      <c r="BB592" s="72">
        <v>0.29099999999999998</v>
      </c>
      <c r="BC592" s="72">
        <v>235</v>
      </c>
      <c r="BD592" s="72">
        <f t="shared" si="13"/>
        <v>303</v>
      </c>
    </row>
    <row r="593" spans="54:56">
      <c r="BB593" s="72">
        <v>0.29149999999999998</v>
      </c>
      <c r="BC593" s="72">
        <v>277</v>
      </c>
      <c r="BD593" s="72">
        <f t="shared" si="13"/>
        <v>261</v>
      </c>
    </row>
    <row r="594" spans="54:56">
      <c r="BB594" s="72">
        <v>0.29199999999999998</v>
      </c>
      <c r="BC594" s="72">
        <v>285</v>
      </c>
      <c r="BD594" s="72">
        <f t="shared" si="13"/>
        <v>253</v>
      </c>
    </row>
    <row r="595" spans="54:56">
      <c r="BB595" s="72">
        <v>0.29249999999999998</v>
      </c>
      <c r="BC595" s="72">
        <v>190</v>
      </c>
      <c r="BD595" s="72">
        <f t="shared" si="13"/>
        <v>348</v>
      </c>
    </row>
    <row r="596" spans="54:56">
      <c r="BB596" s="72">
        <v>0.29299999999999998</v>
      </c>
      <c r="BC596" s="72">
        <v>223</v>
      </c>
      <c r="BD596" s="72">
        <f t="shared" si="13"/>
        <v>315</v>
      </c>
    </row>
    <row r="597" spans="54:56">
      <c r="BB597" s="72">
        <v>0.29349999999999998</v>
      </c>
      <c r="BC597" s="72">
        <v>244</v>
      </c>
      <c r="BD597" s="72">
        <f t="shared" si="13"/>
        <v>294</v>
      </c>
    </row>
    <row r="598" spans="54:56">
      <c r="BB598" s="72">
        <v>0.29399999999999998</v>
      </c>
      <c r="BC598" s="72">
        <v>280</v>
      </c>
      <c r="BD598" s="72">
        <f t="shared" si="13"/>
        <v>258</v>
      </c>
    </row>
    <row r="599" spans="54:56">
      <c r="BB599" s="72">
        <v>0.29449999999999998</v>
      </c>
      <c r="BC599" s="72">
        <v>253</v>
      </c>
      <c r="BD599" s="72">
        <f t="shared" si="13"/>
        <v>285</v>
      </c>
    </row>
    <row r="600" spans="54:56">
      <c r="BB600" s="72">
        <v>0.29499999999999998</v>
      </c>
      <c r="BC600" s="72">
        <v>219</v>
      </c>
      <c r="BD600" s="72">
        <f t="shared" si="13"/>
        <v>319</v>
      </c>
    </row>
    <row r="601" spans="54:56">
      <c r="BB601" s="72">
        <v>0.29549999999999998</v>
      </c>
      <c r="BC601" s="72">
        <v>260</v>
      </c>
      <c r="BD601" s="72">
        <f t="shared" si="13"/>
        <v>278</v>
      </c>
    </row>
    <row r="602" spans="54:56">
      <c r="BB602" s="72">
        <v>0.29599999999999999</v>
      </c>
      <c r="BC602" s="72">
        <v>258</v>
      </c>
      <c r="BD602" s="72">
        <f t="shared" si="13"/>
        <v>280</v>
      </c>
    </row>
    <row r="603" spans="54:56">
      <c r="BB603" s="72">
        <v>0.29649999999999999</v>
      </c>
      <c r="BC603" s="72">
        <v>221</v>
      </c>
      <c r="BD603" s="72">
        <f t="shared" si="13"/>
        <v>317</v>
      </c>
    </row>
    <row r="604" spans="54:56">
      <c r="BB604" s="72">
        <v>0.29699999999999999</v>
      </c>
      <c r="BC604" s="72">
        <v>285</v>
      </c>
      <c r="BD604" s="72">
        <f t="shared" si="13"/>
        <v>253</v>
      </c>
    </row>
    <row r="605" spans="54:56">
      <c r="BB605" s="72">
        <v>0.29749999999999999</v>
      </c>
      <c r="BC605" s="72">
        <v>259</v>
      </c>
      <c r="BD605" s="72">
        <f t="shared" si="13"/>
        <v>279</v>
      </c>
    </row>
    <row r="606" spans="54:56">
      <c r="BB606" s="72">
        <v>0.29799999999999999</v>
      </c>
      <c r="BC606" s="72">
        <v>246</v>
      </c>
      <c r="BD606" s="72">
        <f t="shared" si="13"/>
        <v>292</v>
      </c>
    </row>
    <row r="607" spans="54:56">
      <c r="BB607" s="72">
        <v>0.29849999999999999</v>
      </c>
      <c r="BC607" s="72">
        <v>187</v>
      </c>
      <c r="BD607" s="72">
        <f t="shared" si="13"/>
        <v>351</v>
      </c>
    </row>
    <row r="608" spans="54:56">
      <c r="BB608" s="72">
        <v>0.29899999999999999</v>
      </c>
      <c r="BC608" s="72">
        <v>254</v>
      </c>
      <c r="BD608" s="72">
        <f t="shared" si="13"/>
        <v>284</v>
      </c>
    </row>
    <row r="609" spans="54:56">
      <c r="BB609" s="72">
        <v>0.29949999999999999</v>
      </c>
      <c r="BC609" s="72">
        <v>215</v>
      </c>
      <c r="BD609" s="72">
        <f t="shared" si="13"/>
        <v>323</v>
      </c>
    </row>
    <row r="610" spans="54:56">
      <c r="BB610" s="72">
        <v>0.3</v>
      </c>
      <c r="BC610" s="72">
        <v>206</v>
      </c>
      <c r="BD610" s="72">
        <f t="shared" si="13"/>
        <v>332</v>
      </c>
    </row>
    <row r="611" spans="54:56">
      <c r="BB611" s="72">
        <v>0.30049999999999999</v>
      </c>
      <c r="BC611" s="72">
        <v>252</v>
      </c>
      <c r="BD611" s="72">
        <f t="shared" si="13"/>
        <v>286</v>
      </c>
    </row>
    <row r="612" spans="54:56">
      <c r="BB612" s="72">
        <v>0.30099999999999999</v>
      </c>
      <c r="BC612" s="72">
        <v>266</v>
      </c>
      <c r="BD612" s="72">
        <f t="shared" si="13"/>
        <v>272</v>
      </c>
    </row>
    <row r="613" spans="54:56">
      <c r="BB613" s="72">
        <v>0.30149999999999999</v>
      </c>
      <c r="BC613" s="72">
        <v>274</v>
      </c>
      <c r="BD613" s="72">
        <f t="shared" si="13"/>
        <v>264</v>
      </c>
    </row>
    <row r="614" spans="54:56">
      <c r="BB614" s="72">
        <v>0.30199999999999999</v>
      </c>
      <c r="BC614" s="72">
        <v>197</v>
      </c>
      <c r="BD614" s="72">
        <f t="shared" si="13"/>
        <v>341</v>
      </c>
    </row>
    <row r="615" spans="54:56">
      <c r="BB615" s="72">
        <v>0.30249999999999999</v>
      </c>
      <c r="BC615" s="72">
        <v>205</v>
      </c>
      <c r="BD615" s="72">
        <f t="shared" si="13"/>
        <v>333</v>
      </c>
    </row>
    <row r="616" spans="54:56">
      <c r="BB616" s="72">
        <v>0.30299999999999999</v>
      </c>
      <c r="BC616" s="72">
        <v>257</v>
      </c>
      <c r="BD616" s="72">
        <f t="shared" si="13"/>
        <v>281</v>
      </c>
    </row>
    <row r="617" spans="54:56">
      <c r="BB617" s="72">
        <v>0.30349999999999999</v>
      </c>
      <c r="BC617" s="72">
        <v>244</v>
      </c>
      <c r="BD617" s="72">
        <f t="shared" si="13"/>
        <v>294</v>
      </c>
    </row>
    <row r="618" spans="54:56">
      <c r="BB618" s="72">
        <v>0.30399999999999999</v>
      </c>
      <c r="BC618" s="72">
        <v>255</v>
      </c>
      <c r="BD618" s="72">
        <f t="shared" si="13"/>
        <v>283</v>
      </c>
    </row>
    <row r="619" spans="54:56">
      <c r="BB619" s="72">
        <v>0.30449999999999999</v>
      </c>
      <c r="BC619" s="72">
        <v>249</v>
      </c>
      <c r="BD619" s="72">
        <f t="shared" si="13"/>
        <v>289</v>
      </c>
    </row>
    <row r="620" spans="54:56">
      <c r="BB620" s="72">
        <v>0.30499999999999999</v>
      </c>
      <c r="BC620" s="72">
        <v>243</v>
      </c>
      <c r="BD620" s="72">
        <f t="shared" si="13"/>
        <v>295</v>
      </c>
    </row>
    <row r="621" spans="54:56">
      <c r="BB621" s="72">
        <v>0.30549999999999999</v>
      </c>
      <c r="BC621" s="72">
        <v>229</v>
      </c>
      <c r="BD621" s="72">
        <f t="shared" si="13"/>
        <v>309</v>
      </c>
    </row>
    <row r="622" spans="54:56">
      <c r="BB622" s="72">
        <v>0.30599999999999999</v>
      </c>
      <c r="BC622" s="72">
        <v>235</v>
      </c>
      <c r="BD622" s="72">
        <f t="shared" si="13"/>
        <v>303</v>
      </c>
    </row>
    <row r="623" spans="54:56">
      <c r="BB623" s="72">
        <v>0.30649999999999999</v>
      </c>
      <c r="BC623" s="72">
        <v>253</v>
      </c>
      <c r="BD623" s="72">
        <f t="shared" si="13"/>
        <v>285</v>
      </c>
    </row>
    <row r="624" spans="54:56">
      <c r="BB624" s="72">
        <v>0.307</v>
      </c>
      <c r="BC624" s="72">
        <v>226</v>
      </c>
      <c r="BD624" s="72">
        <f t="shared" si="13"/>
        <v>312</v>
      </c>
    </row>
    <row r="625" spans="54:56">
      <c r="BB625" s="72">
        <v>0.3075</v>
      </c>
      <c r="BC625" s="72">
        <v>246</v>
      </c>
      <c r="BD625" s="72">
        <f t="shared" si="13"/>
        <v>292</v>
      </c>
    </row>
    <row r="626" spans="54:56">
      <c r="BB626" s="72">
        <v>0.308</v>
      </c>
      <c r="BC626" s="72">
        <v>238</v>
      </c>
      <c r="BD626" s="72">
        <f t="shared" si="13"/>
        <v>300</v>
      </c>
    </row>
    <row r="627" spans="54:56">
      <c r="BB627" s="72">
        <v>0.3085</v>
      </c>
      <c r="BC627" s="72">
        <v>229</v>
      </c>
      <c r="BD627" s="72">
        <f t="shared" si="13"/>
        <v>309</v>
      </c>
    </row>
    <row r="628" spans="54:56">
      <c r="BB628" s="72">
        <v>0.309</v>
      </c>
      <c r="BC628" s="72">
        <v>238</v>
      </c>
      <c r="BD628" s="72">
        <f t="shared" si="13"/>
        <v>300</v>
      </c>
    </row>
    <row r="629" spans="54:56">
      <c r="BB629" s="72">
        <v>0.3095</v>
      </c>
      <c r="BC629" s="72">
        <v>240</v>
      </c>
      <c r="BD629" s="72">
        <f t="shared" si="13"/>
        <v>298</v>
      </c>
    </row>
    <row r="630" spans="54:56">
      <c r="BB630" s="72">
        <v>0.31</v>
      </c>
      <c r="BC630" s="72">
        <v>244</v>
      </c>
      <c r="BD630" s="72">
        <f t="shared" si="13"/>
        <v>294</v>
      </c>
    </row>
    <row r="631" spans="54:56">
      <c r="BB631" s="72">
        <v>0.3105</v>
      </c>
      <c r="BC631" s="72">
        <v>245</v>
      </c>
      <c r="BD631" s="72">
        <f t="shared" si="13"/>
        <v>293</v>
      </c>
    </row>
    <row r="632" spans="54:56">
      <c r="BB632" s="72">
        <v>0.311</v>
      </c>
      <c r="BC632" s="72">
        <v>245</v>
      </c>
      <c r="BD632" s="72">
        <f t="shared" si="13"/>
        <v>293</v>
      </c>
    </row>
    <row r="633" spans="54:56">
      <c r="BB633" s="72">
        <v>0.3115</v>
      </c>
      <c r="BC633" s="72">
        <v>212</v>
      </c>
      <c r="BD633" s="72">
        <f t="shared" si="13"/>
        <v>326</v>
      </c>
    </row>
    <row r="634" spans="54:56">
      <c r="BB634" s="72">
        <v>0.312</v>
      </c>
      <c r="BC634" s="72">
        <v>228</v>
      </c>
      <c r="BD634" s="72">
        <f t="shared" si="13"/>
        <v>310</v>
      </c>
    </row>
    <row r="635" spans="54:56">
      <c r="BB635" s="72">
        <v>0.3125</v>
      </c>
      <c r="BC635" s="72">
        <v>224</v>
      </c>
      <c r="BD635" s="72">
        <f t="shared" si="13"/>
        <v>314</v>
      </c>
    </row>
    <row r="636" spans="54:56">
      <c r="BB636" s="72">
        <v>0.313</v>
      </c>
      <c r="BC636" s="72">
        <v>265</v>
      </c>
      <c r="BD636" s="72">
        <f t="shared" si="13"/>
        <v>273</v>
      </c>
    </row>
    <row r="637" spans="54:56">
      <c r="BB637" s="72">
        <v>0.3135</v>
      </c>
      <c r="BC637" s="72">
        <v>297</v>
      </c>
      <c r="BD637" s="72">
        <f t="shared" si="13"/>
        <v>241</v>
      </c>
    </row>
    <row r="638" spans="54:56">
      <c r="BB638" s="72">
        <v>0.314</v>
      </c>
      <c r="BC638" s="72">
        <v>237</v>
      </c>
      <c r="BD638" s="72">
        <f t="shared" si="13"/>
        <v>301</v>
      </c>
    </row>
    <row r="639" spans="54:56">
      <c r="BB639" s="72">
        <v>0.3145</v>
      </c>
      <c r="BC639" s="72">
        <v>243</v>
      </c>
      <c r="BD639" s="72">
        <f t="shared" si="13"/>
        <v>295</v>
      </c>
    </row>
    <row r="640" spans="54:56">
      <c r="BB640" s="72">
        <v>0.315</v>
      </c>
      <c r="BC640" s="72">
        <v>267</v>
      </c>
      <c r="BD640" s="72">
        <f t="shared" si="13"/>
        <v>271</v>
      </c>
    </row>
    <row r="641" spans="54:56">
      <c r="BB641" s="72">
        <v>0.3155</v>
      </c>
      <c r="BC641" s="72">
        <v>265</v>
      </c>
      <c r="BD641" s="72">
        <f t="shared" si="13"/>
        <v>273</v>
      </c>
    </row>
    <row r="642" spans="54:56">
      <c r="BB642" s="72">
        <v>0.316</v>
      </c>
      <c r="BC642" s="72">
        <v>228</v>
      </c>
      <c r="BD642" s="72">
        <f t="shared" si="13"/>
        <v>310</v>
      </c>
    </row>
    <row r="643" spans="54:56">
      <c r="BB643" s="72">
        <v>0.3165</v>
      </c>
      <c r="BC643" s="72">
        <v>240</v>
      </c>
      <c r="BD643" s="72">
        <f t="shared" si="13"/>
        <v>298</v>
      </c>
    </row>
    <row r="644" spans="54:56">
      <c r="BB644" s="72">
        <v>0.317</v>
      </c>
      <c r="BC644" s="72">
        <v>218</v>
      </c>
      <c r="BD644" s="72">
        <f t="shared" si="13"/>
        <v>320</v>
      </c>
    </row>
    <row r="645" spans="54:56">
      <c r="BB645" s="72">
        <v>0.3175</v>
      </c>
      <c r="BC645" s="72">
        <v>212</v>
      </c>
      <c r="BD645" s="72">
        <f t="shared" si="13"/>
        <v>326</v>
      </c>
    </row>
    <row r="646" spans="54:56">
      <c r="BB646" s="72">
        <v>0.318</v>
      </c>
      <c r="BC646" s="72">
        <v>239</v>
      </c>
      <c r="BD646" s="72">
        <f t="shared" si="13"/>
        <v>299</v>
      </c>
    </row>
    <row r="647" spans="54:56">
      <c r="BB647" s="72">
        <v>0.31850000000000001</v>
      </c>
      <c r="BC647" s="72">
        <v>284</v>
      </c>
      <c r="BD647" s="72">
        <f t="shared" si="13"/>
        <v>254</v>
      </c>
    </row>
    <row r="648" spans="54:56">
      <c r="BB648" s="72">
        <v>0.31900000000000001</v>
      </c>
      <c r="BC648" s="72">
        <v>236</v>
      </c>
      <c r="BD648" s="72">
        <f t="shared" si="13"/>
        <v>302</v>
      </c>
    </row>
    <row r="649" spans="54:56">
      <c r="BB649" s="72">
        <v>0.31950000000000001</v>
      </c>
      <c r="BC649" s="72">
        <v>238</v>
      </c>
      <c r="BD649" s="72">
        <f t="shared" si="13"/>
        <v>300</v>
      </c>
    </row>
    <row r="650" spans="54:56">
      <c r="BB650" s="72">
        <v>0.32</v>
      </c>
      <c r="BC650" s="72">
        <v>212</v>
      </c>
      <c r="BD650" s="72">
        <f t="shared" ref="BD650:BD713" si="14">$BB$5-BC650</f>
        <v>326</v>
      </c>
    </row>
    <row r="651" spans="54:56">
      <c r="BB651" s="72">
        <v>0.32050000000000001</v>
      </c>
      <c r="BC651" s="72">
        <v>277</v>
      </c>
      <c r="BD651" s="72">
        <f t="shared" si="14"/>
        <v>261</v>
      </c>
    </row>
    <row r="652" spans="54:56">
      <c r="BB652" s="72">
        <v>0.32100000000000001</v>
      </c>
      <c r="BC652" s="72">
        <v>235</v>
      </c>
      <c r="BD652" s="72">
        <f t="shared" si="14"/>
        <v>303</v>
      </c>
    </row>
    <row r="653" spans="54:56">
      <c r="BB653" s="72">
        <v>0.32150000000000001</v>
      </c>
      <c r="BC653" s="72">
        <v>242</v>
      </c>
      <c r="BD653" s="72">
        <f t="shared" si="14"/>
        <v>296</v>
      </c>
    </row>
    <row r="654" spans="54:56">
      <c r="BB654" s="72">
        <v>0.32200000000000001</v>
      </c>
      <c r="BC654" s="72">
        <v>268</v>
      </c>
      <c r="BD654" s="72">
        <f t="shared" si="14"/>
        <v>270</v>
      </c>
    </row>
    <row r="655" spans="54:56">
      <c r="BB655" s="72">
        <v>0.32250000000000001</v>
      </c>
      <c r="BC655" s="72">
        <v>190</v>
      </c>
      <c r="BD655" s="72">
        <f t="shared" si="14"/>
        <v>348</v>
      </c>
    </row>
    <row r="656" spans="54:56">
      <c r="BB656" s="72">
        <v>0.32300000000000001</v>
      </c>
      <c r="BC656" s="72">
        <v>252</v>
      </c>
      <c r="BD656" s="72">
        <f t="shared" si="14"/>
        <v>286</v>
      </c>
    </row>
    <row r="657" spans="54:56">
      <c r="BB657" s="72">
        <v>0.32350000000000001</v>
      </c>
      <c r="BC657" s="72">
        <v>216</v>
      </c>
      <c r="BD657" s="72">
        <f t="shared" si="14"/>
        <v>322</v>
      </c>
    </row>
    <row r="658" spans="54:56">
      <c r="BB658" s="72">
        <v>0.32400000000000001</v>
      </c>
      <c r="BC658" s="72">
        <v>250</v>
      </c>
      <c r="BD658" s="72">
        <f t="shared" si="14"/>
        <v>288</v>
      </c>
    </row>
    <row r="659" spans="54:56">
      <c r="BB659" s="72">
        <v>0.32450000000000001</v>
      </c>
      <c r="BC659" s="72">
        <v>239</v>
      </c>
      <c r="BD659" s="72">
        <f t="shared" si="14"/>
        <v>299</v>
      </c>
    </row>
    <row r="660" spans="54:56">
      <c r="BB660" s="72">
        <v>0.32500000000000001</v>
      </c>
      <c r="BC660" s="72">
        <v>221</v>
      </c>
      <c r="BD660" s="72">
        <f t="shared" si="14"/>
        <v>317</v>
      </c>
    </row>
    <row r="661" spans="54:56">
      <c r="BB661" s="72">
        <v>0.32550000000000001</v>
      </c>
      <c r="BC661" s="72">
        <v>223</v>
      </c>
      <c r="BD661" s="72">
        <f t="shared" si="14"/>
        <v>315</v>
      </c>
    </row>
    <row r="662" spans="54:56">
      <c r="BB662" s="72">
        <v>0.32600000000000001</v>
      </c>
      <c r="BC662" s="72">
        <v>200</v>
      </c>
      <c r="BD662" s="72">
        <f t="shared" si="14"/>
        <v>338</v>
      </c>
    </row>
    <row r="663" spans="54:56">
      <c r="BB663" s="72">
        <v>0.32650000000000001</v>
      </c>
      <c r="BC663" s="72">
        <v>225</v>
      </c>
      <c r="BD663" s="72">
        <f t="shared" si="14"/>
        <v>313</v>
      </c>
    </row>
    <row r="664" spans="54:56">
      <c r="BB664" s="72">
        <v>0.32700000000000001</v>
      </c>
      <c r="BC664" s="72">
        <v>286</v>
      </c>
      <c r="BD664" s="72">
        <f t="shared" si="14"/>
        <v>252</v>
      </c>
    </row>
    <row r="665" spans="54:56">
      <c r="BB665" s="72">
        <v>0.32750000000000001</v>
      </c>
      <c r="BC665" s="72">
        <v>214</v>
      </c>
      <c r="BD665" s="72">
        <f t="shared" si="14"/>
        <v>324</v>
      </c>
    </row>
    <row r="666" spans="54:56">
      <c r="BB666" s="72">
        <v>0.32800000000000001</v>
      </c>
      <c r="BC666" s="72">
        <v>235</v>
      </c>
      <c r="BD666" s="72">
        <f t="shared" si="14"/>
        <v>303</v>
      </c>
    </row>
    <row r="667" spans="54:56">
      <c r="BB667" s="72">
        <v>0.32850000000000001</v>
      </c>
      <c r="BC667" s="72">
        <v>238</v>
      </c>
      <c r="BD667" s="72">
        <f t="shared" si="14"/>
        <v>300</v>
      </c>
    </row>
    <row r="668" spans="54:56">
      <c r="BB668" s="72">
        <v>0.32900000000000001</v>
      </c>
      <c r="BC668" s="72">
        <v>228</v>
      </c>
      <c r="BD668" s="72">
        <f t="shared" si="14"/>
        <v>310</v>
      </c>
    </row>
    <row r="669" spans="54:56">
      <c r="BB669" s="72">
        <v>0.32950000000000002</v>
      </c>
      <c r="BC669" s="72">
        <v>263</v>
      </c>
      <c r="BD669" s="72">
        <f t="shared" si="14"/>
        <v>275</v>
      </c>
    </row>
    <row r="670" spans="54:56">
      <c r="BB670" s="72">
        <v>0.33</v>
      </c>
      <c r="BC670" s="72">
        <v>194</v>
      </c>
      <c r="BD670" s="72">
        <f t="shared" si="14"/>
        <v>344</v>
      </c>
    </row>
    <row r="671" spans="54:56">
      <c r="BB671" s="72">
        <v>0.33050000000000002</v>
      </c>
      <c r="BC671" s="72">
        <v>222</v>
      </c>
      <c r="BD671" s="72">
        <f t="shared" si="14"/>
        <v>316</v>
      </c>
    </row>
    <row r="672" spans="54:56">
      <c r="BB672" s="72">
        <v>0.33100000000000002</v>
      </c>
      <c r="BC672" s="72">
        <v>233</v>
      </c>
      <c r="BD672" s="72">
        <f t="shared" si="14"/>
        <v>305</v>
      </c>
    </row>
    <row r="673" spans="54:56">
      <c r="BB673" s="72">
        <v>0.33150000000000002</v>
      </c>
      <c r="BC673" s="72">
        <v>264</v>
      </c>
      <c r="BD673" s="72">
        <f t="shared" si="14"/>
        <v>274</v>
      </c>
    </row>
    <row r="674" spans="54:56">
      <c r="BB674" s="72">
        <v>0.33200000000000002</v>
      </c>
      <c r="BC674" s="72">
        <v>239</v>
      </c>
      <c r="BD674" s="72">
        <f t="shared" si="14"/>
        <v>299</v>
      </c>
    </row>
    <row r="675" spans="54:56">
      <c r="BB675" s="72">
        <v>0.33250000000000002</v>
      </c>
      <c r="BC675" s="72">
        <v>214</v>
      </c>
      <c r="BD675" s="72">
        <f t="shared" si="14"/>
        <v>324</v>
      </c>
    </row>
    <row r="676" spans="54:56">
      <c r="BB676" s="72">
        <v>0.33300000000000002</v>
      </c>
      <c r="BC676" s="72">
        <v>215</v>
      </c>
      <c r="BD676" s="72">
        <f t="shared" si="14"/>
        <v>323</v>
      </c>
    </row>
    <row r="677" spans="54:56">
      <c r="BB677" s="72">
        <v>0.33350000000000002</v>
      </c>
      <c r="BC677" s="72">
        <v>221</v>
      </c>
      <c r="BD677" s="72">
        <f t="shared" si="14"/>
        <v>317</v>
      </c>
    </row>
    <row r="678" spans="54:56">
      <c r="BB678" s="72">
        <v>0.33400000000000002</v>
      </c>
      <c r="BC678" s="72">
        <v>197</v>
      </c>
      <c r="BD678" s="72">
        <f t="shared" si="14"/>
        <v>341</v>
      </c>
    </row>
    <row r="679" spans="54:56">
      <c r="BB679" s="72">
        <v>0.33450000000000002</v>
      </c>
      <c r="BC679" s="72">
        <v>243</v>
      </c>
      <c r="BD679" s="72">
        <f t="shared" si="14"/>
        <v>295</v>
      </c>
    </row>
    <row r="680" spans="54:56">
      <c r="BB680" s="72">
        <v>0.33500000000000002</v>
      </c>
      <c r="BC680" s="72">
        <v>230</v>
      </c>
      <c r="BD680" s="72">
        <f t="shared" si="14"/>
        <v>308</v>
      </c>
    </row>
    <row r="681" spans="54:56">
      <c r="BB681" s="72">
        <v>0.33550000000000002</v>
      </c>
      <c r="BC681" s="72">
        <v>245</v>
      </c>
      <c r="BD681" s="72">
        <f t="shared" si="14"/>
        <v>293</v>
      </c>
    </row>
    <row r="682" spans="54:56">
      <c r="BB682" s="72">
        <v>0.33600000000000002</v>
      </c>
      <c r="BC682" s="72">
        <v>278</v>
      </c>
      <c r="BD682" s="72">
        <f t="shared" si="14"/>
        <v>260</v>
      </c>
    </row>
    <row r="683" spans="54:56">
      <c r="BB683" s="72">
        <v>0.33650000000000002</v>
      </c>
      <c r="BC683" s="72">
        <v>260</v>
      </c>
      <c r="BD683" s="72">
        <f t="shared" si="14"/>
        <v>278</v>
      </c>
    </row>
    <row r="684" spans="54:56">
      <c r="BB684" s="72">
        <v>0.33700000000000002</v>
      </c>
      <c r="BC684" s="72">
        <v>298</v>
      </c>
      <c r="BD684" s="72">
        <f t="shared" si="14"/>
        <v>240</v>
      </c>
    </row>
    <row r="685" spans="54:56">
      <c r="BB685" s="72">
        <v>0.33750000000000002</v>
      </c>
      <c r="BC685" s="72">
        <v>235</v>
      </c>
      <c r="BD685" s="72">
        <f t="shared" si="14"/>
        <v>303</v>
      </c>
    </row>
    <row r="686" spans="54:56">
      <c r="BB686" s="72">
        <v>0.33800000000000002</v>
      </c>
      <c r="BC686" s="72">
        <v>252</v>
      </c>
      <c r="BD686" s="72">
        <f t="shared" si="14"/>
        <v>286</v>
      </c>
    </row>
    <row r="687" spans="54:56">
      <c r="BB687" s="72">
        <v>0.33850000000000002</v>
      </c>
      <c r="BC687" s="72">
        <v>249</v>
      </c>
      <c r="BD687" s="72">
        <f t="shared" si="14"/>
        <v>289</v>
      </c>
    </row>
    <row r="688" spans="54:56">
      <c r="BB688" s="72">
        <v>0.33900000000000002</v>
      </c>
      <c r="BC688" s="72">
        <v>269</v>
      </c>
      <c r="BD688" s="72">
        <f t="shared" si="14"/>
        <v>269</v>
      </c>
    </row>
    <row r="689" spans="54:56">
      <c r="BB689" s="72">
        <v>0.33950000000000002</v>
      </c>
      <c r="BC689" s="72">
        <v>239</v>
      </c>
      <c r="BD689" s="72">
        <f t="shared" si="14"/>
        <v>299</v>
      </c>
    </row>
    <row r="690" spans="54:56">
      <c r="BB690" s="72">
        <v>0.34</v>
      </c>
      <c r="BC690" s="72">
        <v>193</v>
      </c>
      <c r="BD690" s="72">
        <f t="shared" si="14"/>
        <v>345</v>
      </c>
    </row>
    <row r="691" spans="54:56">
      <c r="BB691" s="72">
        <v>0.34050000000000002</v>
      </c>
      <c r="BC691" s="72">
        <v>230</v>
      </c>
      <c r="BD691" s="72">
        <f t="shared" si="14"/>
        <v>308</v>
      </c>
    </row>
    <row r="692" spans="54:56">
      <c r="BB692" s="72">
        <v>0.34100000000000003</v>
      </c>
      <c r="BC692" s="72">
        <v>221</v>
      </c>
      <c r="BD692" s="72">
        <f t="shared" si="14"/>
        <v>317</v>
      </c>
    </row>
    <row r="693" spans="54:56">
      <c r="BB693" s="72">
        <v>0.34150000000000003</v>
      </c>
      <c r="BC693" s="72">
        <v>228</v>
      </c>
      <c r="BD693" s="72">
        <f t="shared" si="14"/>
        <v>310</v>
      </c>
    </row>
    <row r="694" spans="54:56">
      <c r="BB694" s="72">
        <v>0.34200000000000003</v>
      </c>
      <c r="BC694" s="72">
        <v>269</v>
      </c>
      <c r="BD694" s="72">
        <f t="shared" si="14"/>
        <v>269</v>
      </c>
    </row>
    <row r="695" spans="54:56">
      <c r="BB695" s="72">
        <v>0.34250000000000003</v>
      </c>
      <c r="BC695" s="72">
        <v>287</v>
      </c>
      <c r="BD695" s="72">
        <f t="shared" si="14"/>
        <v>251</v>
      </c>
    </row>
    <row r="696" spans="54:56">
      <c r="BB696" s="72">
        <v>0.34300000000000003</v>
      </c>
      <c r="BC696" s="72">
        <v>216</v>
      </c>
      <c r="BD696" s="72">
        <f t="shared" si="14"/>
        <v>322</v>
      </c>
    </row>
    <row r="697" spans="54:56">
      <c r="BB697" s="72">
        <v>0.34350000000000003</v>
      </c>
      <c r="BC697" s="72">
        <v>259</v>
      </c>
      <c r="BD697" s="72">
        <f t="shared" si="14"/>
        <v>279</v>
      </c>
    </row>
    <row r="698" spans="54:56">
      <c r="BB698" s="72">
        <v>0.34399999999999997</v>
      </c>
      <c r="BC698" s="72">
        <v>176</v>
      </c>
      <c r="BD698" s="72">
        <f t="shared" si="14"/>
        <v>362</v>
      </c>
    </row>
    <row r="699" spans="54:56">
      <c r="BB699" s="72">
        <v>0.34449999999999997</v>
      </c>
      <c r="BC699" s="72">
        <v>261</v>
      </c>
      <c r="BD699" s="72">
        <f t="shared" si="14"/>
        <v>277</v>
      </c>
    </row>
    <row r="700" spans="54:56">
      <c r="BB700" s="72">
        <v>0.34499999999999997</v>
      </c>
      <c r="BC700" s="72">
        <v>235</v>
      </c>
      <c r="BD700" s="72">
        <f t="shared" si="14"/>
        <v>303</v>
      </c>
    </row>
    <row r="701" spans="54:56">
      <c r="BB701" s="72">
        <v>0.34549999999999997</v>
      </c>
      <c r="BC701" s="72">
        <v>260</v>
      </c>
      <c r="BD701" s="72">
        <f t="shared" si="14"/>
        <v>278</v>
      </c>
    </row>
    <row r="702" spans="54:56">
      <c r="BB702" s="72">
        <v>0.34599999999999997</v>
      </c>
      <c r="BC702" s="72">
        <v>224</v>
      </c>
      <c r="BD702" s="72">
        <f t="shared" si="14"/>
        <v>314</v>
      </c>
    </row>
    <row r="703" spans="54:56">
      <c r="BB703" s="72">
        <v>0.34649999999999997</v>
      </c>
      <c r="BC703" s="72">
        <v>268</v>
      </c>
      <c r="BD703" s="72">
        <f t="shared" si="14"/>
        <v>270</v>
      </c>
    </row>
    <row r="704" spans="54:56">
      <c r="BB704" s="72">
        <v>0.34699999999999998</v>
      </c>
      <c r="BC704" s="72">
        <v>216</v>
      </c>
      <c r="BD704" s="72">
        <f t="shared" si="14"/>
        <v>322</v>
      </c>
    </row>
    <row r="705" spans="54:56">
      <c r="BB705" s="72">
        <v>0.34749999999999998</v>
      </c>
      <c r="BC705" s="72">
        <v>227</v>
      </c>
      <c r="BD705" s="72">
        <f t="shared" si="14"/>
        <v>311</v>
      </c>
    </row>
    <row r="706" spans="54:56">
      <c r="BB706" s="72">
        <v>0.34799999999999998</v>
      </c>
      <c r="BC706" s="72">
        <v>195</v>
      </c>
      <c r="BD706" s="72">
        <f t="shared" si="14"/>
        <v>343</v>
      </c>
    </row>
    <row r="707" spans="54:56">
      <c r="BB707" s="72">
        <v>0.34849999999999998</v>
      </c>
      <c r="BC707" s="72">
        <v>240</v>
      </c>
      <c r="BD707" s="72">
        <f t="shared" si="14"/>
        <v>298</v>
      </c>
    </row>
    <row r="708" spans="54:56">
      <c r="BB708" s="72">
        <v>0.34899999999999998</v>
      </c>
      <c r="BC708" s="72">
        <v>225</v>
      </c>
      <c r="BD708" s="72">
        <f t="shared" si="14"/>
        <v>313</v>
      </c>
    </row>
    <row r="709" spans="54:56">
      <c r="BB709" s="72">
        <v>0.34949999999999998</v>
      </c>
      <c r="BC709" s="72">
        <v>191</v>
      </c>
      <c r="BD709" s="72">
        <f t="shared" si="14"/>
        <v>347</v>
      </c>
    </row>
    <row r="710" spans="54:56">
      <c r="BB710" s="72">
        <v>0.35</v>
      </c>
      <c r="BC710" s="72">
        <v>269</v>
      </c>
      <c r="BD710" s="72">
        <f t="shared" si="14"/>
        <v>269</v>
      </c>
    </row>
    <row r="711" spans="54:56">
      <c r="BB711" s="72">
        <v>0.35049999999999998</v>
      </c>
      <c r="BC711" s="72">
        <v>272</v>
      </c>
      <c r="BD711" s="72">
        <f t="shared" si="14"/>
        <v>266</v>
      </c>
    </row>
    <row r="712" spans="54:56">
      <c r="BB712" s="72">
        <v>0.35099999999999998</v>
      </c>
      <c r="BC712" s="72">
        <v>259</v>
      </c>
      <c r="BD712" s="72">
        <f t="shared" si="14"/>
        <v>279</v>
      </c>
    </row>
    <row r="713" spans="54:56">
      <c r="BB713" s="72">
        <v>0.35149999999999998</v>
      </c>
      <c r="BC713" s="72">
        <v>220</v>
      </c>
      <c r="BD713" s="72">
        <f t="shared" si="14"/>
        <v>318</v>
      </c>
    </row>
    <row r="714" spans="54:56">
      <c r="BB714" s="72">
        <v>0.35199999999999998</v>
      </c>
      <c r="BC714" s="72">
        <v>252</v>
      </c>
      <c r="BD714" s="72">
        <f t="shared" ref="BD714:BD777" si="15">$BB$5-BC714</f>
        <v>286</v>
      </c>
    </row>
    <row r="715" spans="54:56">
      <c r="BB715" s="72">
        <v>0.35249999999999998</v>
      </c>
      <c r="BC715" s="72">
        <v>228</v>
      </c>
      <c r="BD715" s="72">
        <f t="shared" si="15"/>
        <v>310</v>
      </c>
    </row>
    <row r="716" spans="54:56">
      <c r="BB716" s="72">
        <v>0.35299999999999998</v>
      </c>
      <c r="BC716" s="72">
        <v>246</v>
      </c>
      <c r="BD716" s="72">
        <f t="shared" si="15"/>
        <v>292</v>
      </c>
    </row>
    <row r="717" spans="54:56">
      <c r="BB717" s="72">
        <v>0.35349999999999998</v>
      </c>
      <c r="BC717" s="72">
        <v>285</v>
      </c>
      <c r="BD717" s="72">
        <f t="shared" si="15"/>
        <v>253</v>
      </c>
    </row>
    <row r="718" spans="54:56">
      <c r="BB718" s="72">
        <v>0.35399999999999998</v>
      </c>
      <c r="BC718" s="72">
        <v>264</v>
      </c>
      <c r="BD718" s="72">
        <f t="shared" si="15"/>
        <v>274</v>
      </c>
    </row>
    <row r="719" spans="54:56">
      <c r="BB719" s="72">
        <v>0.35449999999999998</v>
      </c>
      <c r="BC719" s="72">
        <v>264</v>
      </c>
      <c r="BD719" s="72">
        <f t="shared" si="15"/>
        <v>274</v>
      </c>
    </row>
    <row r="720" spans="54:56">
      <c r="BB720" s="72">
        <v>0.35499999999999998</v>
      </c>
      <c r="BC720" s="72">
        <v>201</v>
      </c>
      <c r="BD720" s="72">
        <f t="shared" si="15"/>
        <v>337</v>
      </c>
    </row>
    <row r="721" spans="54:56">
      <c r="BB721" s="72">
        <v>0.35549999999999998</v>
      </c>
      <c r="BC721" s="72">
        <v>188</v>
      </c>
      <c r="BD721" s="72">
        <f t="shared" si="15"/>
        <v>350</v>
      </c>
    </row>
    <row r="722" spans="54:56">
      <c r="BB722" s="72">
        <v>0.35599999999999998</v>
      </c>
      <c r="BC722" s="72">
        <v>246</v>
      </c>
      <c r="BD722" s="72">
        <f t="shared" si="15"/>
        <v>292</v>
      </c>
    </row>
    <row r="723" spans="54:56">
      <c r="BB723" s="72">
        <v>0.35649999999999998</v>
      </c>
      <c r="BC723" s="72">
        <v>221</v>
      </c>
      <c r="BD723" s="72">
        <f t="shared" si="15"/>
        <v>317</v>
      </c>
    </row>
    <row r="724" spans="54:56">
      <c r="BB724" s="72">
        <v>0.35699999999999998</v>
      </c>
      <c r="BC724" s="72">
        <v>243</v>
      </c>
      <c r="BD724" s="72">
        <f t="shared" si="15"/>
        <v>295</v>
      </c>
    </row>
    <row r="725" spans="54:56">
      <c r="BB725" s="72">
        <v>0.35749999999999998</v>
      </c>
      <c r="BC725" s="72">
        <v>238</v>
      </c>
      <c r="BD725" s="72">
        <f t="shared" si="15"/>
        <v>300</v>
      </c>
    </row>
    <row r="726" spans="54:56">
      <c r="BB726" s="72">
        <v>0.35799999999999998</v>
      </c>
      <c r="BC726" s="72">
        <v>216</v>
      </c>
      <c r="BD726" s="72">
        <f t="shared" si="15"/>
        <v>322</v>
      </c>
    </row>
    <row r="727" spans="54:56">
      <c r="BB727" s="72">
        <v>0.35849999999999999</v>
      </c>
      <c r="BC727" s="72">
        <v>232</v>
      </c>
      <c r="BD727" s="72">
        <f t="shared" si="15"/>
        <v>306</v>
      </c>
    </row>
    <row r="728" spans="54:56">
      <c r="BB728" s="72">
        <v>0.35899999999999999</v>
      </c>
      <c r="BC728" s="72">
        <v>259</v>
      </c>
      <c r="BD728" s="72">
        <f t="shared" si="15"/>
        <v>279</v>
      </c>
    </row>
    <row r="729" spans="54:56">
      <c r="BB729" s="72">
        <v>0.35949999999999999</v>
      </c>
      <c r="BC729" s="72">
        <v>281</v>
      </c>
      <c r="BD729" s="72">
        <f t="shared" si="15"/>
        <v>257</v>
      </c>
    </row>
    <row r="730" spans="54:56">
      <c r="BB730" s="72">
        <v>0.36</v>
      </c>
      <c r="BC730" s="72">
        <v>262</v>
      </c>
      <c r="BD730" s="72">
        <f t="shared" si="15"/>
        <v>276</v>
      </c>
    </row>
    <row r="731" spans="54:56">
      <c r="BB731" s="72">
        <v>0.36049999999999999</v>
      </c>
      <c r="BC731" s="72">
        <v>228</v>
      </c>
      <c r="BD731" s="72">
        <f t="shared" si="15"/>
        <v>310</v>
      </c>
    </row>
    <row r="732" spans="54:56">
      <c r="BB732" s="72">
        <v>0.36099999999999999</v>
      </c>
      <c r="BC732" s="72">
        <v>210</v>
      </c>
      <c r="BD732" s="72">
        <f t="shared" si="15"/>
        <v>328</v>
      </c>
    </row>
    <row r="733" spans="54:56">
      <c r="BB733" s="72">
        <v>0.36149999999999999</v>
      </c>
      <c r="BC733" s="72">
        <v>256</v>
      </c>
      <c r="BD733" s="72">
        <f t="shared" si="15"/>
        <v>282</v>
      </c>
    </row>
    <row r="734" spans="54:56">
      <c r="BB734" s="72">
        <v>0.36199999999999999</v>
      </c>
      <c r="BC734" s="72">
        <v>205</v>
      </c>
      <c r="BD734" s="72">
        <f t="shared" si="15"/>
        <v>333</v>
      </c>
    </row>
    <row r="735" spans="54:56">
      <c r="BB735" s="72">
        <v>0.36249999999999999</v>
      </c>
      <c r="BC735" s="72">
        <v>264</v>
      </c>
      <c r="BD735" s="72">
        <f t="shared" si="15"/>
        <v>274</v>
      </c>
    </row>
    <row r="736" spans="54:56">
      <c r="BB736" s="72">
        <v>0.36299999999999999</v>
      </c>
      <c r="BC736" s="72">
        <v>222</v>
      </c>
      <c r="BD736" s="72">
        <f t="shared" si="15"/>
        <v>316</v>
      </c>
    </row>
    <row r="737" spans="54:56">
      <c r="BB737" s="72">
        <v>0.36349999999999999</v>
      </c>
      <c r="BC737" s="72">
        <v>272</v>
      </c>
      <c r="BD737" s="72">
        <f t="shared" si="15"/>
        <v>266</v>
      </c>
    </row>
    <row r="738" spans="54:56">
      <c r="BB738" s="72">
        <v>0.36399999999999999</v>
      </c>
      <c r="BC738" s="72">
        <v>217</v>
      </c>
      <c r="BD738" s="72">
        <f t="shared" si="15"/>
        <v>321</v>
      </c>
    </row>
    <row r="739" spans="54:56">
      <c r="BB739" s="72">
        <v>0.36449999999999999</v>
      </c>
      <c r="BC739" s="72">
        <v>267</v>
      </c>
      <c r="BD739" s="72">
        <f t="shared" si="15"/>
        <v>271</v>
      </c>
    </row>
    <row r="740" spans="54:56">
      <c r="BB740" s="72">
        <v>0.36499999999999999</v>
      </c>
      <c r="BC740" s="72">
        <v>238</v>
      </c>
      <c r="BD740" s="72">
        <f t="shared" si="15"/>
        <v>300</v>
      </c>
    </row>
    <row r="741" spans="54:56">
      <c r="BB741" s="72">
        <v>0.36549999999999999</v>
      </c>
      <c r="BC741" s="72">
        <v>294</v>
      </c>
      <c r="BD741" s="72">
        <f t="shared" si="15"/>
        <v>244</v>
      </c>
    </row>
    <row r="742" spans="54:56">
      <c r="BB742" s="72">
        <v>0.36599999999999999</v>
      </c>
      <c r="BC742" s="72">
        <v>265</v>
      </c>
      <c r="BD742" s="72">
        <f t="shared" si="15"/>
        <v>273</v>
      </c>
    </row>
    <row r="743" spans="54:56">
      <c r="BB743" s="72">
        <v>0.36649999999999999</v>
      </c>
      <c r="BC743" s="72">
        <v>232</v>
      </c>
      <c r="BD743" s="72">
        <f t="shared" si="15"/>
        <v>306</v>
      </c>
    </row>
    <row r="744" spans="54:56">
      <c r="BB744" s="72">
        <v>0.36699999999999999</v>
      </c>
      <c r="BC744" s="72">
        <v>244</v>
      </c>
      <c r="BD744" s="72">
        <f t="shared" si="15"/>
        <v>294</v>
      </c>
    </row>
    <row r="745" spans="54:56">
      <c r="BB745" s="72">
        <v>0.36749999999999999</v>
      </c>
      <c r="BC745" s="72">
        <v>253</v>
      </c>
      <c r="BD745" s="72">
        <f t="shared" si="15"/>
        <v>285</v>
      </c>
    </row>
    <row r="746" spans="54:56">
      <c r="BB746" s="72">
        <v>0.36799999999999999</v>
      </c>
      <c r="BC746" s="72">
        <v>196</v>
      </c>
      <c r="BD746" s="72">
        <f t="shared" si="15"/>
        <v>342</v>
      </c>
    </row>
    <row r="747" spans="54:56">
      <c r="BB747" s="72">
        <v>0.36849999999999999</v>
      </c>
      <c r="BC747" s="72">
        <v>216</v>
      </c>
      <c r="BD747" s="72">
        <f t="shared" si="15"/>
        <v>322</v>
      </c>
    </row>
    <row r="748" spans="54:56">
      <c r="BB748" s="72">
        <v>0.36899999999999999</v>
      </c>
      <c r="BC748" s="72">
        <v>239</v>
      </c>
      <c r="BD748" s="72">
        <f t="shared" si="15"/>
        <v>299</v>
      </c>
    </row>
    <row r="749" spans="54:56">
      <c r="BB749" s="72">
        <v>0.3695</v>
      </c>
      <c r="BC749" s="72">
        <v>218</v>
      </c>
      <c r="BD749" s="72">
        <f t="shared" si="15"/>
        <v>320</v>
      </c>
    </row>
    <row r="750" spans="54:56">
      <c r="BB750" s="72">
        <v>0.37</v>
      </c>
      <c r="BC750" s="72">
        <v>192</v>
      </c>
      <c r="BD750" s="72">
        <f t="shared" si="15"/>
        <v>346</v>
      </c>
    </row>
    <row r="751" spans="54:56">
      <c r="BB751" s="72">
        <v>0.3705</v>
      </c>
      <c r="BC751" s="72">
        <v>222</v>
      </c>
      <c r="BD751" s="72">
        <f t="shared" si="15"/>
        <v>316</v>
      </c>
    </row>
    <row r="752" spans="54:56">
      <c r="BB752" s="72">
        <v>0.371</v>
      </c>
      <c r="BC752" s="72">
        <v>228</v>
      </c>
      <c r="BD752" s="72">
        <f t="shared" si="15"/>
        <v>310</v>
      </c>
    </row>
    <row r="753" spans="54:56">
      <c r="BB753" s="72">
        <v>0.3715</v>
      </c>
      <c r="BC753" s="72">
        <v>287</v>
      </c>
      <c r="BD753" s="72">
        <f t="shared" si="15"/>
        <v>251</v>
      </c>
    </row>
    <row r="754" spans="54:56">
      <c r="BB754" s="72">
        <v>0.372</v>
      </c>
      <c r="BC754" s="72">
        <v>196</v>
      </c>
      <c r="BD754" s="72">
        <f t="shared" si="15"/>
        <v>342</v>
      </c>
    </row>
    <row r="755" spans="54:56">
      <c r="BB755" s="72">
        <v>0.3725</v>
      </c>
      <c r="BC755" s="72">
        <v>190</v>
      </c>
      <c r="BD755" s="72">
        <f t="shared" si="15"/>
        <v>348</v>
      </c>
    </row>
    <row r="756" spans="54:56">
      <c r="BB756" s="72">
        <v>0.373</v>
      </c>
      <c r="BC756" s="72">
        <v>200</v>
      </c>
      <c r="BD756" s="72">
        <f t="shared" si="15"/>
        <v>338</v>
      </c>
    </row>
    <row r="757" spans="54:56">
      <c r="BB757" s="72">
        <v>0.3735</v>
      </c>
      <c r="BC757" s="72">
        <v>311</v>
      </c>
      <c r="BD757" s="72">
        <f t="shared" si="15"/>
        <v>227</v>
      </c>
    </row>
    <row r="758" spans="54:56">
      <c r="BB758" s="72">
        <v>0.374</v>
      </c>
      <c r="BC758" s="72">
        <v>239</v>
      </c>
      <c r="BD758" s="72">
        <f t="shared" si="15"/>
        <v>299</v>
      </c>
    </row>
    <row r="759" spans="54:56">
      <c r="BB759" s="72">
        <v>0.3745</v>
      </c>
      <c r="BC759" s="72">
        <v>233</v>
      </c>
      <c r="BD759" s="72">
        <f t="shared" si="15"/>
        <v>305</v>
      </c>
    </row>
    <row r="760" spans="54:56">
      <c r="BB760" s="72">
        <v>0.375</v>
      </c>
      <c r="BC760" s="72">
        <v>271</v>
      </c>
      <c r="BD760" s="72">
        <f t="shared" si="15"/>
        <v>267</v>
      </c>
    </row>
    <row r="761" spans="54:56">
      <c r="BB761" s="72">
        <v>0.3755</v>
      </c>
      <c r="BC761" s="72">
        <v>234</v>
      </c>
      <c r="BD761" s="72">
        <f t="shared" si="15"/>
        <v>304</v>
      </c>
    </row>
    <row r="762" spans="54:56">
      <c r="BB762" s="72">
        <v>0.376</v>
      </c>
      <c r="BC762" s="72">
        <v>222</v>
      </c>
      <c r="BD762" s="72">
        <f t="shared" si="15"/>
        <v>316</v>
      </c>
    </row>
    <row r="763" spans="54:56">
      <c r="BB763" s="72">
        <v>0.3765</v>
      </c>
      <c r="BC763" s="72">
        <v>244</v>
      </c>
      <c r="BD763" s="72">
        <f t="shared" si="15"/>
        <v>294</v>
      </c>
    </row>
    <row r="764" spans="54:56">
      <c r="BB764" s="72">
        <v>0.377</v>
      </c>
      <c r="BC764" s="72">
        <v>227</v>
      </c>
      <c r="BD764" s="72">
        <f t="shared" si="15"/>
        <v>311</v>
      </c>
    </row>
    <row r="765" spans="54:56">
      <c r="BB765" s="72">
        <v>0.3775</v>
      </c>
      <c r="BC765" s="72">
        <v>218</v>
      </c>
      <c r="BD765" s="72">
        <f t="shared" si="15"/>
        <v>320</v>
      </c>
    </row>
    <row r="766" spans="54:56">
      <c r="BB766" s="72">
        <v>0.378</v>
      </c>
      <c r="BC766" s="72">
        <v>222</v>
      </c>
      <c r="BD766" s="72">
        <f t="shared" si="15"/>
        <v>316</v>
      </c>
    </row>
    <row r="767" spans="54:56">
      <c r="BB767" s="72">
        <v>0.3785</v>
      </c>
      <c r="BC767" s="72">
        <v>292</v>
      </c>
      <c r="BD767" s="72">
        <f t="shared" si="15"/>
        <v>246</v>
      </c>
    </row>
    <row r="768" spans="54:56">
      <c r="BB768" s="72">
        <v>0.379</v>
      </c>
      <c r="BC768" s="72">
        <v>185</v>
      </c>
      <c r="BD768" s="72">
        <f t="shared" si="15"/>
        <v>353</v>
      </c>
    </row>
    <row r="769" spans="54:56">
      <c r="BB769" s="72">
        <v>0.3795</v>
      </c>
      <c r="BC769" s="72">
        <v>264</v>
      </c>
      <c r="BD769" s="72">
        <f t="shared" si="15"/>
        <v>274</v>
      </c>
    </row>
    <row r="770" spans="54:56">
      <c r="BB770" s="72">
        <v>0.38</v>
      </c>
      <c r="BC770" s="72">
        <v>252</v>
      </c>
      <c r="BD770" s="72">
        <f t="shared" si="15"/>
        <v>286</v>
      </c>
    </row>
    <row r="771" spans="54:56">
      <c r="BB771" s="72">
        <v>0.3805</v>
      </c>
      <c r="BC771" s="72">
        <v>232</v>
      </c>
      <c r="BD771" s="72">
        <f t="shared" si="15"/>
        <v>306</v>
      </c>
    </row>
    <row r="772" spans="54:56">
      <c r="BB772" s="72">
        <v>0.38100000000000001</v>
      </c>
      <c r="BC772" s="72">
        <v>285</v>
      </c>
      <c r="BD772" s="72">
        <f t="shared" si="15"/>
        <v>253</v>
      </c>
    </row>
    <row r="773" spans="54:56">
      <c r="BB773" s="72">
        <v>0.38150000000000001</v>
      </c>
      <c r="BC773" s="72">
        <v>220</v>
      </c>
      <c r="BD773" s="72">
        <f t="shared" si="15"/>
        <v>318</v>
      </c>
    </row>
    <row r="774" spans="54:56">
      <c r="BB774" s="72">
        <v>0.38200000000000001</v>
      </c>
      <c r="BC774" s="72">
        <v>233</v>
      </c>
      <c r="BD774" s="72">
        <f t="shared" si="15"/>
        <v>305</v>
      </c>
    </row>
    <row r="775" spans="54:56">
      <c r="BB775" s="72">
        <v>0.38250000000000001</v>
      </c>
      <c r="BC775" s="72">
        <v>264</v>
      </c>
      <c r="BD775" s="72">
        <f t="shared" si="15"/>
        <v>274</v>
      </c>
    </row>
    <row r="776" spans="54:56">
      <c r="BB776" s="72">
        <v>0.38300000000000001</v>
      </c>
      <c r="BC776" s="72">
        <v>223</v>
      </c>
      <c r="BD776" s="72">
        <f t="shared" si="15"/>
        <v>315</v>
      </c>
    </row>
    <row r="777" spans="54:56">
      <c r="BB777" s="72">
        <v>0.38350000000000001</v>
      </c>
      <c r="BC777" s="72">
        <v>205</v>
      </c>
      <c r="BD777" s="72">
        <f t="shared" si="15"/>
        <v>333</v>
      </c>
    </row>
    <row r="778" spans="54:56">
      <c r="BB778" s="72">
        <v>0.38400000000000001</v>
      </c>
      <c r="BC778" s="72">
        <v>255</v>
      </c>
      <c r="BD778" s="72">
        <f t="shared" ref="BD778:BD841" si="16">$BB$5-BC778</f>
        <v>283</v>
      </c>
    </row>
    <row r="779" spans="54:56">
      <c r="BB779" s="72">
        <v>0.38450000000000001</v>
      </c>
      <c r="BC779" s="72">
        <v>195</v>
      </c>
      <c r="BD779" s="72">
        <f t="shared" si="16"/>
        <v>343</v>
      </c>
    </row>
    <row r="780" spans="54:56">
      <c r="BB780" s="72">
        <v>0.38500000000000001</v>
      </c>
      <c r="BC780" s="72">
        <v>270</v>
      </c>
      <c r="BD780" s="72">
        <f t="shared" si="16"/>
        <v>268</v>
      </c>
    </row>
    <row r="781" spans="54:56">
      <c r="BB781" s="72">
        <v>0.38550000000000001</v>
      </c>
      <c r="BC781" s="72">
        <v>232</v>
      </c>
      <c r="BD781" s="72">
        <f t="shared" si="16"/>
        <v>306</v>
      </c>
    </row>
    <row r="782" spans="54:56">
      <c r="BB782" s="72">
        <v>0.38600000000000001</v>
      </c>
      <c r="BC782" s="72">
        <v>262</v>
      </c>
      <c r="BD782" s="72">
        <f t="shared" si="16"/>
        <v>276</v>
      </c>
    </row>
    <row r="783" spans="54:56">
      <c r="BB783" s="72">
        <v>0.38650000000000001</v>
      </c>
      <c r="BC783" s="72">
        <v>261</v>
      </c>
      <c r="BD783" s="72">
        <f t="shared" si="16"/>
        <v>277</v>
      </c>
    </row>
    <row r="784" spans="54:56">
      <c r="BB784" s="72">
        <v>0.38700000000000001</v>
      </c>
      <c r="BC784" s="72">
        <v>210</v>
      </c>
      <c r="BD784" s="72">
        <f t="shared" si="16"/>
        <v>328</v>
      </c>
    </row>
    <row r="785" spans="54:56">
      <c r="BB785" s="72">
        <v>0.38750000000000001</v>
      </c>
      <c r="BC785" s="72">
        <v>231</v>
      </c>
      <c r="BD785" s="72">
        <f t="shared" si="16"/>
        <v>307</v>
      </c>
    </row>
    <row r="786" spans="54:56">
      <c r="BB786" s="72">
        <v>0.38800000000000001</v>
      </c>
      <c r="BC786" s="72">
        <v>209</v>
      </c>
      <c r="BD786" s="72">
        <f t="shared" si="16"/>
        <v>329</v>
      </c>
    </row>
    <row r="787" spans="54:56">
      <c r="BB787" s="72">
        <v>0.38850000000000001</v>
      </c>
      <c r="BC787" s="72">
        <v>225</v>
      </c>
      <c r="BD787" s="72">
        <f t="shared" si="16"/>
        <v>313</v>
      </c>
    </row>
    <row r="788" spans="54:56">
      <c r="BB788" s="72">
        <v>0.38900000000000001</v>
      </c>
      <c r="BC788" s="72">
        <v>210</v>
      </c>
      <c r="BD788" s="72">
        <f t="shared" si="16"/>
        <v>328</v>
      </c>
    </row>
    <row r="789" spans="54:56">
      <c r="BB789" s="72">
        <v>0.38950000000000001</v>
      </c>
      <c r="BC789" s="72">
        <v>199</v>
      </c>
      <c r="BD789" s="72">
        <f t="shared" si="16"/>
        <v>339</v>
      </c>
    </row>
    <row r="790" spans="54:56">
      <c r="BB790" s="72">
        <v>0.39</v>
      </c>
      <c r="BC790" s="72">
        <v>279</v>
      </c>
      <c r="BD790" s="72">
        <f t="shared" si="16"/>
        <v>259</v>
      </c>
    </row>
    <row r="791" spans="54:56">
      <c r="BB791" s="72">
        <v>0.39050000000000001</v>
      </c>
      <c r="BC791" s="72">
        <v>231</v>
      </c>
      <c r="BD791" s="72">
        <f t="shared" si="16"/>
        <v>307</v>
      </c>
    </row>
    <row r="792" spans="54:56">
      <c r="BB792" s="72">
        <v>0.39100000000000001</v>
      </c>
      <c r="BC792" s="72">
        <v>180</v>
      </c>
      <c r="BD792" s="72">
        <f t="shared" si="16"/>
        <v>358</v>
      </c>
    </row>
    <row r="793" spans="54:56">
      <c r="BB793" s="72">
        <v>0.39150000000000001</v>
      </c>
      <c r="BC793" s="72">
        <v>275</v>
      </c>
      <c r="BD793" s="72">
        <f t="shared" si="16"/>
        <v>263</v>
      </c>
    </row>
    <row r="794" spans="54:56">
      <c r="BB794" s="72">
        <v>0.39200000000000002</v>
      </c>
      <c r="BC794" s="72">
        <v>247</v>
      </c>
      <c r="BD794" s="72">
        <f t="shared" si="16"/>
        <v>291</v>
      </c>
    </row>
    <row r="795" spans="54:56">
      <c r="BB795" s="72">
        <v>0.39250000000000002</v>
      </c>
      <c r="BC795" s="72">
        <v>272</v>
      </c>
      <c r="BD795" s="72">
        <f t="shared" si="16"/>
        <v>266</v>
      </c>
    </row>
    <row r="796" spans="54:56">
      <c r="BB796" s="72">
        <v>0.39300000000000002</v>
      </c>
      <c r="BC796" s="72">
        <v>272</v>
      </c>
      <c r="BD796" s="72">
        <f t="shared" si="16"/>
        <v>266</v>
      </c>
    </row>
    <row r="797" spans="54:56">
      <c r="BB797" s="72">
        <v>0.39350000000000002</v>
      </c>
      <c r="BC797" s="72">
        <v>282</v>
      </c>
      <c r="BD797" s="72">
        <f t="shared" si="16"/>
        <v>256</v>
      </c>
    </row>
    <row r="798" spans="54:56">
      <c r="BB798" s="72">
        <v>0.39400000000000002</v>
      </c>
      <c r="BC798" s="72">
        <v>226</v>
      </c>
      <c r="BD798" s="72">
        <f t="shared" si="16"/>
        <v>312</v>
      </c>
    </row>
    <row r="799" spans="54:56">
      <c r="BB799" s="72">
        <v>0.39450000000000002</v>
      </c>
      <c r="BC799" s="72">
        <v>229</v>
      </c>
      <c r="BD799" s="72">
        <f t="shared" si="16"/>
        <v>309</v>
      </c>
    </row>
    <row r="800" spans="54:56">
      <c r="BB800" s="72">
        <v>0.39500000000000002</v>
      </c>
      <c r="BC800" s="72">
        <v>239</v>
      </c>
      <c r="BD800" s="72">
        <f t="shared" si="16"/>
        <v>299</v>
      </c>
    </row>
    <row r="801" spans="54:56">
      <c r="BB801" s="72">
        <v>0.39550000000000002</v>
      </c>
      <c r="BC801" s="72">
        <v>201</v>
      </c>
      <c r="BD801" s="72">
        <f t="shared" si="16"/>
        <v>337</v>
      </c>
    </row>
    <row r="802" spans="54:56">
      <c r="BB802" s="72">
        <v>0.39600000000000002</v>
      </c>
      <c r="BC802" s="72">
        <v>194</v>
      </c>
      <c r="BD802" s="72">
        <f t="shared" si="16"/>
        <v>344</v>
      </c>
    </row>
    <row r="803" spans="54:56">
      <c r="BB803" s="72">
        <v>0.39650000000000002</v>
      </c>
      <c r="BC803" s="72">
        <v>237</v>
      </c>
      <c r="BD803" s="72">
        <f t="shared" si="16"/>
        <v>301</v>
      </c>
    </row>
    <row r="804" spans="54:56">
      <c r="BB804" s="72">
        <v>0.39700000000000002</v>
      </c>
      <c r="BC804" s="72">
        <v>251</v>
      </c>
      <c r="BD804" s="72">
        <f t="shared" si="16"/>
        <v>287</v>
      </c>
    </row>
    <row r="805" spans="54:56">
      <c r="BB805" s="72">
        <v>0.39750000000000002</v>
      </c>
      <c r="BC805" s="72">
        <v>230</v>
      </c>
      <c r="BD805" s="72">
        <f t="shared" si="16"/>
        <v>308</v>
      </c>
    </row>
    <row r="806" spans="54:56">
      <c r="BB806" s="72">
        <v>0.39800000000000002</v>
      </c>
      <c r="BC806" s="72">
        <v>270</v>
      </c>
      <c r="BD806" s="72">
        <f t="shared" si="16"/>
        <v>268</v>
      </c>
    </row>
    <row r="807" spans="54:56">
      <c r="BB807" s="72">
        <v>0.39850000000000002</v>
      </c>
      <c r="BC807" s="72">
        <v>242</v>
      </c>
      <c r="BD807" s="72">
        <f t="shared" si="16"/>
        <v>296</v>
      </c>
    </row>
    <row r="808" spans="54:56">
      <c r="BB808" s="72">
        <v>0.39900000000000002</v>
      </c>
      <c r="BC808" s="72">
        <v>258</v>
      </c>
      <c r="BD808" s="72">
        <f t="shared" si="16"/>
        <v>280</v>
      </c>
    </row>
    <row r="809" spans="54:56">
      <c r="BB809" s="72">
        <v>0.39950000000000002</v>
      </c>
      <c r="BC809" s="72">
        <v>224</v>
      </c>
      <c r="BD809" s="72">
        <f t="shared" si="16"/>
        <v>314</v>
      </c>
    </row>
    <row r="810" spans="54:56">
      <c r="BB810" s="72">
        <v>0.4</v>
      </c>
      <c r="BC810" s="72">
        <v>214</v>
      </c>
      <c r="BD810" s="72">
        <f t="shared" si="16"/>
        <v>324</v>
      </c>
    </row>
    <row r="811" spans="54:56">
      <c r="BB811" s="72">
        <v>0.40050000000000002</v>
      </c>
      <c r="BC811" s="72">
        <v>222</v>
      </c>
      <c r="BD811" s="72">
        <f t="shared" si="16"/>
        <v>316</v>
      </c>
    </row>
    <row r="812" spans="54:56">
      <c r="BB812" s="72">
        <v>0.40100000000000002</v>
      </c>
      <c r="BC812" s="72">
        <v>233</v>
      </c>
      <c r="BD812" s="72">
        <f t="shared" si="16"/>
        <v>305</v>
      </c>
    </row>
    <row r="813" spans="54:56">
      <c r="BB813" s="72">
        <v>0.40150000000000002</v>
      </c>
      <c r="BC813" s="72">
        <v>264</v>
      </c>
      <c r="BD813" s="72">
        <f t="shared" si="16"/>
        <v>274</v>
      </c>
    </row>
    <row r="814" spans="54:56">
      <c r="BB814" s="72">
        <v>0.40200000000000002</v>
      </c>
      <c r="BC814" s="72">
        <v>234</v>
      </c>
      <c r="BD814" s="72">
        <f t="shared" si="16"/>
        <v>304</v>
      </c>
    </row>
    <row r="815" spans="54:56">
      <c r="BB815" s="72">
        <v>0.40250000000000002</v>
      </c>
      <c r="BC815" s="72">
        <v>258</v>
      </c>
      <c r="BD815" s="72">
        <f t="shared" si="16"/>
        <v>280</v>
      </c>
    </row>
    <row r="816" spans="54:56">
      <c r="BB816" s="72">
        <v>0.40300000000000002</v>
      </c>
      <c r="BC816" s="72">
        <v>239</v>
      </c>
      <c r="BD816" s="72">
        <f t="shared" si="16"/>
        <v>299</v>
      </c>
    </row>
    <row r="817" spans="54:56">
      <c r="BB817" s="72">
        <v>0.40350000000000003</v>
      </c>
      <c r="BC817" s="72">
        <v>255</v>
      </c>
      <c r="BD817" s="72">
        <f t="shared" si="16"/>
        <v>283</v>
      </c>
    </row>
    <row r="818" spans="54:56">
      <c r="BB818" s="72">
        <v>0.40400000000000003</v>
      </c>
      <c r="BC818" s="72">
        <v>272</v>
      </c>
      <c r="BD818" s="72">
        <f t="shared" si="16"/>
        <v>266</v>
      </c>
    </row>
    <row r="819" spans="54:56">
      <c r="BB819" s="72">
        <v>0.40450000000000003</v>
      </c>
      <c r="BC819" s="72">
        <v>227</v>
      </c>
      <c r="BD819" s="72">
        <f t="shared" si="16"/>
        <v>311</v>
      </c>
    </row>
    <row r="820" spans="54:56">
      <c r="BB820" s="72">
        <v>0.40500000000000003</v>
      </c>
      <c r="BC820" s="72">
        <v>215</v>
      </c>
      <c r="BD820" s="72">
        <f t="shared" si="16"/>
        <v>323</v>
      </c>
    </row>
    <row r="821" spans="54:56">
      <c r="BB821" s="72">
        <v>0.40550000000000003</v>
      </c>
      <c r="BC821" s="72">
        <v>217</v>
      </c>
      <c r="BD821" s="72">
        <f t="shared" si="16"/>
        <v>321</v>
      </c>
    </row>
    <row r="822" spans="54:56">
      <c r="BB822" s="72">
        <v>0.40600000000000003</v>
      </c>
      <c r="BC822" s="72">
        <v>193</v>
      </c>
      <c r="BD822" s="72">
        <f t="shared" si="16"/>
        <v>345</v>
      </c>
    </row>
    <row r="823" spans="54:56">
      <c r="BB823" s="72">
        <v>0.40649999999999997</v>
      </c>
      <c r="BC823" s="72">
        <v>210</v>
      </c>
      <c r="BD823" s="72">
        <f t="shared" si="16"/>
        <v>328</v>
      </c>
    </row>
    <row r="824" spans="54:56">
      <c r="BB824" s="72">
        <v>0.40699999999999997</v>
      </c>
      <c r="BC824" s="72">
        <v>252</v>
      </c>
      <c r="BD824" s="72">
        <f t="shared" si="16"/>
        <v>286</v>
      </c>
    </row>
    <row r="825" spans="54:56">
      <c r="BB825" s="72">
        <v>0.40749999999999997</v>
      </c>
      <c r="BC825" s="72">
        <v>208</v>
      </c>
      <c r="BD825" s="72">
        <f t="shared" si="16"/>
        <v>330</v>
      </c>
    </row>
    <row r="826" spans="54:56">
      <c r="BB826" s="72">
        <v>0.40799999999999997</v>
      </c>
      <c r="BC826" s="72">
        <v>251</v>
      </c>
      <c r="BD826" s="72">
        <f t="shared" si="16"/>
        <v>287</v>
      </c>
    </row>
    <row r="827" spans="54:56">
      <c r="BB827" s="72">
        <v>0.40849999999999997</v>
      </c>
      <c r="BC827" s="72">
        <v>242</v>
      </c>
      <c r="BD827" s="72">
        <f t="shared" si="16"/>
        <v>296</v>
      </c>
    </row>
    <row r="828" spans="54:56">
      <c r="BB828" s="72">
        <v>0.40899999999999997</v>
      </c>
      <c r="BC828" s="72">
        <v>199</v>
      </c>
      <c r="BD828" s="72">
        <f t="shared" si="16"/>
        <v>339</v>
      </c>
    </row>
    <row r="829" spans="54:56">
      <c r="BB829" s="72">
        <v>0.40949999999999998</v>
      </c>
      <c r="BC829" s="72">
        <v>225</v>
      </c>
      <c r="BD829" s="72">
        <f t="shared" si="16"/>
        <v>313</v>
      </c>
    </row>
    <row r="830" spans="54:56">
      <c r="BB830" s="72">
        <v>0.41</v>
      </c>
      <c r="BC830" s="72">
        <v>246</v>
      </c>
      <c r="BD830" s="72">
        <f t="shared" si="16"/>
        <v>292</v>
      </c>
    </row>
    <row r="831" spans="54:56">
      <c r="BB831" s="72">
        <v>0.41049999999999998</v>
      </c>
      <c r="BC831" s="72">
        <v>245</v>
      </c>
      <c r="BD831" s="72">
        <f t="shared" si="16"/>
        <v>293</v>
      </c>
    </row>
    <row r="832" spans="54:56">
      <c r="BB832" s="72">
        <v>0.41099999999999998</v>
      </c>
      <c r="BC832" s="72">
        <v>241</v>
      </c>
      <c r="BD832" s="72">
        <f t="shared" si="16"/>
        <v>297</v>
      </c>
    </row>
    <row r="833" spans="54:56">
      <c r="BB833" s="72">
        <v>0.41149999999999998</v>
      </c>
      <c r="BC833" s="72">
        <v>211</v>
      </c>
      <c r="BD833" s="72">
        <f t="shared" si="16"/>
        <v>327</v>
      </c>
    </row>
    <row r="834" spans="54:56">
      <c r="BB834" s="72">
        <v>0.41199999999999998</v>
      </c>
      <c r="BC834" s="72">
        <v>244</v>
      </c>
      <c r="BD834" s="72">
        <f t="shared" si="16"/>
        <v>294</v>
      </c>
    </row>
    <row r="835" spans="54:56">
      <c r="BB835" s="72">
        <v>0.41249999999999998</v>
      </c>
      <c r="BC835" s="72">
        <v>225</v>
      </c>
      <c r="BD835" s="72">
        <f t="shared" si="16"/>
        <v>313</v>
      </c>
    </row>
    <row r="836" spans="54:56">
      <c r="BB836" s="72">
        <v>0.41299999999999998</v>
      </c>
      <c r="BC836" s="72">
        <v>282</v>
      </c>
      <c r="BD836" s="72">
        <f t="shared" si="16"/>
        <v>256</v>
      </c>
    </row>
    <row r="837" spans="54:56">
      <c r="BB837" s="72">
        <v>0.41349999999999998</v>
      </c>
      <c r="BC837" s="72">
        <v>264</v>
      </c>
      <c r="BD837" s="72">
        <f t="shared" si="16"/>
        <v>274</v>
      </c>
    </row>
    <row r="838" spans="54:56">
      <c r="BB838" s="72">
        <v>0.41399999999999998</v>
      </c>
      <c r="BC838" s="72">
        <v>216</v>
      </c>
      <c r="BD838" s="72">
        <f t="shared" si="16"/>
        <v>322</v>
      </c>
    </row>
    <row r="839" spans="54:56">
      <c r="BB839" s="72">
        <v>0.41449999999999998</v>
      </c>
      <c r="BC839" s="72">
        <v>212</v>
      </c>
      <c r="BD839" s="72">
        <f t="shared" si="16"/>
        <v>326</v>
      </c>
    </row>
    <row r="840" spans="54:56">
      <c r="BB840" s="72">
        <v>0.41499999999999998</v>
      </c>
      <c r="BC840" s="72">
        <v>260</v>
      </c>
      <c r="BD840" s="72">
        <f t="shared" si="16"/>
        <v>278</v>
      </c>
    </row>
    <row r="841" spans="54:56">
      <c r="BB841" s="72">
        <v>0.41549999999999998</v>
      </c>
      <c r="BC841" s="72">
        <v>256</v>
      </c>
      <c r="BD841" s="72">
        <f t="shared" si="16"/>
        <v>282</v>
      </c>
    </row>
    <row r="842" spans="54:56">
      <c r="BB842" s="72">
        <v>0.41599999999999998</v>
      </c>
      <c r="BC842" s="72">
        <v>225</v>
      </c>
      <c r="BD842" s="72">
        <f t="shared" ref="BD842:BD905" si="17">$BB$5-BC842</f>
        <v>313</v>
      </c>
    </row>
    <row r="843" spans="54:56">
      <c r="BB843" s="72">
        <v>0.41649999999999998</v>
      </c>
      <c r="BC843" s="72">
        <v>204</v>
      </c>
      <c r="BD843" s="72">
        <f t="shared" si="17"/>
        <v>334</v>
      </c>
    </row>
    <row r="844" spans="54:56">
      <c r="BB844" s="72">
        <v>0.41699999999999998</v>
      </c>
      <c r="BC844" s="72">
        <v>214</v>
      </c>
      <c r="BD844" s="72">
        <f t="shared" si="17"/>
        <v>324</v>
      </c>
    </row>
    <row r="845" spans="54:56">
      <c r="BB845" s="72">
        <v>0.41749999999999998</v>
      </c>
      <c r="BC845" s="72">
        <v>205</v>
      </c>
      <c r="BD845" s="72">
        <f t="shared" si="17"/>
        <v>333</v>
      </c>
    </row>
    <row r="846" spans="54:56">
      <c r="BB846" s="72">
        <v>0.41799999999999998</v>
      </c>
      <c r="BC846" s="72">
        <v>210</v>
      </c>
      <c r="BD846" s="72">
        <f t="shared" si="17"/>
        <v>328</v>
      </c>
    </row>
    <row r="847" spans="54:56">
      <c r="BB847" s="72">
        <v>0.41849999999999998</v>
      </c>
      <c r="BC847" s="72">
        <v>227</v>
      </c>
      <c r="BD847" s="72">
        <f t="shared" si="17"/>
        <v>311</v>
      </c>
    </row>
    <row r="848" spans="54:56">
      <c r="BB848" s="72">
        <v>0.41899999999999998</v>
      </c>
      <c r="BC848" s="72">
        <v>209</v>
      </c>
      <c r="BD848" s="72">
        <f t="shared" si="17"/>
        <v>329</v>
      </c>
    </row>
    <row r="849" spans="54:56">
      <c r="BB849" s="72">
        <v>0.41949999999999998</v>
      </c>
      <c r="BC849" s="72">
        <v>237</v>
      </c>
      <c r="BD849" s="72">
        <f t="shared" si="17"/>
        <v>301</v>
      </c>
    </row>
    <row r="850" spans="54:56">
      <c r="BB850" s="72">
        <v>0.42</v>
      </c>
      <c r="BC850" s="72">
        <v>241</v>
      </c>
      <c r="BD850" s="72">
        <f t="shared" si="17"/>
        <v>297</v>
      </c>
    </row>
    <row r="851" spans="54:56">
      <c r="BB851" s="72">
        <v>0.42049999999999998</v>
      </c>
      <c r="BC851" s="72">
        <v>264</v>
      </c>
      <c r="BD851" s="72">
        <f t="shared" si="17"/>
        <v>274</v>
      </c>
    </row>
    <row r="852" spans="54:56">
      <c r="BB852" s="72">
        <v>0.42099999999999999</v>
      </c>
      <c r="BC852" s="72">
        <v>261</v>
      </c>
      <c r="BD852" s="72">
        <f t="shared" si="17"/>
        <v>277</v>
      </c>
    </row>
    <row r="853" spans="54:56">
      <c r="BB853" s="72">
        <v>0.42149999999999999</v>
      </c>
      <c r="BC853" s="72">
        <v>281</v>
      </c>
      <c r="BD853" s="72">
        <f t="shared" si="17"/>
        <v>257</v>
      </c>
    </row>
    <row r="854" spans="54:56">
      <c r="BB854" s="72">
        <v>0.42199999999999999</v>
      </c>
      <c r="BC854" s="72">
        <v>276</v>
      </c>
      <c r="BD854" s="72">
        <f t="shared" si="17"/>
        <v>262</v>
      </c>
    </row>
    <row r="855" spans="54:56">
      <c r="BB855" s="72">
        <v>0.42249999999999999</v>
      </c>
      <c r="BC855" s="72">
        <v>205</v>
      </c>
      <c r="BD855" s="72">
        <f t="shared" si="17"/>
        <v>333</v>
      </c>
    </row>
    <row r="856" spans="54:56">
      <c r="BB856" s="72">
        <v>0.42299999999999999</v>
      </c>
      <c r="BC856" s="72">
        <v>267</v>
      </c>
      <c r="BD856" s="72">
        <f t="shared" si="17"/>
        <v>271</v>
      </c>
    </row>
    <row r="857" spans="54:56">
      <c r="BB857" s="72">
        <v>0.42349999999999999</v>
      </c>
      <c r="BC857" s="72">
        <v>238</v>
      </c>
      <c r="BD857" s="72">
        <f t="shared" si="17"/>
        <v>300</v>
      </c>
    </row>
    <row r="858" spans="54:56">
      <c r="BB858" s="72">
        <v>0.42399999999999999</v>
      </c>
      <c r="BC858" s="72">
        <v>248</v>
      </c>
      <c r="BD858" s="72">
        <f t="shared" si="17"/>
        <v>290</v>
      </c>
    </row>
    <row r="859" spans="54:56">
      <c r="BB859" s="72">
        <v>0.42449999999999999</v>
      </c>
      <c r="BC859" s="72">
        <v>272</v>
      </c>
      <c r="BD859" s="72">
        <f t="shared" si="17"/>
        <v>266</v>
      </c>
    </row>
    <row r="860" spans="54:56">
      <c r="BB860" s="72">
        <v>0.42499999999999999</v>
      </c>
      <c r="BC860" s="72">
        <v>229</v>
      </c>
      <c r="BD860" s="72">
        <f t="shared" si="17"/>
        <v>309</v>
      </c>
    </row>
    <row r="861" spans="54:56">
      <c r="BB861" s="72">
        <v>0.42549999999999999</v>
      </c>
      <c r="BC861" s="72">
        <v>264</v>
      </c>
      <c r="BD861" s="72">
        <f t="shared" si="17"/>
        <v>274</v>
      </c>
    </row>
    <row r="862" spans="54:56">
      <c r="BB862" s="72">
        <v>0.42599999999999999</v>
      </c>
      <c r="BC862" s="72">
        <v>254</v>
      </c>
      <c r="BD862" s="72">
        <f t="shared" si="17"/>
        <v>284</v>
      </c>
    </row>
    <row r="863" spans="54:56">
      <c r="BB863" s="72">
        <v>0.42649999999999999</v>
      </c>
      <c r="BC863" s="72">
        <v>200</v>
      </c>
      <c r="BD863" s="72">
        <f t="shared" si="17"/>
        <v>338</v>
      </c>
    </row>
    <row r="864" spans="54:56">
      <c r="BB864" s="72">
        <v>0.42699999999999999</v>
      </c>
      <c r="BC864" s="72">
        <v>264</v>
      </c>
      <c r="BD864" s="72">
        <f t="shared" si="17"/>
        <v>274</v>
      </c>
    </row>
    <row r="865" spans="54:56">
      <c r="BB865" s="72">
        <v>0.42749999999999999</v>
      </c>
      <c r="BC865" s="72">
        <v>215</v>
      </c>
      <c r="BD865" s="72">
        <f t="shared" si="17"/>
        <v>323</v>
      </c>
    </row>
    <row r="866" spans="54:56">
      <c r="BB866" s="72">
        <v>0.42799999999999999</v>
      </c>
      <c r="BC866" s="72">
        <v>194</v>
      </c>
      <c r="BD866" s="72">
        <f t="shared" si="17"/>
        <v>344</v>
      </c>
    </row>
    <row r="867" spans="54:56">
      <c r="BB867" s="72">
        <v>0.42849999999999999</v>
      </c>
      <c r="BC867" s="72">
        <v>251</v>
      </c>
      <c r="BD867" s="72">
        <f t="shared" si="17"/>
        <v>287</v>
      </c>
    </row>
    <row r="868" spans="54:56">
      <c r="BB868" s="72">
        <v>0.42899999999999999</v>
      </c>
      <c r="BC868" s="72">
        <v>281</v>
      </c>
      <c r="BD868" s="72">
        <f t="shared" si="17"/>
        <v>257</v>
      </c>
    </row>
    <row r="869" spans="54:56">
      <c r="BB869" s="72">
        <v>0.42949999999999999</v>
      </c>
      <c r="BC869" s="72">
        <v>236</v>
      </c>
      <c r="BD869" s="72">
        <f t="shared" si="17"/>
        <v>302</v>
      </c>
    </row>
    <row r="870" spans="54:56">
      <c r="BB870" s="72">
        <v>0.43</v>
      </c>
      <c r="BC870" s="72">
        <v>282</v>
      </c>
      <c r="BD870" s="72">
        <f t="shared" si="17"/>
        <v>256</v>
      </c>
    </row>
    <row r="871" spans="54:56">
      <c r="BB871" s="72">
        <v>0.43049999999999999</v>
      </c>
      <c r="BC871" s="72">
        <v>233</v>
      </c>
      <c r="BD871" s="72">
        <f t="shared" si="17"/>
        <v>305</v>
      </c>
    </row>
    <row r="872" spans="54:56">
      <c r="BB872" s="72">
        <v>0.43099999999999999</v>
      </c>
      <c r="BC872" s="72">
        <v>220</v>
      </c>
      <c r="BD872" s="72">
        <f t="shared" si="17"/>
        <v>318</v>
      </c>
    </row>
    <row r="873" spans="54:56">
      <c r="BB873" s="72">
        <v>0.43149999999999999</v>
      </c>
      <c r="BC873" s="72">
        <v>225</v>
      </c>
      <c r="BD873" s="72">
        <f t="shared" si="17"/>
        <v>313</v>
      </c>
    </row>
    <row r="874" spans="54:56">
      <c r="BB874" s="72">
        <v>0.432</v>
      </c>
      <c r="BC874" s="72">
        <v>239</v>
      </c>
      <c r="BD874" s="72">
        <f t="shared" si="17"/>
        <v>299</v>
      </c>
    </row>
    <row r="875" spans="54:56">
      <c r="BB875" s="72">
        <v>0.4325</v>
      </c>
      <c r="BC875" s="72">
        <v>228</v>
      </c>
      <c r="BD875" s="72">
        <f t="shared" si="17"/>
        <v>310</v>
      </c>
    </row>
    <row r="876" spans="54:56">
      <c r="BB876" s="72">
        <v>0.433</v>
      </c>
      <c r="BC876" s="72">
        <v>235</v>
      </c>
      <c r="BD876" s="72">
        <f t="shared" si="17"/>
        <v>303</v>
      </c>
    </row>
    <row r="877" spans="54:56">
      <c r="BB877" s="72">
        <v>0.4335</v>
      </c>
      <c r="BC877" s="72">
        <v>203</v>
      </c>
      <c r="BD877" s="72">
        <f t="shared" si="17"/>
        <v>335</v>
      </c>
    </row>
    <row r="878" spans="54:56">
      <c r="BB878" s="72">
        <v>0.434</v>
      </c>
      <c r="BC878" s="72">
        <v>268</v>
      </c>
      <c r="BD878" s="72">
        <f t="shared" si="17"/>
        <v>270</v>
      </c>
    </row>
    <row r="879" spans="54:56">
      <c r="BB879" s="72">
        <v>0.4345</v>
      </c>
      <c r="BC879" s="72">
        <v>240</v>
      </c>
      <c r="BD879" s="72">
        <f t="shared" si="17"/>
        <v>298</v>
      </c>
    </row>
    <row r="880" spans="54:56">
      <c r="BB880" s="72">
        <v>0.435</v>
      </c>
      <c r="BC880" s="72">
        <v>212</v>
      </c>
      <c r="BD880" s="72">
        <f t="shared" si="17"/>
        <v>326</v>
      </c>
    </row>
    <row r="881" spans="54:56">
      <c r="BB881" s="72">
        <v>0.4355</v>
      </c>
      <c r="BC881" s="72">
        <v>239</v>
      </c>
      <c r="BD881" s="72">
        <f t="shared" si="17"/>
        <v>299</v>
      </c>
    </row>
    <row r="882" spans="54:56">
      <c r="BB882" s="72">
        <v>0.436</v>
      </c>
      <c r="BC882" s="72">
        <v>232</v>
      </c>
      <c r="BD882" s="72">
        <f t="shared" si="17"/>
        <v>306</v>
      </c>
    </row>
    <row r="883" spans="54:56">
      <c r="BB883" s="72">
        <v>0.4365</v>
      </c>
      <c r="BC883" s="72">
        <v>217</v>
      </c>
      <c r="BD883" s="72">
        <f t="shared" si="17"/>
        <v>321</v>
      </c>
    </row>
    <row r="884" spans="54:56">
      <c r="BB884" s="72">
        <v>0.437</v>
      </c>
      <c r="BC884" s="72">
        <v>230</v>
      </c>
      <c r="BD884" s="72">
        <f t="shared" si="17"/>
        <v>308</v>
      </c>
    </row>
    <row r="885" spans="54:56">
      <c r="BB885" s="72">
        <v>0.4375</v>
      </c>
      <c r="BC885" s="72">
        <v>217</v>
      </c>
      <c r="BD885" s="72">
        <f t="shared" si="17"/>
        <v>321</v>
      </c>
    </row>
    <row r="886" spans="54:56">
      <c r="BB886" s="72">
        <v>0.438</v>
      </c>
      <c r="BC886" s="72">
        <v>268</v>
      </c>
      <c r="BD886" s="72">
        <f t="shared" si="17"/>
        <v>270</v>
      </c>
    </row>
    <row r="887" spans="54:56">
      <c r="BB887" s="72">
        <v>0.4385</v>
      </c>
      <c r="BC887" s="72">
        <v>211</v>
      </c>
      <c r="BD887" s="72">
        <f t="shared" si="17"/>
        <v>327</v>
      </c>
    </row>
    <row r="888" spans="54:56">
      <c r="BB888" s="72">
        <v>0.439</v>
      </c>
      <c r="BC888" s="72">
        <v>251</v>
      </c>
      <c r="BD888" s="72">
        <f t="shared" si="17"/>
        <v>287</v>
      </c>
    </row>
    <row r="889" spans="54:56">
      <c r="BB889" s="72">
        <v>0.4395</v>
      </c>
      <c r="BC889" s="72">
        <v>202</v>
      </c>
      <c r="BD889" s="72">
        <f t="shared" si="17"/>
        <v>336</v>
      </c>
    </row>
    <row r="890" spans="54:56">
      <c r="BB890" s="72">
        <v>0.44</v>
      </c>
      <c r="BC890" s="72">
        <v>247</v>
      </c>
      <c r="BD890" s="72">
        <f t="shared" si="17"/>
        <v>291</v>
      </c>
    </row>
    <row r="891" spans="54:56">
      <c r="BB891" s="72">
        <v>0.4405</v>
      </c>
      <c r="BC891" s="72">
        <v>266</v>
      </c>
      <c r="BD891" s="72">
        <f t="shared" si="17"/>
        <v>272</v>
      </c>
    </row>
    <row r="892" spans="54:56">
      <c r="BB892" s="72">
        <v>0.441</v>
      </c>
      <c r="BC892" s="72">
        <v>246</v>
      </c>
      <c r="BD892" s="72">
        <f t="shared" si="17"/>
        <v>292</v>
      </c>
    </row>
    <row r="893" spans="54:56">
      <c r="BB893" s="72">
        <v>0.4415</v>
      </c>
      <c r="BC893" s="72">
        <v>268</v>
      </c>
      <c r="BD893" s="72">
        <f t="shared" si="17"/>
        <v>270</v>
      </c>
    </row>
    <row r="894" spans="54:56">
      <c r="BB894" s="72">
        <v>0.442</v>
      </c>
      <c r="BC894" s="72">
        <v>294</v>
      </c>
      <c r="BD894" s="72">
        <f t="shared" si="17"/>
        <v>244</v>
      </c>
    </row>
    <row r="895" spans="54:56">
      <c r="BB895" s="72">
        <v>0.4425</v>
      </c>
      <c r="BC895" s="72">
        <v>219</v>
      </c>
      <c r="BD895" s="72">
        <f t="shared" si="17"/>
        <v>319</v>
      </c>
    </row>
    <row r="896" spans="54:56">
      <c r="BB896" s="72">
        <v>0.443</v>
      </c>
      <c r="BC896" s="72">
        <v>210</v>
      </c>
      <c r="BD896" s="72">
        <f t="shared" si="17"/>
        <v>328</v>
      </c>
    </row>
    <row r="897" spans="54:56">
      <c r="BB897" s="72">
        <v>0.44350000000000001</v>
      </c>
      <c r="BC897" s="72">
        <v>238</v>
      </c>
      <c r="BD897" s="72">
        <f t="shared" si="17"/>
        <v>300</v>
      </c>
    </row>
    <row r="898" spans="54:56">
      <c r="BB898" s="72">
        <v>0.44400000000000001</v>
      </c>
      <c r="BC898" s="72">
        <v>263</v>
      </c>
      <c r="BD898" s="72">
        <f t="shared" si="17"/>
        <v>275</v>
      </c>
    </row>
    <row r="899" spans="54:56">
      <c r="BB899" s="72">
        <v>0.44450000000000001</v>
      </c>
      <c r="BC899" s="72">
        <v>149</v>
      </c>
      <c r="BD899" s="72">
        <f t="shared" si="17"/>
        <v>389</v>
      </c>
    </row>
    <row r="900" spans="54:56">
      <c r="BB900" s="72">
        <v>0.44500000000000001</v>
      </c>
      <c r="BC900" s="72">
        <v>226</v>
      </c>
      <c r="BD900" s="72">
        <f t="shared" si="17"/>
        <v>312</v>
      </c>
    </row>
    <row r="901" spans="54:56">
      <c r="BB901" s="72">
        <v>0.44550000000000001</v>
      </c>
      <c r="BC901" s="72">
        <v>229</v>
      </c>
      <c r="BD901" s="72">
        <f t="shared" si="17"/>
        <v>309</v>
      </c>
    </row>
    <row r="902" spans="54:56">
      <c r="BB902" s="72">
        <v>0.44600000000000001</v>
      </c>
      <c r="BC902" s="72">
        <v>269</v>
      </c>
      <c r="BD902" s="72">
        <f t="shared" si="17"/>
        <v>269</v>
      </c>
    </row>
    <row r="903" spans="54:56">
      <c r="BB903" s="72">
        <v>0.44650000000000001</v>
      </c>
      <c r="BC903" s="72">
        <v>256</v>
      </c>
      <c r="BD903" s="72">
        <f t="shared" si="17"/>
        <v>282</v>
      </c>
    </row>
    <row r="904" spans="54:56">
      <c r="BB904" s="72">
        <v>0.44700000000000001</v>
      </c>
      <c r="BC904" s="72">
        <v>225</v>
      </c>
      <c r="BD904" s="72">
        <f t="shared" si="17"/>
        <v>313</v>
      </c>
    </row>
    <row r="905" spans="54:56">
      <c r="BB905" s="72">
        <v>0.44750000000000001</v>
      </c>
      <c r="BC905" s="72">
        <v>262</v>
      </c>
      <c r="BD905" s="72">
        <f t="shared" si="17"/>
        <v>276</v>
      </c>
    </row>
    <row r="906" spans="54:56">
      <c r="BB906" s="72">
        <v>0.44800000000000001</v>
      </c>
      <c r="BC906" s="72">
        <v>236</v>
      </c>
      <c r="BD906" s="72">
        <f t="shared" ref="BD906:BD969" si="18">$BB$5-BC906</f>
        <v>302</v>
      </c>
    </row>
    <row r="907" spans="54:56">
      <c r="BB907" s="72">
        <v>0.44850000000000001</v>
      </c>
      <c r="BC907" s="72">
        <v>274</v>
      </c>
      <c r="BD907" s="72">
        <f t="shared" si="18"/>
        <v>264</v>
      </c>
    </row>
    <row r="908" spans="54:56">
      <c r="BB908" s="72">
        <v>0.44900000000000001</v>
      </c>
      <c r="BC908" s="72">
        <v>230</v>
      </c>
      <c r="BD908" s="72">
        <f t="shared" si="18"/>
        <v>308</v>
      </c>
    </row>
    <row r="909" spans="54:56">
      <c r="BB909" s="72">
        <v>0.44950000000000001</v>
      </c>
      <c r="BC909" s="72">
        <v>218</v>
      </c>
      <c r="BD909" s="72">
        <f t="shared" si="18"/>
        <v>320</v>
      </c>
    </row>
    <row r="910" spans="54:56">
      <c r="BB910" s="72">
        <v>0.45</v>
      </c>
      <c r="BC910" s="72">
        <v>266</v>
      </c>
      <c r="BD910" s="72">
        <f t="shared" si="18"/>
        <v>272</v>
      </c>
    </row>
    <row r="911" spans="54:56">
      <c r="BB911" s="72">
        <v>0.45050000000000001</v>
      </c>
      <c r="BC911" s="72">
        <v>214</v>
      </c>
      <c r="BD911" s="72">
        <f t="shared" si="18"/>
        <v>324</v>
      </c>
    </row>
    <row r="912" spans="54:56">
      <c r="BB912" s="72">
        <v>0.45100000000000001</v>
      </c>
      <c r="BC912" s="72">
        <v>177</v>
      </c>
      <c r="BD912" s="72">
        <f t="shared" si="18"/>
        <v>361</v>
      </c>
    </row>
    <row r="913" spans="54:56">
      <c r="BB913" s="72">
        <v>0.45150000000000001</v>
      </c>
      <c r="BC913" s="72">
        <v>228</v>
      </c>
      <c r="BD913" s="72">
        <f t="shared" si="18"/>
        <v>310</v>
      </c>
    </row>
    <row r="914" spans="54:56">
      <c r="BB914" s="72">
        <v>0.45200000000000001</v>
      </c>
      <c r="BC914" s="72">
        <v>198</v>
      </c>
      <c r="BD914" s="72">
        <f t="shared" si="18"/>
        <v>340</v>
      </c>
    </row>
    <row r="915" spans="54:56">
      <c r="BB915" s="72">
        <v>0.45250000000000001</v>
      </c>
      <c r="BC915" s="72">
        <v>241</v>
      </c>
      <c r="BD915" s="72">
        <f t="shared" si="18"/>
        <v>297</v>
      </c>
    </row>
    <row r="916" spans="54:56">
      <c r="BB916" s="72">
        <v>0.45300000000000001</v>
      </c>
      <c r="BC916" s="72">
        <v>202</v>
      </c>
      <c r="BD916" s="72">
        <f t="shared" si="18"/>
        <v>336</v>
      </c>
    </row>
    <row r="917" spans="54:56">
      <c r="BB917" s="72">
        <v>0.45350000000000001</v>
      </c>
      <c r="BC917" s="72">
        <v>228</v>
      </c>
      <c r="BD917" s="72">
        <f t="shared" si="18"/>
        <v>310</v>
      </c>
    </row>
    <row r="918" spans="54:56">
      <c r="BB918" s="72">
        <v>0.45400000000000001</v>
      </c>
      <c r="BC918" s="72">
        <v>253</v>
      </c>
      <c r="BD918" s="72">
        <f t="shared" si="18"/>
        <v>285</v>
      </c>
    </row>
    <row r="919" spans="54:56">
      <c r="BB919" s="72">
        <v>0.45450000000000002</v>
      </c>
      <c r="BC919" s="72">
        <v>255</v>
      </c>
      <c r="BD919" s="72">
        <f t="shared" si="18"/>
        <v>283</v>
      </c>
    </row>
    <row r="920" spans="54:56">
      <c r="BB920" s="72">
        <v>0.45500000000000002</v>
      </c>
      <c r="BC920" s="72">
        <v>178</v>
      </c>
      <c r="BD920" s="72">
        <f t="shared" si="18"/>
        <v>360</v>
      </c>
    </row>
    <row r="921" spans="54:56">
      <c r="BB921" s="72">
        <v>0.45550000000000002</v>
      </c>
      <c r="BC921" s="72">
        <v>292</v>
      </c>
      <c r="BD921" s="72">
        <f t="shared" si="18"/>
        <v>246</v>
      </c>
    </row>
    <row r="922" spans="54:56">
      <c r="BB922" s="72">
        <v>0.45600000000000002</v>
      </c>
      <c r="BC922" s="72">
        <v>182</v>
      </c>
      <c r="BD922" s="72">
        <f t="shared" si="18"/>
        <v>356</v>
      </c>
    </row>
    <row r="923" spans="54:56">
      <c r="BB923" s="72">
        <v>0.45650000000000002</v>
      </c>
      <c r="BC923" s="72">
        <v>277</v>
      </c>
      <c r="BD923" s="72">
        <f t="shared" si="18"/>
        <v>261</v>
      </c>
    </row>
    <row r="924" spans="54:56">
      <c r="BB924" s="72">
        <v>0.45700000000000002</v>
      </c>
      <c r="BC924" s="72">
        <v>177</v>
      </c>
      <c r="BD924" s="72">
        <f t="shared" si="18"/>
        <v>361</v>
      </c>
    </row>
    <row r="925" spans="54:56">
      <c r="BB925" s="72">
        <v>0.45750000000000002</v>
      </c>
      <c r="BC925" s="72">
        <v>215</v>
      </c>
      <c r="BD925" s="72">
        <f t="shared" si="18"/>
        <v>323</v>
      </c>
    </row>
    <row r="926" spans="54:56">
      <c r="BB926" s="72">
        <v>0.45800000000000002</v>
      </c>
      <c r="BC926" s="72">
        <v>228</v>
      </c>
      <c r="BD926" s="72">
        <f t="shared" si="18"/>
        <v>310</v>
      </c>
    </row>
    <row r="927" spans="54:56">
      <c r="BB927" s="72">
        <v>0.45850000000000002</v>
      </c>
      <c r="BC927" s="72">
        <v>250</v>
      </c>
      <c r="BD927" s="72">
        <f t="shared" si="18"/>
        <v>288</v>
      </c>
    </row>
    <row r="928" spans="54:56">
      <c r="BB928" s="72">
        <v>0.45900000000000002</v>
      </c>
      <c r="BC928" s="72">
        <v>208</v>
      </c>
      <c r="BD928" s="72">
        <f t="shared" si="18"/>
        <v>330</v>
      </c>
    </row>
    <row r="929" spans="54:56">
      <c r="BB929" s="72">
        <v>0.45950000000000002</v>
      </c>
      <c r="BC929" s="72">
        <v>260</v>
      </c>
      <c r="BD929" s="72">
        <f t="shared" si="18"/>
        <v>278</v>
      </c>
    </row>
    <row r="930" spans="54:56">
      <c r="BB930" s="72">
        <v>0.46</v>
      </c>
      <c r="BC930" s="72">
        <v>207</v>
      </c>
      <c r="BD930" s="72">
        <f t="shared" si="18"/>
        <v>331</v>
      </c>
    </row>
    <row r="931" spans="54:56">
      <c r="BB931" s="72">
        <v>0.46050000000000002</v>
      </c>
      <c r="BC931" s="72">
        <v>225</v>
      </c>
      <c r="BD931" s="72">
        <f t="shared" si="18"/>
        <v>313</v>
      </c>
    </row>
    <row r="932" spans="54:56">
      <c r="BB932" s="72">
        <v>0.46100000000000002</v>
      </c>
      <c r="BC932" s="72">
        <v>204</v>
      </c>
      <c r="BD932" s="72">
        <f t="shared" si="18"/>
        <v>334</v>
      </c>
    </row>
    <row r="933" spans="54:56">
      <c r="BB933" s="72">
        <v>0.46150000000000002</v>
      </c>
      <c r="BC933" s="72">
        <v>282</v>
      </c>
      <c r="BD933" s="72">
        <f t="shared" si="18"/>
        <v>256</v>
      </c>
    </row>
    <row r="934" spans="54:56">
      <c r="BB934" s="72">
        <v>0.46200000000000002</v>
      </c>
      <c r="BC934" s="72">
        <v>272</v>
      </c>
      <c r="BD934" s="72">
        <f t="shared" si="18"/>
        <v>266</v>
      </c>
    </row>
    <row r="935" spans="54:56">
      <c r="BB935" s="72">
        <v>0.46250000000000002</v>
      </c>
      <c r="BC935" s="72">
        <v>274</v>
      </c>
      <c r="BD935" s="72">
        <f t="shared" si="18"/>
        <v>264</v>
      </c>
    </row>
    <row r="936" spans="54:56">
      <c r="BB936" s="72">
        <v>0.46300000000000002</v>
      </c>
      <c r="BC936" s="72">
        <v>259</v>
      </c>
      <c r="BD936" s="72">
        <f t="shared" si="18"/>
        <v>279</v>
      </c>
    </row>
    <row r="937" spans="54:56">
      <c r="BB937" s="72">
        <v>0.46350000000000002</v>
      </c>
      <c r="BC937" s="72">
        <v>231</v>
      </c>
      <c r="BD937" s="72">
        <f t="shared" si="18"/>
        <v>307</v>
      </c>
    </row>
    <row r="938" spans="54:56">
      <c r="BB938" s="72">
        <v>0.46400000000000002</v>
      </c>
      <c r="BC938" s="72">
        <v>292</v>
      </c>
      <c r="BD938" s="72">
        <f t="shared" si="18"/>
        <v>246</v>
      </c>
    </row>
    <row r="939" spans="54:56">
      <c r="BB939" s="72">
        <v>0.46450000000000002</v>
      </c>
      <c r="BC939" s="72">
        <v>215</v>
      </c>
      <c r="BD939" s="72">
        <f t="shared" si="18"/>
        <v>323</v>
      </c>
    </row>
    <row r="940" spans="54:56">
      <c r="BB940" s="72">
        <v>0.46500000000000002</v>
      </c>
      <c r="BC940" s="72">
        <v>252</v>
      </c>
      <c r="BD940" s="72">
        <f t="shared" si="18"/>
        <v>286</v>
      </c>
    </row>
    <row r="941" spans="54:56">
      <c r="BB941" s="72">
        <v>0.46550000000000002</v>
      </c>
      <c r="BC941" s="72">
        <v>215</v>
      </c>
      <c r="BD941" s="72">
        <f t="shared" si="18"/>
        <v>323</v>
      </c>
    </row>
    <row r="942" spans="54:56">
      <c r="BB942" s="72">
        <v>0.46600000000000003</v>
      </c>
      <c r="BC942" s="72">
        <v>192</v>
      </c>
      <c r="BD942" s="72">
        <f t="shared" si="18"/>
        <v>346</v>
      </c>
    </row>
    <row r="943" spans="54:56">
      <c r="BB943" s="72">
        <v>0.46650000000000003</v>
      </c>
      <c r="BC943" s="72">
        <v>274</v>
      </c>
      <c r="BD943" s="72">
        <f t="shared" si="18"/>
        <v>264</v>
      </c>
    </row>
    <row r="944" spans="54:56">
      <c r="BB944" s="72">
        <v>0.46700000000000003</v>
      </c>
      <c r="BC944" s="72">
        <v>241</v>
      </c>
      <c r="BD944" s="72">
        <f t="shared" si="18"/>
        <v>297</v>
      </c>
    </row>
    <row r="945" spans="54:56">
      <c r="BB945" s="72">
        <v>0.46750000000000003</v>
      </c>
      <c r="BC945" s="72">
        <v>241</v>
      </c>
      <c r="BD945" s="72">
        <f t="shared" si="18"/>
        <v>297</v>
      </c>
    </row>
    <row r="946" spans="54:56">
      <c r="BB946" s="72">
        <v>0.46800000000000003</v>
      </c>
      <c r="BC946" s="72">
        <v>213</v>
      </c>
      <c r="BD946" s="72">
        <f t="shared" si="18"/>
        <v>325</v>
      </c>
    </row>
    <row r="947" spans="54:56">
      <c r="BB947" s="72">
        <v>0.46850000000000003</v>
      </c>
      <c r="BC947" s="72">
        <v>250</v>
      </c>
      <c r="BD947" s="72">
        <f t="shared" si="18"/>
        <v>288</v>
      </c>
    </row>
    <row r="948" spans="54:56">
      <c r="BB948" s="72">
        <v>0.46899999999999997</v>
      </c>
      <c r="BC948" s="72">
        <v>271</v>
      </c>
      <c r="BD948" s="72">
        <f t="shared" si="18"/>
        <v>267</v>
      </c>
    </row>
    <row r="949" spans="54:56">
      <c r="BB949" s="72">
        <v>0.46949999999999997</v>
      </c>
      <c r="BC949" s="72">
        <v>265</v>
      </c>
      <c r="BD949" s="72">
        <f t="shared" si="18"/>
        <v>273</v>
      </c>
    </row>
    <row r="950" spans="54:56">
      <c r="BB950" s="72">
        <v>0.47</v>
      </c>
      <c r="BC950" s="72">
        <v>272</v>
      </c>
      <c r="BD950" s="72">
        <f t="shared" si="18"/>
        <v>266</v>
      </c>
    </row>
    <row r="951" spans="54:56">
      <c r="BB951" s="72">
        <v>0.47049999999999997</v>
      </c>
      <c r="BC951" s="72">
        <v>235</v>
      </c>
      <c r="BD951" s="72">
        <f t="shared" si="18"/>
        <v>303</v>
      </c>
    </row>
    <row r="952" spans="54:56">
      <c r="BB952" s="72">
        <v>0.47099999999999997</v>
      </c>
      <c r="BC952" s="72">
        <v>241</v>
      </c>
      <c r="BD952" s="72">
        <f t="shared" si="18"/>
        <v>297</v>
      </c>
    </row>
    <row r="953" spans="54:56">
      <c r="BB953" s="72">
        <v>0.47149999999999997</v>
      </c>
      <c r="BC953" s="72">
        <v>260</v>
      </c>
      <c r="BD953" s="72">
        <f t="shared" si="18"/>
        <v>278</v>
      </c>
    </row>
    <row r="954" spans="54:56">
      <c r="BB954" s="72">
        <v>0.47199999999999998</v>
      </c>
      <c r="BC954" s="72">
        <v>237</v>
      </c>
      <c r="BD954" s="72">
        <f t="shared" si="18"/>
        <v>301</v>
      </c>
    </row>
    <row r="955" spans="54:56">
      <c r="BB955" s="72">
        <v>0.47249999999999998</v>
      </c>
      <c r="BC955" s="72">
        <v>243</v>
      </c>
      <c r="BD955" s="72">
        <f t="shared" si="18"/>
        <v>295</v>
      </c>
    </row>
    <row r="956" spans="54:56">
      <c r="BB956" s="72">
        <v>0.47299999999999998</v>
      </c>
      <c r="BC956" s="72">
        <v>277</v>
      </c>
      <c r="BD956" s="72">
        <f t="shared" si="18"/>
        <v>261</v>
      </c>
    </row>
    <row r="957" spans="54:56">
      <c r="BB957" s="72">
        <v>0.47349999999999998</v>
      </c>
      <c r="BC957" s="72">
        <v>222</v>
      </c>
      <c r="BD957" s="72">
        <f t="shared" si="18"/>
        <v>316</v>
      </c>
    </row>
    <row r="958" spans="54:56">
      <c r="BB958" s="72">
        <v>0.47399999999999998</v>
      </c>
      <c r="BC958" s="72">
        <v>255</v>
      </c>
      <c r="BD958" s="72">
        <f t="shared" si="18"/>
        <v>283</v>
      </c>
    </row>
    <row r="959" spans="54:56">
      <c r="BB959" s="72">
        <v>0.47449999999999998</v>
      </c>
      <c r="BC959" s="72">
        <v>247</v>
      </c>
      <c r="BD959" s="72">
        <f t="shared" si="18"/>
        <v>291</v>
      </c>
    </row>
    <row r="960" spans="54:56">
      <c r="BB960" s="72">
        <v>0.47499999999999998</v>
      </c>
      <c r="BC960" s="72">
        <v>272</v>
      </c>
      <c r="BD960" s="72">
        <f t="shared" si="18"/>
        <v>266</v>
      </c>
    </row>
    <row r="961" spans="54:56">
      <c r="BB961" s="72">
        <v>0.47549999999999998</v>
      </c>
      <c r="BC961" s="72">
        <v>267</v>
      </c>
      <c r="BD961" s="72">
        <f t="shared" si="18"/>
        <v>271</v>
      </c>
    </row>
    <row r="962" spans="54:56">
      <c r="BB962" s="72">
        <v>0.47599999999999998</v>
      </c>
      <c r="BC962" s="72">
        <v>223</v>
      </c>
      <c r="BD962" s="72">
        <f t="shared" si="18"/>
        <v>315</v>
      </c>
    </row>
    <row r="963" spans="54:56">
      <c r="BB963" s="72">
        <v>0.47649999999999998</v>
      </c>
      <c r="BC963" s="72">
        <v>256</v>
      </c>
      <c r="BD963" s="72">
        <f t="shared" si="18"/>
        <v>282</v>
      </c>
    </row>
    <row r="964" spans="54:56">
      <c r="BB964" s="72">
        <v>0.47699999999999998</v>
      </c>
      <c r="BC964" s="72">
        <v>234</v>
      </c>
      <c r="BD964" s="72">
        <f t="shared" si="18"/>
        <v>304</v>
      </c>
    </row>
    <row r="965" spans="54:56">
      <c r="BB965" s="72">
        <v>0.47749999999999998</v>
      </c>
      <c r="BC965" s="72">
        <v>254</v>
      </c>
      <c r="BD965" s="72">
        <f t="shared" si="18"/>
        <v>284</v>
      </c>
    </row>
    <row r="966" spans="54:56">
      <c r="BB966" s="72">
        <v>0.47799999999999998</v>
      </c>
      <c r="BC966" s="72">
        <v>241</v>
      </c>
      <c r="BD966" s="72">
        <f t="shared" si="18"/>
        <v>297</v>
      </c>
    </row>
    <row r="967" spans="54:56">
      <c r="BB967" s="72">
        <v>0.47849999999999998</v>
      </c>
      <c r="BC967" s="72">
        <v>202</v>
      </c>
      <c r="BD967" s="72">
        <f t="shared" si="18"/>
        <v>336</v>
      </c>
    </row>
    <row r="968" spans="54:56">
      <c r="BB968" s="72">
        <v>0.47899999999999998</v>
      </c>
      <c r="BC968" s="72">
        <v>241</v>
      </c>
      <c r="BD968" s="72">
        <f t="shared" si="18"/>
        <v>297</v>
      </c>
    </row>
    <row r="969" spans="54:56">
      <c r="BB969" s="72">
        <v>0.47949999999999998</v>
      </c>
      <c r="BC969" s="72">
        <v>263</v>
      </c>
      <c r="BD969" s="72">
        <f t="shared" si="18"/>
        <v>275</v>
      </c>
    </row>
    <row r="970" spans="54:56">
      <c r="BB970" s="72">
        <v>0.48</v>
      </c>
      <c r="BC970" s="72">
        <v>197</v>
      </c>
      <c r="BD970" s="72">
        <f t="shared" ref="BD970:BD1033" si="19">$BB$5-BC970</f>
        <v>341</v>
      </c>
    </row>
    <row r="971" spans="54:56">
      <c r="BB971" s="72">
        <v>0.48049999999999998</v>
      </c>
      <c r="BC971" s="72">
        <v>274</v>
      </c>
      <c r="BD971" s="72">
        <f t="shared" si="19"/>
        <v>264</v>
      </c>
    </row>
    <row r="972" spans="54:56">
      <c r="BB972" s="72">
        <v>0.48099999999999998</v>
      </c>
      <c r="BC972" s="72">
        <v>257</v>
      </c>
      <c r="BD972" s="72">
        <f t="shared" si="19"/>
        <v>281</v>
      </c>
    </row>
    <row r="973" spans="54:56">
      <c r="BB973" s="72">
        <v>0.48149999999999998</v>
      </c>
      <c r="BC973" s="72">
        <v>251</v>
      </c>
      <c r="BD973" s="72">
        <f t="shared" si="19"/>
        <v>287</v>
      </c>
    </row>
    <row r="974" spans="54:56">
      <c r="BB974" s="72">
        <v>0.48199999999999998</v>
      </c>
      <c r="BC974" s="72">
        <v>249</v>
      </c>
      <c r="BD974" s="72">
        <f t="shared" si="19"/>
        <v>289</v>
      </c>
    </row>
    <row r="975" spans="54:56">
      <c r="BB975" s="72">
        <v>0.48249999999999998</v>
      </c>
      <c r="BC975" s="72">
        <v>257</v>
      </c>
      <c r="BD975" s="72">
        <f t="shared" si="19"/>
        <v>281</v>
      </c>
    </row>
    <row r="976" spans="54:56">
      <c r="BB976" s="72">
        <v>0.48299999999999998</v>
      </c>
      <c r="BC976" s="72">
        <v>245</v>
      </c>
      <c r="BD976" s="72">
        <f t="shared" si="19"/>
        <v>293</v>
      </c>
    </row>
    <row r="977" spans="54:56">
      <c r="BB977" s="72">
        <v>0.48349999999999999</v>
      </c>
      <c r="BC977" s="72">
        <v>222</v>
      </c>
      <c r="BD977" s="72">
        <f t="shared" si="19"/>
        <v>316</v>
      </c>
    </row>
    <row r="978" spans="54:56">
      <c r="BB978" s="72">
        <v>0.48399999999999999</v>
      </c>
      <c r="BC978" s="72">
        <v>246</v>
      </c>
      <c r="BD978" s="72">
        <f t="shared" si="19"/>
        <v>292</v>
      </c>
    </row>
    <row r="979" spans="54:56">
      <c r="BB979" s="72">
        <v>0.48449999999999999</v>
      </c>
      <c r="BC979" s="72">
        <v>217</v>
      </c>
      <c r="BD979" s="72">
        <f t="shared" si="19"/>
        <v>321</v>
      </c>
    </row>
    <row r="980" spans="54:56">
      <c r="BB980" s="72">
        <v>0.48499999999999999</v>
      </c>
      <c r="BC980" s="72">
        <v>215</v>
      </c>
      <c r="BD980" s="72">
        <f t="shared" si="19"/>
        <v>323</v>
      </c>
    </row>
    <row r="981" spans="54:56">
      <c r="BB981" s="72">
        <v>0.48549999999999999</v>
      </c>
      <c r="BC981" s="72">
        <v>250</v>
      </c>
      <c r="BD981" s="72">
        <f t="shared" si="19"/>
        <v>288</v>
      </c>
    </row>
    <row r="982" spans="54:56">
      <c r="BB982" s="72">
        <v>0.48599999999999999</v>
      </c>
      <c r="BC982" s="72">
        <v>268</v>
      </c>
      <c r="BD982" s="72">
        <f t="shared" si="19"/>
        <v>270</v>
      </c>
    </row>
    <row r="983" spans="54:56">
      <c r="BB983" s="72">
        <v>0.48649999999999999</v>
      </c>
      <c r="BC983" s="72">
        <v>261</v>
      </c>
      <c r="BD983" s="72">
        <f t="shared" si="19"/>
        <v>277</v>
      </c>
    </row>
    <row r="984" spans="54:56">
      <c r="BB984" s="72">
        <v>0.48699999999999999</v>
      </c>
      <c r="BC984" s="72">
        <v>223</v>
      </c>
      <c r="BD984" s="72">
        <f t="shared" si="19"/>
        <v>315</v>
      </c>
    </row>
    <row r="985" spans="54:56">
      <c r="BB985" s="72">
        <v>0.48749999999999999</v>
      </c>
      <c r="BC985" s="72">
        <v>240</v>
      </c>
      <c r="BD985" s="72">
        <f t="shared" si="19"/>
        <v>298</v>
      </c>
    </row>
    <row r="986" spans="54:56">
      <c r="BB986" s="72">
        <v>0.48799999999999999</v>
      </c>
      <c r="BC986" s="72">
        <v>260</v>
      </c>
      <c r="BD986" s="72">
        <f t="shared" si="19"/>
        <v>278</v>
      </c>
    </row>
    <row r="987" spans="54:56">
      <c r="BB987" s="72">
        <v>0.48849999999999999</v>
      </c>
      <c r="BC987" s="72">
        <v>264</v>
      </c>
      <c r="BD987" s="72">
        <f t="shared" si="19"/>
        <v>274</v>
      </c>
    </row>
    <row r="988" spans="54:56">
      <c r="BB988" s="72">
        <v>0.48899999999999999</v>
      </c>
      <c r="BC988" s="72">
        <v>240</v>
      </c>
      <c r="BD988" s="72">
        <f t="shared" si="19"/>
        <v>298</v>
      </c>
    </row>
    <row r="989" spans="54:56">
      <c r="BB989" s="72">
        <v>0.48949999999999999</v>
      </c>
      <c r="BC989" s="72">
        <v>270</v>
      </c>
      <c r="BD989" s="72">
        <f t="shared" si="19"/>
        <v>268</v>
      </c>
    </row>
    <row r="990" spans="54:56">
      <c r="BB990" s="72">
        <v>0.49</v>
      </c>
      <c r="BC990" s="72">
        <v>268</v>
      </c>
      <c r="BD990" s="72">
        <f t="shared" si="19"/>
        <v>270</v>
      </c>
    </row>
    <row r="991" spans="54:56">
      <c r="BB991" s="72">
        <v>0.49049999999999999</v>
      </c>
      <c r="BC991" s="72">
        <v>179</v>
      </c>
      <c r="BD991" s="72">
        <f t="shared" si="19"/>
        <v>359</v>
      </c>
    </row>
    <row r="992" spans="54:56">
      <c r="BB992" s="72">
        <v>0.49099999999999999</v>
      </c>
      <c r="BC992" s="72">
        <v>301</v>
      </c>
      <c r="BD992" s="72">
        <f t="shared" si="19"/>
        <v>237</v>
      </c>
    </row>
    <row r="993" spans="54:56">
      <c r="BB993" s="72">
        <v>0.49149999999999999</v>
      </c>
      <c r="BC993" s="72">
        <v>242</v>
      </c>
      <c r="BD993" s="72">
        <f t="shared" si="19"/>
        <v>296</v>
      </c>
    </row>
    <row r="994" spans="54:56">
      <c r="BB994" s="72">
        <v>0.49199999999999999</v>
      </c>
      <c r="BC994" s="72">
        <v>250</v>
      </c>
      <c r="BD994" s="72">
        <f t="shared" si="19"/>
        <v>288</v>
      </c>
    </row>
    <row r="995" spans="54:56">
      <c r="BB995" s="72">
        <v>0.49249999999999999</v>
      </c>
      <c r="BC995" s="72">
        <v>289</v>
      </c>
      <c r="BD995" s="72">
        <f t="shared" si="19"/>
        <v>249</v>
      </c>
    </row>
    <row r="996" spans="54:56">
      <c r="BB996" s="72">
        <v>0.49299999999999999</v>
      </c>
      <c r="BC996" s="72">
        <v>224</v>
      </c>
      <c r="BD996" s="72">
        <f t="shared" si="19"/>
        <v>314</v>
      </c>
    </row>
    <row r="997" spans="54:56">
      <c r="BB997" s="72">
        <v>0.49349999999999999</v>
      </c>
      <c r="BC997" s="72">
        <v>284</v>
      </c>
      <c r="BD997" s="72">
        <f t="shared" si="19"/>
        <v>254</v>
      </c>
    </row>
    <row r="998" spans="54:56">
      <c r="BB998" s="72">
        <v>0.49399999999999999</v>
      </c>
      <c r="BC998" s="72">
        <v>242</v>
      </c>
      <c r="BD998" s="72">
        <f t="shared" si="19"/>
        <v>296</v>
      </c>
    </row>
    <row r="999" spans="54:56">
      <c r="BB999" s="72">
        <v>0.4945</v>
      </c>
      <c r="BC999" s="72">
        <v>226</v>
      </c>
      <c r="BD999" s="72">
        <f t="shared" si="19"/>
        <v>312</v>
      </c>
    </row>
    <row r="1000" spans="54:56">
      <c r="BB1000" s="72">
        <v>0.495</v>
      </c>
      <c r="BC1000" s="72">
        <v>227</v>
      </c>
      <c r="BD1000" s="72">
        <f t="shared" si="19"/>
        <v>311</v>
      </c>
    </row>
    <row r="1001" spans="54:56">
      <c r="BB1001" s="72">
        <v>0.4955</v>
      </c>
      <c r="BC1001" s="72">
        <v>258</v>
      </c>
      <c r="BD1001" s="72">
        <f t="shared" si="19"/>
        <v>280</v>
      </c>
    </row>
    <row r="1002" spans="54:56">
      <c r="BB1002" s="72">
        <v>0.496</v>
      </c>
      <c r="BC1002" s="72">
        <v>174</v>
      </c>
      <c r="BD1002" s="72">
        <f t="shared" si="19"/>
        <v>364</v>
      </c>
    </row>
    <row r="1003" spans="54:56">
      <c r="BB1003" s="72">
        <v>0.4965</v>
      </c>
      <c r="BC1003" s="72">
        <v>207</v>
      </c>
      <c r="BD1003" s="72">
        <f t="shared" si="19"/>
        <v>331</v>
      </c>
    </row>
    <row r="1004" spans="54:56">
      <c r="BB1004" s="72">
        <v>0.497</v>
      </c>
      <c r="BC1004" s="72">
        <v>234</v>
      </c>
      <c r="BD1004" s="72">
        <f t="shared" si="19"/>
        <v>304</v>
      </c>
    </row>
    <row r="1005" spans="54:56">
      <c r="BB1005" s="72">
        <v>0.4975</v>
      </c>
      <c r="BC1005" s="72">
        <v>269</v>
      </c>
      <c r="BD1005" s="72">
        <f t="shared" si="19"/>
        <v>269</v>
      </c>
    </row>
    <row r="1006" spans="54:56">
      <c r="BB1006" s="72">
        <v>0.498</v>
      </c>
      <c r="BC1006" s="72">
        <v>258</v>
      </c>
      <c r="BD1006" s="72">
        <f t="shared" si="19"/>
        <v>280</v>
      </c>
    </row>
    <row r="1007" spans="54:56">
      <c r="BB1007" s="72">
        <v>0.4985</v>
      </c>
      <c r="BC1007" s="72">
        <v>250</v>
      </c>
      <c r="BD1007" s="72">
        <f t="shared" si="19"/>
        <v>288</v>
      </c>
    </row>
    <row r="1008" spans="54:56">
      <c r="BB1008" s="72">
        <v>0.499</v>
      </c>
      <c r="BC1008" s="72">
        <v>241</v>
      </c>
      <c r="BD1008" s="72">
        <f t="shared" si="19"/>
        <v>297</v>
      </c>
    </row>
    <row r="1009" spans="54:56">
      <c r="BB1009" s="72">
        <v>0.4995</v>
      </c>
      <c r="BC1009" s="72">
        <v>257</v>
      </c>
      <c r="BD1009" s="72">
        <f t="shared" si="19"/>
        <v>281</v>
      </c>
    </row>
    <row r="1010" spans="54:56">
      <c r="BB1010" s="72">
        <v>0.5</v>
      </c>
      <c r="BC1010" s="72">
        <v>273</v>
      </c>
      <c r="BD1010" s="72">
        <f t="shared" si="19"/>
        <v>265</v>
      </c>
    </row>
    <row r="1011" spans="54:56">
      <c r="BB1011" s="72">
        <v>0.50049999999999994</v>
      </c>
      <c r="BC1011" s="72">
        <v>287</v>
      </c>
      <c r="BD1011" s="72">
        <f t="shared" si="19"/>
        <v>251</v>
      </c>
    </row>
    <row r="1012" spans="54:56">
      <c r="BB1012" s="72">
        <v>0.501</v>
      </c>
      <c r="BC1012" s="72">
        <v>211</v>
      </c>
      <c r="BD1012" s="72">
        <f t="shared" si="19"/>
        <v>327</v>
      </c>
    </row>
    <row r="1013" spans="54:56">
      <c r="BB1013" s="72">
        <v>0.50149999999999995</v>
      </c>
      <c r="BC1013" s="72">
        <v>232</v>
      </c>
      <c r="BD1013" s="72">
        <f t="shared" si="19"/>
        <v>306</v>
      </c>
    </row>
    <row r="1014" spans="54:56">
      <c r="BB1014" s="72">
        <v>0.502</v>
      </c>
      <c r="BC1014" s="72">
        <v>249</v>
      </c>
      <c r="BD1014" s="72">
        <f t="shared" si="19"/>
        <v>289</v>
      </c>
    </row>
    <row r="1015" spans="54:56">
      <c r="BB1015" s="72">
        <v>0.50249999999999995</v>
      </c>
      <c r="BC1015" s="72">
        <v>242</v>
      </c>
      <c r="BD1015" s="72">
        <f t="shared" si="19"/>
        <v>296</v>
      </c>
    </row>
    <row r="1016" spans="54:56">
      <c r="BB1016" s="72">
        <v>0.503</v>
      </c>
      <c r="BC1016" s="72">
        <v>244</v>
      </c>
      <c r="BD1016" s="72">
        <f t="shared" si="19"/>
        <v>294</v>
      </c>
    </row>
    <row r="1017" spans="54:56">
      <c r="BB1017" s="72">
        <v>0.50349999999999995</v>
      </c>
      <c r="BC1017" s="72">
        <v>220</v>
      </c>
      <c r="BD1017" s="72">
        <f t="shared" si="19"/>
        <v>318</v>
      </c>
    </row>
    <row r="1018" spans="54:56">
      <c r="BB1018" s="72">
        <v>0.504</v>
      </c>
      <c r="BC1018" s="72">
        <v>297</v>
      </c>
      <c r="BD1018" s="72">
        <f t="shared" si="19"/>
        <v>241</v>
      </c>
    </row>
    <row r="1019" spans="54:56">
      <c r="BB1019" s="72">
        <v>0.50449999999999995</v>
      </c>
      <c r="BC1019" s="72">
        <v>183</v>
      </c>
      <c r="BD1019" s="72">
        <f t="shared" si="19"/>
        <v>355</v>
      </c>
    </row>
    <row r="1020" spans="54:56">
      <c r="BB1020" s="72">
        <v>0.505</v>
      </c>
      <c r="BC1020" s="72">
        <v>231</v>
      </c>
      <c r="BD1020" s="72">
        <f t="shared" si="19"/>
        <v>307</v>
      </c>
    </row>
    <row r="1021" spans="54:56">
      <c r="BB1021" s="72">
        <v>0.50549999999999995</v>
      </c>
      <c r="BC1021" s="72">
        <v>244</v>
      </c>
      <c r="BD1021" s="72">
        <f t="shared" si="19"/>
        <v>294</v>
      </c>
    </row>
    <row r="1022" spans="54:56">
      <c r="BB1022" s="72">
        <v>0.50600000000000001</v>
      </c>
      <c r="BC1022" s="72">
        <v>210</v>
      </c>
      <c r="BD1022" s="72">
        <f t="shared" si="19"/>
        <v>328</v>
      </c>
    </row>
    <row r="1023" spans="54:56">
      <c r="BB1023" s="72">
        <v>0.50649999999999995</v>
      </c>
      <c r="BC1023" s="72">
        <v>170</v>
      </c>
      <c r="BD1023" s="72">
        <f t="shared" si="19"/>
        <v>368</v>
      </c>
    </row>
    <row r="1024" spans="54:56">
      <c r="BB1024" s="72">
        <v>0.50700000000000001</v>
      </c>
      <c r="BC1024" s="72">
        <v>251</v>
      </c>
      <c r="BD1024" s="72">
        <f t="shared" si="19"/>
        <v>287</v>
      </c>
    </row>
    <row r="1025" spans="54:56">
      <c r="BB1025" s="72">
        <v>0.50749999999999995</v>
      </c>
      <c r="BC1025" s="72">
        <v>222</v>
      </c>
      <c r="BD1025" s="72">
        <f t="shared" si="19"/>
        <v>316</v>
      </c>
    </row>
    <row r="1026" spans="54:56">
      <c r="BB1026" s="72">
        <v>0.50800000000000001</v>
      </c>
      <c r="BC1026" s="72">
        <v>242</v>
      </c>
      <c r="BD1026" s="72">
        <f t="shared" si="19"/>
        <v>296</v>
      </c>
    </row>
    <row r="1027" spans="54:56">
      <c r="BB1027" s="72">
        <v>0.50849999999999995</v>
      </c>
      <c r="BC1027" s="72">
        <v>236</v>
      </c>
      <c r="BD1027" s="72">
        <f t="shared" si="19"/>
        <v>302</v>
      </c>
    </row>
    <row r="1028" spans="54:56">
      <c r="BB1028" s="72">
        <v>0.50900000000000001</v>
      </c>
      <c r="BC1028" s="72">
        <v>311</v>
      </c>
      <c r="BD1028" s="72">
        <f t="shared" si="19"/>
        <v>227</v>
      </c>
    </row>
    <row r="1029" spans="54:56">
      <c r="BB1029" s="72">
        <v>0.50949999999999995</v>
      </c>
      <c r="BC1029" s="72">
        <v>239</v>
      </c>
      <c r="BD1029" s="72">
        <f t="shared" si="19"/>
        <v>299</v>
      </c>
    </row>
    <row r="1030" spans="54:56">
      <c r="BB1030" s="72">
        <v>0.51</v>
      </c>
      <c r="BC1030" s="72">
        <v>190</v>
      </c>
      <c r="BD1030" s="72">
        <f t="shared" si="19"/>
        <v>348</v>
      </c>
    </row>
    <row r="1031" spans="54:56">
      <c r="BB1031" s="72">
        <v>0.51049999999999995</v>
      </c>
      <c r="BC1031" s="72">
        <v>283</v>
      </c>
      <c r="BD1031" s="72">
        <f t="shared" si="19"/>
        <v>255</v>
      </c>
    </row>
    <row r="1032" spans="54:56">
      <c r="BB1032" s="72">
        <v>0.51100000000000001</v>
      </c>
      <c r="BC1032" s="72">
        <v>257</v>
      </c>
      <c r="BD1032" s="72">
        <f t="shared" si="19"/>
        <v>281</v>
      </c>
    </row>
    <row r="1033" spans="54:56">
      <c r="BB1033" s="72">
        <v>0.51149999999999995</v>
      </c>
      <c r="BC1033" s="72">
        <v>245</v>
      </c>
      <c r="BD1033" s="72">
        <f t="shared" si="19"/>
        <v>293</v>
      </c>
    </row>
    <row r="1034" spans="54:56">
      <c r="BB1034" s="72">
        <v>0.51200000000000001</v>
      </c>
      <c r="BC1034" s="72">
        <v>275</v>
      </c>
      <c r="BD1034" s="72">
        <f t="shared" ref="BD1034:BD1097" si="20">$BB$5-BC1034</f>
        <v>263</v>
      </c>
    </row>
    <row r="1035" spans="54:56">
      <c r="BB1035" s="72">
        <v>0.51249999999999996</v>
      </c>
      <c r="BC1035" s="72">
        <v>235</v>
      </c>
      <c r="BD1035" s="72">
        <f t="shared" si="20"/>
        <v>303</v>
      </c>
    </row>
    <row r="1036" spans="54:56">
      <c r="BB1036" s="72">
        <v>0.51300000000000001</v>
      </c>
      <c r="BC1036" s="72">
        <v>271</v>
      </c>
      <c r="BD1036" s="72">
        <f t="shared" si="20"/>
        <v>267</v>
      </c>
    </row>
    <row r="1037" spans="54:56">
      <c r="BB1037" s="72">
        <v>0.51349999999999996</v>
      </c>
      <c r="BC1037" s="72">
        <v>215</v>
      </c>
      <c r="BD1037" s="72">
        <f t="shared" si="20"/>
        <v>323</v>
      </c>
    </row>
    <row r="1038" spans="54:56">
      <c r="BB1038" s="72">
        <v>0.51400000000000001</v>
      </c>
      <c r="BC1038" s="72">
        <v>284</v>
      </c>
      <c r="BD1038" s="72">
        <f t="shared" si="20"/>
        <v>254</v>
      </c>
    </row>
    <row r="1039" spans="54:56">
      <c r="BB1039" s="72">
        <v>0.51449999999999996</v>
      </c>
      <c r="BC1039" s="72">
        <v>247</v>
      </c>
      <c r="BD1039" s="72">
        <f t="shared" si="20"/>
        <v>291</v>
      </c>
    </row>
    <row r="1040" spans="54:56">
      <c r="BB1040" s="72">
        <v>0.51500000000000001</v>
      </c>
      <c r="BC1040" s="72">
        <v>303</v>
      </c>
      <c r="BD1040" s="72">
        <f t="shared" si="20"/>
        <v>235</v>
      </c>
    </row>
    <row r="1041" spans="54:56">
      <c r="BB1041" s="72">
        <v>0.51549999999999996</v>
      </c>
      <c r="BC1041" s="72">
        <v>246</v>
      </c>
      <c r="BD1041" s="72">
        <f t="shared" si="20"/>
        <v>292</v>
      </c>
    </row>
    <row r="1042" spans="54:56">
      <c r="BB1042" s="72">
        <v>0.51600000000000001</v>
      </c>
      <c r="BC1042" s="72">
        <v>218</v>
      </c>
      <c r="BD1042" s="72">
        <f t="shared" si="20"/>
        <v>320</v>
      </c>
    </row>
    <row r="1043" spans="54:56">
      <c r="BB1043" s="72">
        <v>0.51649999999999996</v>
      </c>
      <c r="BC1043" s="72">
        <v>222</v>
      </c>
      <c r="BD1043" s="72">
        <f t="shared" si="20"/>
        <v>316</v>
      </c>
    </row>
    <row r="1044" spans="54:56">
      <c r="BB1044" s="72">
        <v>0.51700000000000002</v>
      </c>
      <c r="BC1044" s="72">
        <v>252</v>
      </c>
      <c r="BD1044" s="72">
        <f t="shared" si="20"/>
        <v>286</v>
      </c>
    </row>
    <row r="1045" spans="54:56">
      <c r="BB1045" s="72">
        <v>0.51749999999999996</v>
      </c>
      <c r="BC1045" s="72">
        <v>179</v>
      </c>
      <c r="BD1045" s="72">
        <f t="shared" si="20"/>
        <v>359</v>
      </c>
    </row>
    <row r="1046" spans="54:56">
      <c r="BB1046" s="72">
        <v>0.51800000000000002</v>
      </c>
      <c r="BC1046" s="72">
        <v>263</v>
      </c>
      <c r="BD1046" s="72">
        <f t="shared" si="20"/>
        <v>275</v>
      </c>
    </row>
    <row r="1047" spans="54:56">
      <c r="BB1047" s="72">
        <v>0.51849999999999996</v>
      </c>
      <c r="BC1047" s="72">
        <v>218</v>
      </c>
      <c r="BD1047" s="72">
        <f t="shared" si="20"/>
        <v>320</v>
      </c>
    </row>
    <row r="1048" spans="54:56">
      <c r="BB1048" s="72">
        <v>0.51900000000000002</v>
      </c>
      <c r="BC1048" s="72">
        <v>226</v>
      </c>
      <c r="BD1048" s="72">
        <f t="shared" si="20"/>
        <v>312</v>
      </c>
    </row>
    <row r="1049" spans="54:56">
      <c r="BB1049" s="72">
        <v>0.51949999999999996</v>
      </c>
      <c r="BC1049" s="72">
        <v>262</v>
      </c>
      <c r="BD1049" s="72">
        <f t="shared" si="20"/>
        <v>276</v>
      </c>
    </row>
    <row r="1050" spans="54:56">
      <c r="BB1050" s="72">
        <v>0.52</v>
      </c>
      <c r="BC1050" s="72">
        <v>235</v>
      </c>
      <c r="BD1050" s="72">
        <f t="shared" si="20"/>
        <v>303</v>
      </c>
    </row>
    <row r="1051" spans="54:56">
      <c r="BB1051" s="72">
        <v>0.52049999999999996</v>
      </c>
      <c r="BC1051" s="72">
        <v>228</v>
      </c>
      <c r="BD1051" s="72">
        <f t="shared" si="20"/>
        <v>310</v>
      </c>
    </row>
    <row r="1052" spans="54:56">
      <c r="BB1052" s="72">
        <v>0.52100000000000002</v>
      </c>
      <c r="BC1052" s="72">
        <v>232</v>
      </c>
      <c r="BD1052" s="72">
        <f t="shared" si="20"/>
        <v>306</v>
      </c>
    </row>
    <row r="1053" spans="54:56">
      <c r="BB1053" s="72">
        <v>0.52149999999999996</v>
      </c>
      <c r="BC1053" s="72">
        <v>221</v>
      </c>
      <c r="BD1053" s="72">
        <f t="shared" si="20"/>
        <v>317</v>
      </c>
    </row>
    <row r="1054" spans="54:56">
      <c r="BB1054" s="72">
        <v>0.52200000000000002</v>
      </c>
      <c r="BC1054" s="72">
        <v>279</v>
      </c>
      <c r="BD1054" s="72">
        <f t="shared" si="20"/>
        <v>259</v>
      </c>
    </row>
    <row r="1055" spans="54:56">
      <c r="BB1055" s="72">
        <v>0.52249999999999996</v>
      </c>
      <c r="BC1055" s="72">
        <v>265</v>
      </c>
      <c r="BD1055" s="72">
        <f t="shared" si="20"/>
        <v>273</v>
      </c>
    </row>
    <row r="1056" spans="54:56">
      <c r="BB1056" s="72">
        <v>0.52300000000000002</v>
      </c>
      <c r="BC1056" s="72">
        <v>242</v>
      </c>
      <c r="BD1056" s="72">
        <f t="shared" si="20"/>
        <v>296</v>
      </c>
    </row>
    <row r="1057" spans="54:56">
      <c r="BB1057" s="72">
        <v>0.52349999999999997</v>
      </c>
      <c r="BC1057" s="72">
        <v>189</v>
      </c>
      <c r="BD1057" s="72">
        <f t="shared" si="20"/>
        <v>349</v>
      </c>
    </row>
    <row r="1058" spans="54:56">
      <c r="BB1058" s="72">
        <v>0.52400000000000002</v>
      </c>
      <c r="BC1058" s="72">
        <v>241</v>
      </c>
      <c r="BD1058" s="72">
        <f t="shared" si="20"/>
        <v>297</v>
      </c>
    </row>
    <row r="1059" spans="54:56">
      <c r="BB1059" s="72">
        <v>0.52449999999999997</v>
      </c>
      <c r="BC1059" s="72">
        <v>330</v>
      </c>
      <c r="BD1059" s="72">
        <f t="shared" si="20"/>
        <v>208</v>
      </c>
    </row>
    <row r="1060" spans="54:56">
      <c r="BB1060" s="72">
        <v>0.52500000000000002</v>
      </c>
      <c r="BC1060" s="72">
        <v>236</v>
      </c>
      <c r="BD1060" s="72">
        <f t="shared" si="20"/>
        <v>302</v>
      </c>
    </row>
    <row r="1061" spans="54:56">
      <c r="BB1061" s="72">
        <v>0.52549999999999997</v>
      </c>
      <c r="BC1061" s="72">
        <v>215</v>
      </c>
      <c r="BD1061" s="72">
        <f t="shared" si="20"/>
        <v>323</v>
      </c>
    </row>
    <row r="1062" spans="54:56">
      <c r="BB1062" s="72">
        <v>0.52600000000000002</v>
      </c>
      <c r="BC1062" s="72">
        <v>232</v>
      </c>
      <c r="BD1062" s="72">
        <f t="shared" si="20"/>
        <v>306</v>
      </c>
    </row>
    <row r="1063" spans="54:56">
      <c r="BB1063" s="72">
        <v>0.52649999999999997</v>
      </c>
      <c r="BC1063" s="72">
        <v>221</v>
      </c>
      <c r="BD1063" s="72">
        <f t="shared" si="20"/>
        <v>317</v>
      </c>
    </row>
    <row r="1064" spans="54:56">
      <c r="BB1064" s="72">
        <v>0.52700000000000002</v>
      </c>
      <c r="BC1064" s="72">
        <v>181</v>
      </c>
      <c r="BD1064" s="72">
        <f t="shared" si="20"/>
        <v>357</v>
      </c>
    </row>
    <row r="1065" spans="54:56">
      <c r="BB1065" s="72">
        <v>0.52749999999999997</v>
      </c>
      <c r="BC1065" s="72">
        <v>236</v>
      </c>
      <c r="BD1065" s="72">
        <f t="shared" si="20"/>
        <v>302</v>
      </c>
    </row>
    <row r="1066" spans="54:56">
      <c r="BB1066" s="72">
        <v>0.52800000000000002</v>
      </c>
      <c r="BC1066" s="72">
        <v>233</v>
      </c>
      <c r="BD1066" s="72">
        <f t="shared" si="20"/>
        <v>305</v>
      </c>
    </row>
    <row r="1067" spans="54:56">
      <c r="BB1067" s="72">
        <v>0.52849999999999997</v>
      </c>
      <c r="BC1067" s="72">
        <v>229</v>
      </c>
      <c r="BD1067" s="72">
        <f t="shared" si="20"/>
        <v>309</v>
      </c>
    </row>
    <row r="1068" spans="54:56">
      <c r="BB1068" s="72">
        <v>0.52900000000000003</v>
      </c>
      <c r="BC1068" s="72">
        <v>210</v>
      </c>
      <c r="BD1068" s="72">
        <f t="shared" si="20"/>
        <v>328</v>
      </c>
    </row>
    <row r="1069" spans="54:56">
      <c r="BB1069" s="72">
        <v>0.52949999999999997</v>
      </c>
      <c r="BC1069" s="72">
        <v>276</v>
      </c>
      <c r="BD1069" s="72">
        <f t="shared" si="20"/>
        <v>262</v>
      </c>
    </row>
    <row r="1070" spans="54:56">
      <c r="BB1070" s="72">
        <v>0.53</v>
      </c>
      <c r="BC1070" s="72">
        <v>229</v>
      </c>
      <c r="BD1070" s="72">
        <f t="shared" si="20"/>
        <v>309</v>
      </c>
    </row>
    <row r="1071" spans="54:56">
      <c r="BB1071" s="72">
        <v>0.53049999999999997</v>
      </c>
      <c r="BC1071" s="72">
        <v>222</v>
      </c>
      <c r="BD1071" s="72">
        <f t="shared" si="20"/>
        <v>316</v>
      </c>
    </row>
    <row r="1072" spans="54:56">
      <c r="BB1072" s="72">
        <v>0.53100000000000003</v>
      </c>
      <c r="BC1072" s="72">
        <v>235</v>
      </c>
      <c r="BD1072" s="72">
        <f t="shared" si="20"/>
        <v>303</v>
      </c>
    </row>
    <row r="1073" spans="54:56">
      <c r="BB1073" s="72">
        <v>0.53149999999999997</v>
      </c>
      <c r="BC1073" s="72">
        <v>238</v>
      </c>
      <c r="BD1073" s="72">
        <f t="shared" si="20"/>
        <v>300</v>
      </c>
    </row>
    <row r="1074" spans="54:56">
      <c r="BB1074" s="72">
        <v>0.53200000000000003</v>
      </c>
      <c r="BC1074" s="72">
        <v>229</v>
      </c>
      <c r="BD1074" s="72">
        <f t="shared" si="20"/>
        <v>309</v>
      </c>
    </row>
    <row r="1075" spans="54:56">
      <c r="BB1075" s="72">
        <v>0.53249999999999997</v>
      </c>
      <c r="BC1075" s="72">
        <v>205</v>
      </c>
      <c r="BD1075" s="72">
        <f t="shared" si="20"/>
        <v>333</v>
      </c>
    </row>
    <row r="1076" spans="54:56">
      <c r="BB1076" s="72">
        <v>0.53300000000000003</v>
      </c>
      <c r="BC1076" s="72">
        <v>241</v>
      </c>
      <c r="BD1076" s="72">
        <f t="shared" si="20"/>
        <v>297</v>
      </c>
    </row>
    <row r="1077" spans="54:56">
      <c r="BB1077" s="72">
        <v>0.53349999999999997</v>
      </c>
      <c r="BC1077" s="72">
        <v>199</v>
      </c>
      <c r="BD1077" s="72">
        <f t="shared" si="20"/>
        <v>339</v>
      </c>
    </row>
    <row r="1078" spans="54:56">
      <c r="BB1078" s="72">
        <v>0.53400000000000003</v>
      </c>
      <c r="BC1078" s="72">
        <v>247</v>
      </c>
      <c r="BD1078" s="72">
        <f t="shared" si="20"/>
        <v>291</v>
      </c>
    </row>
    <row r="1079" spans="54:56">
      <c r="BB1079" s="72">
        <v>0.53449999999999998</v>
      </c>
      <c r="BC1079" s="72">
        <v>227</v>
      </c>
      <c r="BD1079" s="72">
        <f t="shared" si="20"/>
        <v>311</v>
      </c>
    </row>
    <row r="1080" spans="54:56">
      <c r="BB1080" s="72">
        <v>0.53500000000000003</v>
      </c>
      <c r="BC1080" s="72">
        <v>211</v>
      </c>
      <c r="BD1080" s="72">
        <f t="shared" si="20"/>
        <v>327</v>
      </c>
    </row>
    <row r="1081" spans="54:56">
      <c r="BB1081" s="72">
        <v>0.53549999999999998</v>
      </c>
      <c r="BC1081" s="72">
        <v>192</v>
      </c>
      <c r="BD1081" s="72">
        <f t="shared" si="20"/>
        <v>346</v>
      </c>
    </row>
    <row r="1082" spans="54:56">
      <c r="BB1082" s="72">
        <v>0.53600000000000003</v>
      </c>
      <c r="BC1082" s="72">
        <v>217</v>
      </c>
      <c r="BD1082" s="72">
        <f t="shared" si="20"/>
        <v>321</v>
      </c>
    </row>
    <row r="1083" spans="54:56">
      <c r="BB1083" s="72">
        <v>0.53649999999999998</v>
      </c>
      <c r="BC1083" s="72">
        <v>210</v>
      </c>
      <c r="BD1083" s="72">
        <f t="shared" si="20"/>
        <v>328</v>
      </c>
    </row>
    <row r="1084" spans="54:56">
      <c r="BB1084" s="72">
        <v>0.53700000000000003</v>
      </c>
      <c r="BC1084" s="72">
        <v>269</v>
      </c>
      <c r="BD1084" s="72">
        <f t="shared" si="20"/>
        <v>269</v>
      </c>
    </row>
    <row r="1085" spans="54:56">
      <c r="BB1085" s="72">
        <v>0.53749999999999998</v>
      </c>
      <c r="BC1085" s="72">
        <v>205</v>
      </c>
      <c r="BD1085" s="72">
        <f t="shared" si="20"/>
        <v>333</v>
      </c>
    </row>
    <row r="1086" spans="54:56">
      <c r="BB1086" s="72">
        <v>0.53800000000000003</v>
      </c>
      <c r="BC1086" s="72">
        <v>228</v>
      </c>
      <c r="BD1086" s="72">
        <f t="shared" si="20"/>
        <v>310</v>
      </c>
    </row>
    <row r="1087" spans="54:56">
      <c r="BB1087" s="72">
        <v>0.53849999999999998</v>
      </c>
      <c r="BC1087" s="72">
        <v>241</v>
      </c>
      <c r="BD1087" s="72">
        <f t="shared" si="20"/>
        <v>297</v>
      </c>
    </row>
    <row r="1088" spans="54:56">
      <c r="BB1088" s="72">
        <v>0.53900000000000003</v>
      </c>
      <c r="BC1088" s="72">
        <v>255</v>
      </c>
      <c r="BD1088" s="72">
        <f t="shared" si="20"/>
        <v>283</v>
      </c>
    </row>
    <row r="1089" spans="54:56">
      <c r="BB1089" s="72">
        <v>0.53949999999999998</v>
      </c>
      <c r="BC1089" s="72">
        <v>237</v>
      </c>
      <c r="BD1089" s="72">
        <f t="shared" si="20"/>
        <v>301</v>
      </c>
    </row>
    <row r="1090" spans="54:56">
      <c r="BB1090" s="72">
        <v>0.54</v>
      </c>
      <c r="BC1090" s="72">
        <v>171</v>
      </c>
      <c r="BD1090" s="72">
        <f t="shared" si="20"/>
        <v>367</v>
      </c>
    </row>
    <row r="1091" spans="54:56">
      <c r="BB1091" s="72">
        <v>0.54049999999999998</v>
      </c>
      <c r="BC1091" s="72">
        <v>194</v>
      </c>
      <c r="BD1091" s="72">
        <f t="shared" si="20"/>
        <v>344</v>
      </c>
    </row>
    <row r="1092" spans="54:56">
      <c r="BB1092" s="72">
        <v>0.54100000000000004</v>
      </c>
      <c r="BC1092" s="72">
        <v>181</v>
      </c>
      <c r="BD1092" s="72">
        <f t="shared" si="20"/>
        <v>357</v>
      </c>
    </row>
    <row r="1093" spans="54:56">
      <c r="BB1093" s="72">
        <v>0.54149999999999998</v>
      </c>
      <c r="BC1093" s="72">
        <v>296</v>
      </c>
      <c r="BD1093" s="72">
        <f t="shared" si="20"/>
        <v>242</v>
      </c>
    </row>
    <row r="1094" spans="54:56">
      <c r="BB1094" s="72">
        <v>0.54200000000000004</v>
      </c>
      <c r="BC1094" s="72">
        <v>246</v>
      </c>
      <c r="BD1094" s="72">
        <f t="shared" si="20"/>
        <v>292</v>
      </c>
    </row>
    <row r="1095" spans="54:56">
      <c r="BB1095" s="72">
        <v>0.54249999999999998</v>
      </c>
      <c r="BC1095" s="72">
        <v>255</v>
      </c>
      <c r="BD1095" s="72">
        <f t="shared" si="20"/>
        <v>283</v>
      </c>
    </row>
    <row r="1096" spans="54:56">
      <c r="BB1096" s="72">
        <v>0.54300000000000004</v>
      </c>
      <c r="BC1096" s="72">
        <v>239</v>
      </c>
      <c r="BD1096" s="72">
        <f t="shared" si="20"/>
        <v>299</v>
      </c>
    </row>
    <row r="1097" spans="54:56">
      <c r="BB1097" s="72">
        <v>0.54349999999999998</v>
      </c>
      <c r="BC1097" s="72">
        <v>237</v>
      </c>
      <c r="BD1097" s="72">
        <f t="shared" si="20"/>
        <v>301</v>
      </c>
    </row>
    <row r="1098" spans="54:56">
      <c r="BB1098" s="72">
        <v>0.54400000000000004</v>
      </c>
      <c r="BC1098" s="72">
        <v>192</v>
      </c>
      <c r="BD1098" s="72">
        <f t="shared" ref="BD1098:BD1161" si="21">$BB$5-BC1098</f>
        <v>346</v>
      </c>
    </row>
    <row r="1099" spans="54:56">
      <c r="BB1099" s="72">
        <v>0.54449999999999998</v>
      </c>
      <c r="BC1099" s="72">
        <v>215</v>
      </c>
      <c r="BD1099" s="72">
        <f t="shared" si="21"/>
        <v>323</v>
      </c>
    </row>
    <row r="1100" spans="54:56">
      <c r="BB1100" s="72">
        <v>0.54500000000000004</v>
      </c>
      <c r="BC1100" s="72">
        <v>216</v>
      </c>
      <c r="BD1100" s="72">
        <f t="shared" si="21"/>
        <v>322</v>
      </c>
    </row>
    <row r="1101" spans="54:56">
      <c r="BB1101" s="72">
        <v>0.54549999999999998</v>
      </c>
      <c r="BC1101" s="72">
        <v>240</v>
      </c>
      <c r="BD1101" s="72">
        <f t="shared" si="21"/>
        <v>298</v>
      </c>
    </row>
    <row r="1102" spans="54:56">
      <c r="BB1102" s="72">
        <v>0.54600000000000004</v>
      </c>
      <c r="BC1102" s="72">
        <v>269</v>
      </c>
      <c r="BD1102" s="72">
        <f t="shared" si="21"/>
        <v>269</v>
      </c>
    </row>
    <row r="1103" spans="54:56">
      <c r="BB1103" s="72">
        <v>0.54649999999999999</v>
      </c>
      <c r="BC1103" s="72">
        <v>235</v>
      </c>
      <c r="BD1103" s="72">
        <f t="shared" si="21"/>
        <v>303</v>
      </c>
    </row>
    <row r="1104" spans="54:56">
      <c r="BB1104" s="72">
        <v>0.54700000000000004</v>
      </c>
      <c r="BC1104" s="72">
        <v>191</v>
      </c>
      <c r="BD1104" s="72">
        <f t="shared" si="21"/>
        <v>347</v>
      </c>
    </row>
    <row r="1105" spans="54:56">
      <c r="BB1105" s="72">
        <v>0.54749999999999999</v>
      </c>
      <c r="BC1105" s="72">
        <v>232</v>
      </c>
      <c r="BD1105" s="72">
        <f t="shared" si="21"/>
        <v>306</v>
      </c>
    </row>
    <row r="1106" spans="54:56">
      <c r="BB1106" s="72">
        <v>0.54800000000000004</v>
      </c>
      <c r="BC1106" s="72">
        <v>267</v>
      </c>
      <c r="BD1106" s="72">
        <f t="shared" si="21"/>
        <v>271</v>
      </c>
    </row>
    <row r="1107" spans="54:56">
      <c r="BB1107" s="72">
        <v>0.54849999999999999</v>
      </c>
      <c r="BC1107" s="72">
        <v>268</v>
      </c>
      <c r="BD1107" s="72">
        <f t="shared" si="21"/>
        <v>270</v>
      </c>
    </row>
    <row r="1108" spans="54:56">
      <c r="BB1108" s="72">
        <v>0.54900000000000004</v>
      </c>
      <c r="BC1108" s="72">
        <v>234</v>
      </c>
      <c r="BD1108" s="72">
        <f t="shared" si="21"/>
        <v>304</v>
      </c>
    </row>
    <row r="1109" spans="54:56">
      <c r="BB1109" s="72">
        <v>0.54949999999999999</v>
      </c>
      <c r="BC1109" s="72">
        <v>241</v>
      </c>
      <c r="BD1109" s="72">
        <f t="shared" si="21"/>
        <v>297</v>
      </c>
    </row>
    <row r="1110" spans="54:56">
      <c r="BB1110" s="72">
        <v>0.55000000000000004</v>
      </c>
      <c r="BC1110" s="72">
        <v>253</v>
      </c>
      <c r="BD1110" s="72">
        <f t="shared" si="21"/>
        <v>285</v>
      </c>
    </row>
    <row r="1111" spans="54:56">
      <c r="BB1111" s="72">
        <v>0.55049999999999999</v>
      </c>
      <c r="BC1111" s="72">
        <v>244</v>
      </c>
      <c r="BD1111" s="72">
        <f t="shared" si="21"/>
        <v>294</v>
      </c>
    </row>
    <row r="1112" spans="54:56">
      <c r="BB1112" s="72">
        <v>0.55100000000000005</v>
      </c>
      <c r="BC1112" s="72">
        <v>260</v>
      </c>
      <c r="BD1112" s="72">
        <f t="shared" si="21"/>
        <v>278</v>
      </c>
    </row>
    <row r="1113" spans="54:56">
      <c r="BB1113" s="72">
        <v>0.55149999999999999</v>
      </c>
      <c r="BC1113" s="72">
        <v>196</v>
      </c>
      <c r="BD1113" s="72">
        <f t="shared" si="21"/>
        <v>342</v>
      </c>
    </row>
    <row r="1114" spans="54:56">
      <c r="BB1114" s="72">
        <v>0.55200000000000005</v>
      </c>
      <c r="BC1114" s="72">
        <v>249</v>
      </c>
      <c r="BD1114" s="72">
        <f t="shared" si="21"/>
        <v>289</v>
      </c>
    </row>
    <row r="1115" spans="54:56">
      <c r="BB1115" s="72">
        <v>0.55249999999999999</v>
      </c>
      <c r="BC1115" s="72">
        <v>224</v>
      </c>
      <c r="BD1115" s="72">
        <f t="shared" si="21"/>
        <v>314</v>
      </c>
    </row>
    <row r="1116" spans="54:56">
      <c r="BB1116" s="72">
        <v>0.55300000000000005</v>
      </c>
      <c r="BC1116" s="72">
        <v>231</v>
      </c>
      <c r="BD1116" s="72">
        <f t="shared" si="21"/>
        <v>307</v>
      </c>
    </row>
    <row r="1117" spans="54:56">
      <c r="BB1117" s="72">
        <v>0.55349999999999999</v>
      </c>
      <c r="BC1117" s="72">
        <v>246</v>
      </c>
      <c r="BD1117" s="72">
        <f t="shared" si="21"/>
        <v>292</v>
      </c>
    </row>
    <row r="1118" spans="54:56">
      <c r="BB1118" s="72">
        <v>0.55400000000000005</v>
      </c>
      <c r="BC1118" s="72">
        <v>210</v>
      </c>
      <c r="BD1118" s="72">
        <f t="shared" si="21"/>
        <v>328</v>
      </c>
    </row>
    <row r="1119" spans="54:56">
      <c r="BB1119" s="72">
        <v>0.55449999999999999</v>
      </c>
      <c r="BC1119" s="72">
        <v>282</v>
      </c>
      <c r="BD1119" s="72">
        <f t="shared" si="21"/>
        <v>256</v>
      </c>
    </row>
    <row r="1120" spans="54:56">
      <c r="BB1120" s="72">
        <v>0.55500000000000005</v>
      </c>
      <c r="BC1120" s="72">
        <v>242</v>
      </c>
      <c r="BD1120" s="72">
        <f t="shared" si="21"/>
        <v>296</v>
      </c>
    </row>
    <row r="1121" spans="54:56">
      <c r="BB1121" s="72">
        <v>0.55549999999999999</v>
      </c>
      <c r="BC1121" s="72">
        <v>256</v>
      </c>
      <c r="BD1121" s="72">
        <f t="shared" si="21"/>
        <v>282</v>
      </c>
    </row>
    <row r="1122" spans="54:56">
      <c r="BB1122" s="72">
        <v>0.55600000000000005</v>
      </c>
      <c r="BC1122" s="72">
        <v>235</v>
      </c>
      <c r="BD1122" s="72">
        <f t="shared" si="21"/>
        <v>303</v>
      </c>
    </row>
    <row r="1123" spans="54:56">
      <c r="BB1123" s="72">
        <v>0.55649999999999999</v>
      </c>
      <c r="BC1123" s="72">
        <v>180</v>
      </c>
      <c r="BD1123" s="72">
        <f t="shared" si="21"/>
        <v>358</v>
      </c>
    </row>
    <row r="1124" spans="54:56">
      <c r="BB1124" s="72">
        <v>0.55700000000000005</v>
      </c>
      <c r="BC1124" s="72">
        <v>224</v>
      </c>
      <c r="BD1124" s="72">
        <f t="shared" si="21"/>
        <v>314</v>
      </c>
    </row>
    <row r="1125" spans="54:56">
      <c r="BB1125" s="72">
        <v>0.5575</v>
      </c>
      <c r="BC1125" s="72">
        <v>241</v>
      </c>
      <c r="BD1125" s="72">
        <f t="shared" si="21"/>
        <v>297</v>
      </c>
    </row>
    <row r="1126" spans="54:56">
      <c r="BB1126" s="72">
        <v>0.55800000000000005</v>
      </c>
      <c r="BC1126" s="72">
        <v>191</v>
      </c>
      <c r="BD1126" s="72">
        <f t="shared" si="21"/>
        <v>347</v>
      </c>
    </row>
    <row r="1127" spans="54:56">
      <c r="BB1127" s="72">
        <v>0.5585</v>
      </c>
      <c r="BC1127" s="72">
        <v>271</v>
      </c>
      <c r="BD1127" s="72">
        <f t="shared" si="21"/>
        <v>267</v>
      </c>
    </row>
    <row r="1128" spans="54:56">
      <c r="BB1128" s="72">
        <v>0.55900000000000005</v>
      </c>
      <c r="BC1128" s="72">
        <v>253</v>
      </c>
      <c r="BD1128" s="72">
        <f t="shared" si="21"/>
        <v>285</v>
      </c>
    </row>
    <row r="1129" spans="54:56">
      <c r="BB1129" s="72">
        <v>0.5595</v>
      </c>
      <c r="BC1129" s="72">
        <v>252</v>
      </c>
      <c r="BD1129" s="72">
        <f t="shared" si="21"/>
        <v>286</v>
      </c>
    </row>
    <row r="1130" spans="54:56">
      <c r="BB1130" s="72">
        <v>0.56000000000000005</v>
      </c>
      <c r="BC1130" s="72">
        <v>200</v>
      </c>
      <c r="BD1130" s="72">
        <f t="shared" si="21"/>
        <v>338</v>
      </c>
    </row>
    <row r="1131" spans="54:56">
      <c r="BB1131" s="72">
        <v>0.5605</v>
      </c>
      <c r="BC1131" s="72">
        <v>236</v>
      </c>
      <c r="BD1131" s="72">
        <f t="shared" si="21"/>
        <v>302</v>
      </c>
    </row>
    <row r="1132" spans="54:56">
      <c r="BB1132" s="72">
        <v>0.56100000000000005</v>
      </c>
      <c r="BC1132" s="72">
        <v>269</v>
      </c>
      <c r="BD1132" s="72">
        <f t="shared" si="21"/>
        <v>269</v>
      </c>
    </row>
    <row r="1133" spans="54:56">
      <c r="BB1133" s="72">
        <v>0.5615</v>
      </c>
      <c r="BC1133" s="72">
        <v>245</v>
      </c>
      <c r="BD1133" s="72">
        <f t="shared" si="21"/>
        <v>293</v>
      </c>
    </row>
    <row r="1134" spans="54:56">
      <c r="BB1134" s="72">
        <v>0.56200000000000006</v>
      </c>
      <c r="BC1134" s="72">
        <v>201</v>
      </c>
      <c r="BD1134" s="72">
        <f t="shared" si="21"/>
        <v>337</v>
      </c>
    </row>
    <row r="1135" spans="54:56">
      <c r="BB1135" s="72">
        <v>0.5625</v>
      </c>
      <c r="BC1135" s="72">
        <v>225</v>
      </c>
      <c r="BD1135" s="72">
        <f t="shared" si="21"/>
        <v>313</v>
      </c>
    </row>
    <row r="1136" spans="54:56">
      <c r="BB1136" s="72">
        <v>0.56299999999999994</v>
      </c>
      <c r="BC1136" s="72">
        <v>207</v>
      </c>
      <c r="BD1136" s="72">
        <f t="shared" si="21"/>
        <v>331</v>
      </c>
    </row>
    <row r="1137" spans="54:56">
      <c r="BB1137" s="72">
        <v>0.5635</v>
      </c>
      <c r="BC1137" s="72">
        <v>270</v>
      </c>
      <c r="BD1137" s="72">
        <f t="shared" si="21"/>
        <v>268</v>
      </c>
    </row>
    <row r="1138" spans="54:56">
      <c r="BB1138" s="72">
        <v>0.56399999999999995</v>
      </c>
      <c r="BC1138" s="72">
        <v>251</v>
      </c>
      <c r="BD1138" s="72">
        <f t="shared" si="21"/>
        <v>287</v>
      </c>
    </row>
    <row r="1139" spans="54:56">
      <c r="BB1139" s="72">
        <v>0.5645</v>
      </c>
      <c r="BC1139" s="72">
        <v>164</v>
      </c>
      <c r="BD1139" s="72">
        <f t="shared" si="21"/>
        <v>374</v>
      </c>
    </row>
    <row r="1140" spans="54:56">
      <c r="BB1140" s="72">
        <v>0.56499999999999995</v>
      </c>
      <c r="BC1140" s="72">
        <v>229</v>
      </c>
      <c r="BD1140" s="72">
        <f t="shared" si="21"/>
        <v>309</v>
      </c>
    </row>
    <row r="1141" spans="54:56">
      <c r="BB1141" s="72">
        <v>0.5655</v>
      </c>
      <c r="BC1141" s="72">
        <v>256</v>
      </c>
      <c r="BD1141" s="72">
        <f t="shared" si="21"/>
        <v>282</v>
      </c>
    </row>
    <row r="1142" spans="54:56">
      <c r="BB1142" s="72">
        <v>0.56599999999999995</v>
      </c>
      <c r="BC1142" s="72">
        <v>238</v>
      </c>
      <c r="BD1142" s="72">
        <f t="shared" si="21"/>
        <v>300</v>
      </c>
    </row>
    <row r="1143" spans="54:56">
      <c r="BB1143" s="72">
        <v>0.5665</v>
      </c>
      <c r="BC1143" s="72">
        <v>249</v>
      </c>
      <c r="BD1143" s="72">
        <f t="shared" si="21"/>
        <v>289</v>
      </c>
    </row>
    <row r="1144" spans="54:56">
      <c r="BB1144" s="72">
        <v>0.56699999999999995</v>
      </c>
      <c r="BC1144" s="72">
        <v>248</v>
      </c>
      <c r="BD1144" s="72">
        <f t="shared" si="21"/>
        <v>290</v>
      </c>
    </row>
    <row r="1145" spans="54:56">
      <c r="BB1145" s="72">
        <v>0.5675</v>
      </c>
      <c r="BC1145" s="72">
        <v>193</v>
      </c>
      <c r="BD1145" s="72">
        <f t="shared" si="21"/>
        <v>345</v>
      </c>
    </row>
    <row r="1146" spans="54:56">
      <c r="BB1146" s="72">
        <v>0.56799999999999995</v>
      </c>
      <c r="BC1146" s="72">
        <v>242</v>
      </c>
      <c r="BD1146" s="72">
        <f t="shared" si="21"/>
        <v>296</v>
      </c>
    </row>
    <row r="1147" spans="54:56">
      <c r="BB1147" s="72">
        <v>0.56850000000000001</v>
      </c>
      <c r="BC1147" s="72">
        <v>233</v>
      </c>
      <c r="BD1147" s="72">
        <f t="shared" si="21"/>
        <v>305</v>
      </c>
    </row>
    <row r="1148" spans="54:56">
      <c r="BB1148" s="72">
        <v>0.56899999999999995</v>
      </c>
      <c r="BC1148" s="72">
        <v>275</v>
      </c>
      <c r="BD1148" s="72">
        <f t="shared" si="21"/>
        <v>263</v>
      </c>
    </row>
    <row r="1149" spans="54:56">
      <c r="BB1149" s="72">
        <v>0.56950000000000001</v>
      </c>
      <c r="BC1149" s="72">
        <v>228</v>
      </c>
      <c r="BD1149" s="72">
        <f t="shared" si="21"/>
        <v>310</v>
      </c>
    </row>
    <row r="1150" spans="54:56">
      <c r="BB1150" s="72">
        <v>0.56999999999999995</v>
      </c>
      <c r="BC1150" s="72">
        <v>239</v>
      </c>
      <c r="BD1150" s="72">
        <f t="shared" si="21"/>
        <v>299</v>
      </c>
    </row>
    <row r="1151" spans="54:56">
      <c r="BB1151" s="72">
        <v>0.57050000000000001</v>
      </c>
      <c r="BC1151" s="72">
        <v>282</v>
      </c>
      <c r="BD1151" s="72">
        <f t="shared" si="21"/>
        <v>256</v>
      </c>
    </row>
    <row r="1152" spans="54:56">
      <c r="BB1152" s="72">
        <v>0.57099999999999995</v>
      </c>
      <c r="BC1152" s="72">
        <v>273</v>
      </c>
      <c r="BD1152" s="72">
        <f t="shared" si="21"/>
        <v>265</v>
      </c>
    </row>
    <row r="1153" spans="54:56">
      <c r="BB1153" s="72">
        <v>0.57150000000000001</v>
      </c>
      <c r="BC1153" s="72">
        <v>211</v>
      </c>
      <c r="BD1153" s="72">
        <f t="shared" si="21"/>
        <v>327</v>
      </c>
    </row>
    <row r="1154" spans="54:56">
      <c r="BB1154" s="72">
        <v>0.57199999999999995</v>
      </c>
      <c r="BC1154" s="72">
        <v>269</v>
      </c>
      <c r="BD1154" s="72">
        <f t="shared" si="21"/>
        <v>269</v>
      </c>
    </row>
    <row r="1155" spans="54:56">
      <c r="BB1155" s="72">
        <v>0.57250000000000001</v>
      </c>
      <c r="BC1155" s="72">
        <v>225</v>
      </c>
      <c r="BD1155" s="72">
        <f t="shared" si="21"/>
        <v>313</v>
      </c>
    </row>
    <row r="1156" spans="54:56">
      <c r="BB1156" s="72">
        <v>0.57299999999999995</v>
      </c>
      <c r="BC1156" s="72">
        <v>252</v>
      </c>
      <c r="BD1156" s="72">
        <f t="shared" si="21"/>
        <v>286</v>
      </c>
    </row>
    <row r="1157" spans="54:56">
      <c r="BB1157" s="72">
        <v>0.57350000000000001</v>
      </c>
      <c r="BC1157" s="72">
        <v>231</v>
      </c>
      <c r="BD1157" s="72">
        <f t="shared" si="21"/>
        <v>307</v>
      </c>
    </row>
    <row r="1158" spans="54:56">
      <c r="BB1158" s="72">
        <v>0.57399999999999995</v>
      </c>
      <c r="BC1158" s="72">
        <v>178</v>
      </c>
      <c r="BD1158" s="72">
        <f t="shared" si="21"/>
        <v>360</v>
      </c>
    </row>
    <row r="1159" spans="54:56">
      <c r="BB1159" s="72">
        <v>0.57450000000000001</v>
      </c>
      <c r="BC1159" s="72">
        <v>292</v>
      </c>
      <c r="BD1159" s="72">
        <f t="shared" si="21"/>
        <v>246</v>
      </c>
    </row>
    <row r="1160" spans="54:56">
      <c r="BB1160" s="72">
        <v>0.57499999999999996</v>
      </c>
      <c r="BC1160" s="72">
        <v>245</v>
      </c>
      <c r="BD1160" s="72">
        <f t="shared" si="21"/>
        <v>293</v>
      </c>
    </row>
    <row r="1161" spans="54:56">
      <c r="BB1161" s="72">
        <v>0.57550000000000001</v>
      </c>
      <c r="BC1161" s="72">
        <v>203</v>
      </c>
      <c r="BD1161" s="72">
        <f t="shared" si="21"/>
        <v>335</v>
      </c>
    </row>
    <row r="1162" spans="54:56">
      <c r="BB1162" s="72">
        <v>0.57599999999999996</v>
      </c>
      <c r="BC1162" s="72">
        <v>238</v>
      </c>
      <c r="BD1162" s="72">
        <f t="shared" ref="BD1162:BD1225" si="22">$BB$5-BC1162</f>
        <v>300</v>
      </c>
    </row>
    <row r="1163" spans="54:56">
      <c r="BB1163" s="72">
        <v>0.57650000000000001</v>
      </c>
      <c r="BC1163" s="72">
        <v>225</v>
      </c>
      <c r="BD1163" s="72">
        <f t="shared" si="22"/>
        <v>313</v>
      </c>
    </row>
    <row r="1164" spans="54:56">
      <c r="BB1164" s="72">
        <v>0.57699999999999996</v>
      </c>
      <c r="BC1164" s="72">
        <v>253</v>
      </c>
      <c r="BD1164" s="72">
        <f t="shared" si="22"/>
        <v>285</v>
      </c>
    </row>
    <row r="1165" spans="54:56">
      <c r="BB1165" s="72">
        <v>0.57750000000000001</v>
      </c>
      <c r="BC1165" s="72">
        <v>214</v>
      </c>
      <c r="BD1165" s="72">
        <f t="shared" si="22"/>
        <v>324</v>
      </c>
    </row>
    <row r="1166" spans="54:56">
      <c r="BB1166" s="72">
        <v>0.57799999999999996</v>
      </c>
      <c r="BC1166" s="72">
        <v>221</v>
      </c>
      <c r="BD1166" s="72">
        <f t="shared" si="22"/>
        <v>317</v>
      </c>
    </row>
    <row r="1167" spans="54:56">
      <c r="BB1167" s="72">
        <v>0.57850000000000001</v>
      </c>
      <c r="BC1167" s="72">
        <v>277</v>
      </c>
      <c r="BD1167" s="72">
        <f t="shared" si="22"/>
        <v>261</v>
      </c>
    </row>
    <row r="1168" spans="54:56">
      <c r="BB1168" s="72">
        <v>0.57899999999999996</v>
      </c>
      <c r="BC1168" s="72">
        <v>298</v>
      </c>
      <c r="BD1168" s="72">
        <f t="shared" si="22"/>
        <v>240</v>
      </c>
    </row>
    <row r="1169" spans="54:56">
      <c r="BB1169" s="72">
        <v>0.57950000000000002</v>
      </c>
      <c r="BC1169" s="72">
        <v>213</v>
      </c>
      <c r="BD1169" s="72">
        <f t="shared" si="22"/>
        <v>325</v>
      </c>
    </row>
    <row r="1170" spans="54:56">
      <c r="BB1170" s="72">
        <v>0.57999999999999996</v>
      </c>
      <c r="BC1170" s="72">
        <v>240</v>
      </c>
      <c r="BD1170" s="72">
        <f t="shared" si="22"/>
        <v>298</v>
      </c>
    </row>
    <row r="1171" spans="54:56">
      <c r="BB1171" s="72">
        <v>0.58050000000000002</v>
      </c>
      <c r="BC1171" s="72">
        <v>246</v>
      </c>
      <c r="BD1171" s="72">
        <f t="shared" si="22"/>
        <v>292</v>
      </c>
    </row>
    <row r="1172" spans="54:56">
      <c r="BB1172" s="72">
        <v>0.58099999999999996</v>
      </c>
      <c r="BC1172" s="72">
        <v>187</v>
      </c>
      <c r="BD1172" s="72">
        <f t="shared" si="22"/>
        <v>351</v>
      </c>
    </row>
    <row r="1173" spans="54:56">
      <c r="BB1173" s="72">
        <v>0.58150000000000002</v>
      </c>
      <c r="BC1173" s="72">
        <v>213</v>
      </c>
      <c r="BD1173" s="72">
        <f t="shared" si="22"/>
        <v>325</v>
      </c>
    </row>
    <row r="1174" spans="54:56">
      <c r="BB1174" s="72">
        <v>0.58199999999999996</v>
      </c>
      <c r="BC1174" s="72">
        <v>228</v>
      </c>
      <c r="BD1174" s="72">
        <f t="shared" si="22"/>
        <v>310</v>
      </c>
    </row>
    <row r="1175" spans="54:56">
      <c r="BB1175" s="72">
        <v>0.58250000000000002</v>
      </c>
      <c r="BC1175" s="72">
        <v>193</v>
      </c>
      <c r="BD1175" s="72">
        <f t="shared" si="22"/>
        <v>345</v>
      </c>
    </row>
    <row r="1176" spans="54:56">
      <c r="BB1176" s="72">
        <v>0.58299999999999996</v>
      </c>
      <c r="BC1176" s="72">
        <v>274</v>
      </c>
      <c r="BD1176" s="72">
        <f t="shared" si="22"/>
        <v>264</v>
      </c>
    </row>
    <row r="1177" spans="54:56">
      <c r="BB1177" s="72">
        <v>0.58350000000000002</v>
      </c>
      <c r="BC1177" s="72">
        <v>269</v>
      </c>
      <c r="BD1177" s="72">
        <f t="shared" si="22"/>
        <v>269</v>
      </c>
    </row>
    <row r="1178" spans="54:56">
      <c r="BB1178" s="72">
        <v>0.58399999999999996</v>
      </c>
      <c r="BC1178" s="72">
        <v>201</v>
      </c>
      <c r="BD1178" s="72">
        <f t="shared" si="22"/>
        <v>337</v>
      </c>
    </row>
    <row r="1179" spans="54:56">
      <c r="BB1179" s="72">
        <v>0.58450000000000002</v>
      </c>
      <c r="BC1179" s="72">
        <v>228</v>
      </c>
      <c r="BD1179" s="72">
        <f t="shared" si="22"/>
        <v>310</v>
      </c>
    </row>
    <row r="1180" spans="54:56">
      <c r="BB1180" s="72">
        <v>0.58499999999999996</v>
      </c>
      <c r="BC1180" s="72">
        <v>214</v>
      </c>
      <c r="BD1180" s="72">
        <f t="shared" si="22"/>
        <v>324</v>
      </c>
    </row>
    <row r="1181" spans="54:56">
      <c r="BB1181" s="72">
        <v>0.58550000000000002</v>
      </c>
      <c r="BC1181" s="72">
        <v>256</v>
      </c>
      <c r="BD1181" s="72">
        <f t="shared" si="22"/>
        <v>282</v>
      </c>
    </row>
    <row r="1182" spans="54:56">
      <c r="BB1182" s="72">
        <v>0.58599999999999997</v>
      </c>
      <c r="BC1182" s="72">
        <v>198</v>
      </c>
      <c r="BD1182" s="72">
        <f t="shared" si="22"/>
        <v>340</v>
      </c>
    </row>
    <row r="1183" spans="54:56">
      <c r="BB1183" s="72">
        <v>0.58650000000000002</v>
      </c>
      <c r="BC1183" s="72">
        <v>271</v>
      </c>
      <c r="BD1183" s="72">
        <f t="shared" si="22"/>
        <v>267</v>
      </c>
    </row>
    <row r="1184" spans="54:56">
      <c r="BB1184" s="72">
        <v>0.58699999999999997</v>
      </c>
      <c r="BC1184" s="72">
        <v>208</v>
      </c>
      <c r="BD1184" s="72">
        <f t="shared" si="22"/>
        <v>330</v>
      </c>
    </row>
    <row r="1185" spans="54:56">
      <c r="BB1185" s="72">
        <v>0.58750000000000002</v>
      </c>
      <c r="BC1185" s="72">
        <v>251</v>
      </c>
      <c r="BD1185" s="72">
        <f t="shared" si="22"/>
        <v>287</v>
      </c>
    </row>
    <row r="1186" spans="54:56">
      <c r="BB1186" s="72">
        <v>0.58799999999999997</v>
      </c>
      <c r="BC1186" s="72">
        <v>289</v>
      </c>
      <c r="BD1186" s="72">
        <f t="shared" si="22"/>
        <v>249</v>
      </c>
    </row>
    <row r="1187" spans="54:56">
      <c r="BB1187" s="72">
        <v>0.58850000000000002</v>
      </c>
      <c r="BC1187" s="72">
        <v>252</v>
      </c>
      <c r="BD1187" s="72">
        <f t="shared" si="22"/>
        <v>286</v>
      </c>
    </row>
    <row r="1188" spans="54:56">
      <c r="BB1188" s="72">
        <v>0.58899999999999997</v>
      </c>
      <c r="BC1188" s="72">
        <v>220</v>
      </c>
      <c r="BD1188" s="72">
        <f t="shared" si="22"/>
        <v>318</v>
      </c>
    </row>
    <row r="1189" spans="54:56">
      <c r="BB1189" s="72">
        <v>0.58950000000000002</v>
      </c>
      <c r="BC1189" s="72">
        <v>268</v>
      </c>
      <c r="BD1189" s="72">
        <f t="shared" si="22"/>
        <v>270</v>
      </c>
    </row>
    <row r="1190" spans="54:56">
      <c r="BB1190" s="72">
        <v>0.59</v>
      </c>
      <c r="BC1190" s="72">
        <v>194</v>
      </c>
      <c r="BD1190" s="72">
        <f t="shared" si="22"/>
        <v>344</v>
      </c>
    </row>
    <row r="1191" spans="54:56">
      <c r="BB1191" s="72">
        <v>0.59050000000000002</v>
      </c>
      <c r="BC1191" s="72">
        <v>241</v>
      </c>
      <c r="BD1191" s="72">
        <f t="shared" si="22"/>
        <v>297</v>
      </c>
    </row>
    <row r="1192" spans="54:56">
      <c r="BB1192" s="72">
        <v>0.59099999999999997</v>
      </c>
      <c r="BC1192" s="72">
        <v>216</v>
      </c>
      <c r="BD1192" s="72">
        <f t="shared" si="22"/>
        <v>322</v>
      </c>
    </row>
    <row r="1193" spans="54:56">
      <c r="BB1193" s="72">
        <v>0.59150000000000003</v>
      </c>
      <c r="BC1193" s="72">
        <v>190</v>
      </c>
      <c r="BD1193" s="72">
        <f t="shared" si="22"/>
        <v>348</v>
      </c>
    </row>
    <row r="1194" spans="54:56">
      <c r="BB1194" s="72">
        <v>0.59199999999999997</v>
      </c>
      <c r="BC1194" s="72">
        <v>202</v>
      </c>
      <c r="BD1194" s="72">
        <f t="shared" si="22"/>
        <v>336</v>
      </c>
    </row>
    <row r="1195" spans="54:56">
      <c r="BB1195" s="72">
        <v>0.59250000000000003</v>
      </c>
      <c r="BC1195" s="72">
        <v>255</v>
      </c>
      <c r="BD1195" s="72">
        <f t="shared" si="22"/>
        <v>283</v>
      </c>
    </row>
    <row r="1196" spans="54:56">
      <c r="BB1196" s="72">
        <v>0.59299999999999997</v>
      </c>
      <c r="BC1196" s="72">
        <v>248</v>
      </c>
      <c r="BD1196" s="72">
        <f t="shared" si="22"/>
        <v>290</v>
      </c>
    </row>
    <row r="1197" spans="54:56">
      <c r="BB1197" s="72">
        <v>0.59350000000000003</v>
      </c>
      <c r="BC1197" s="72">
        <v>251</v>
      </c>
      <c r="BD1197" s="72">
        <f t="shared" si="22"/>
        <v>287</v>
      </c>
    </row>
    <row r="1198" spans="54:56">
      <c r="BB1198" s="72">
        <v>0.59399999999999997</v>
      </c>
      <c r="BC1198" s="72">
        <v>256</v>
      </c>
      <c r="BD1198" s="72">
        <f t="shared" si="22"/>
        <v>282</v>
      </c>
    </row>
    <row r="1199" spans="54:56">
      <c r="BB1199" s="72">
        <v>0.59450000000000003</v>
      </c>
      <c r="BC1199" s="72">
        <v>232</v>
      </c>
      <c r="BD1199" s="72">
        <f t="shared" si="22"/>
        <v>306</v>
      </c>
    </row>
    <row r="1200" spans="54:56">
      <c r="BB1200" s="72">
        <v>0.59499999999999997</v>
      </c>
      <c r="BC1200" s="72">
        <v>198</v>
      </c>
      <c r="BD1200" s="72">
        <f t="shared" si="22"/>
        <v>340</v>
      </c>
    </row>
    <row r="1201" spans="54:56">
      <c r="BB1201" s="72">
        <v>0.59550000000000003</v>
      </c>
      <c r="BC1201" s="72">
        <v>277</v>
      </c>
      <c r="BD1201" s="72">
        <f t="shared" si="22"/>
        <v>261</v>
      </c>
    </row>
    <row r="1202" spans="54:56">
      <c r="BB1202" s="72">
        <v>0.59599999999999997</v>
      </c>
      <c r="BC1202" s="72">
        <v>212</v>
      </c>
      <c r="BD1202" s="72">
        <f t="shared" si="22"/>
        <v>326</v>
      </c>
    </row>
    <row r="1203" spans="54:56">
      <c r="BB1203" s="72">
        <v>0.59650000000000003</v>
      </c>
      <c r="BC1203" s="72">
        <v>208</v>
      </c>
      <c r="BD1203" s="72">
        <f t="shared" si="22"/>
        <v>330</v>
      </c>
    </row>
    <row r="1204" spans="54:56">
      <c r="BB1204" s="72">
        <v>0.59699999999999998</v>
      </c>
      <c r="BC1204" s="72">
        <v>280</v>
      </c>
      <c r="BD1204" s="72">
        <f t="shared" si="22"/>
        <v>258</v>
      </c>
    </row>
    <row r="1205" spans="54:56">
      <c r="BB1205" s="72">
        <v>0.59750000000000003</v>
      </c>
      <c r="BC1205" s="72">
        <v>239</v>
      </c>
      <c r="BD1205" s="72">
        <f t="shared" si="22"/>
        <v>299</v>
      </c>
    </row>
    <row r="1206" spans="54:56">
      <c r="BB1206" s="72">
        <v>0.59799999999999998</v>
      </c>
      <c r="BC1206" s="72">
        <v>255</v>
      </c>
      <c r="BD1206" s="72">
        <f t="shared" si="22"/>
        <v>283</v>
      </c>
    </row>
    <row r="1207" spans="54:56">
      <c r="BB1207" s="72">
        <v>0.59850000000000003</v>
      </c>
      <c r="BC1207" s="72">
        <v>237</v>
      </c>
      <c r="BD1207" s="72">
        <f t="shared" si="22"/>
        <v>301</v>
      </c>
    </row>
    <row r="1208" spans="54:56">
      <c r="BB1208" s="72">
        <v>0.59899999999999998</v>
      </c>
      <c r="BC1208" s="72">
        <v>275</v>
      </c>
      <c r="BD1208" s="72">
        <f t="shared" si="22"/>
        <v>263</v>
      </c>
    </row>
    <row r="1209" spans="54:56">
      <c r="BB1209" s="72">
        <v>0.59950000000000003</v>
      </c>
      <c r="BC1209" s="72">
        <v>307</v>
      </c>
      <c r="BD1209" s="72">
        <f t="shared" si="22"/>
        <v>231</v>
      </c>
    </row>
    <row r="1210" spans="54:56">
      <c r="BB1210" s="72">
        <v>0.6</v>
      </c>
      <c r="BC1210" s="72">
        <v>194</v>
      </c>
      <c r="BD1210" s="72">
        <f t="shared" si="22"/>
        <v>344</v>
      </c>
    </row>
    <row r="1211" spans="54:56">
      <c r="BB1211" s="72">
        <v>0.60050000000000003</v>
      </c>
      <c r="BC1211" s="72">
        <v>229</v>
      </c>
      <c r="BD1211" s="72">
        <f t="shared" si="22"/>
        <v>309</v>
      </c>
    </row>
    <row r="1212" spans="54:56">
      <c r="BB1212" s="72">
        <v>0.60099999999999998</v>
      </c>
      <c r="BC1212" s="72">
        <v>239</v>
      </c>
      <c r="BD1212" s="72">
        <f t="shared" si="22"/>
        <v>299</v>
      </c>
    </row>
    <row r="1213" spans="54:56">
      <c r="BB1213" s="72">
        <v>0.60150000000000003</v>
      </c>
      <c r="BC1213" s="72">
        <v>215</v>
      </c>
      <c r="BD1213" s="72">
        <f t="shared" si="22"/>
        <v>323</v>
      </c>
    </row>
    <row r="1214" spans="54:56">
      <c r="BB1214" s="72">
        <v>0.60199999999999998</v>
      </c>
      <c r="BC1214" s="72">
        <v>210</v>
      </c>
      <c r="BD1214" s="72">
        <f t="shared" si="22"/>
        <v>328</v>
      </c>
    </row>
    <row r="1215" spans="54:56">
      <c r="BB1215" s="72">
        <v>0.60250000000000004</v>
      </c>
      <c r="BC1215" s="72">
        <v>195</v>
      </c>
      <c r="BD1215" s="72">
        <f t="shared" si="22"/>
        <v>343</v>
      </c>
    </row>
    <row r="1216" spans="54:56">
      <c r="BB1216" s="72">
        <v>0.60299999999999998</v>
      </c>
      <c r="BC1216" s="72">
        <v>225</v>
      </c>
      <c r="BD1216" s="72">
        <f t="shared" si="22"/>
        <v>313</v>
      </c>
    </row>
    <row r="1217" spans="54:56">
      <c r="BB1217" s="72">
        <v>0.60350000000000004</v>
      </c>
      <c r="BC1217" s="72">
        <v>251</v>
      </c>
      <c r="BD1217" s="72">
        <f t="shared" si="22"/>
        <v>287</v>
      </c>
    </row>
    <row r="1218" spans="54:56">
      <c r="BB1218" s="72">
        <v>0.60399999999999998</v>
      </c>
      <c r="BC1218" s="72">
        <v>205</v>
      </c>
      <c r="BD1218" s="72">
        <f t="shared" si="22"/>
        <v>333</v>
      </c>
    </row>
    <row r="1219" spans="54:56">
      <c r="BB1219" s="72">
        <v>0.60450000000000004</v>
      </c>
      <c r="BC1219" s="72">
        <v>188</v>
      </c>
      <c r="BD1219" s="72">
        <f t="shared" si="22"/>
        <v>350</v>
      </c>
    </row>
    <row r="1220" spans="54:56">
      <c r="BB1220" s="72">
        <v>0.60499999999999998</v>
      </c>
      <c r="BC1220" s="72">
        <v>274</v>
      </c>
      <c r="BD1220" s="72">
        <f t="shared" si="22"/>
        <v>264</v>
      </c>
    </row>
    <row r="1221" spans="54:56">
      <c r="BB1221" s="72">
        <v>0.60550000000000004</v>
      </c>
      <c r="BC1221" s="72">
        <v>189</v>
      </c>
      <c r="BD1221" s="72">
        <f t="shared" si="22"/>
        <v>349</v>
      </c>
    </row>
    <row r="1222" spans="54:56">
      <c r="BB1222" s="72">
        <v>0.60599999999999998</v>
      </c>
      <c r="BC1222" s="72">
        <v>225</v>
      </c>
      <c r="BD1222" s="72">
        <f t="shared" si="22"/>
        <v>313</v>
      </c>
    </row>
    <row r="1223" spans="54:56">
      <c r="BB1223" s="72">
        <v>0.60650000000000004</v>
      </c>
      <c r="BC1223" s="72">
        <v>196</v>
      </c>
      <c r="BD1223" s="72">
        <f t="shared" si="22"/>
        <v>342</v>
      </c>
    </row>
    <row r="1224" spans="54:56">
      <c r="BB1224" s="72">
        <v>0.60699999999999998</v>
      </c>
      <c r="BC1224" s="72">
        <v>307</v>
      </c>
      <c r="BD1224" s="72">
        <f t="shared" si="22"/>
        <v>231</v>
      </c>
    </row>
    <row r="1225" spans="54:56">
      <c r="BB1225" s="72">
        <v>0.60750000000000004</v>
      </c>
      <c r="BC1225" s="72">
        <v>235</v>
      </c>
      <c r="BD1225" s="72">
        <f t="shared" si="22"/>
        <v>303</v>
      </c>
    </row>
    <row r="1226" spans="54:56">
      <c r="BB1226" s="72">
        <v>0.60799999999999998</v>
      </c>
      <c r="BC1226" s="72">
        <v>235</v>
      </c>
      <c r="BD1226" s="72">
        <f t="shared" ref="BD1226:BD1289" si="23">$BB$5-BC1226</f>
        <v>303</v>
      </c>
    </row>
    <row r="1227" spans="54:56">
      <c r="BB1227" s="72">
        <v>0.60850000000000004</v>
      </c>
      <c r="BC1227" s="72">
        <v>208</v>
      </c>
      <c r="BD1227" s="72">
        <f t="shared" si="23"/>
        <v>330</v>
      </c>
    </row>
    <row r="1228" spans="54:56">
      <c r="BB1228" s="72">
        <v>0.60899999999999999</v>
      </c>
      <c r="BC1228" s="72">
        <v>259</v>
      </c>
      <c r="BD1228" s="72">
        <f t="shared" si="23"/>
        <v>279</v>
      </c>
    </row>
    <row r="1229" spans="54:56">
      <c r="BB1229" s="72">
        <v>0.60950000000000004</v>
      </c>
      <c r="BC1229" s="72">
        <v>208</v>
      </c>
      <c r="BD1229" s="72">
        <f t="shared" si="23"/>
        <v>330</v>
      </c>
    </row>
    <row r="1230" spans="54:56">
      <c r="BB1230" s="72">
        <v>0.61</v>
      </c>
      <c r="BC1230" s="72">
        <v>271</v>
      </c>
      <c r="BD1230" s="72">
        <f t="shared" si="23"/>
        <v>267</v>
      </c>
    </row>
    <row r="1231" spans="54:56">
      <c r="BB1231" s="72">
        <v>0.61050000000000004</v>
      </c>
      <c r="BC1231" s="72">
        <v>235</v>
      </c>
      <c r="BD1231" s="72">
        <f t="shared" si="23"/>
        <v>303</v>
      </c>
    </row>
    <row r="1232" spans="54:56">
      <c r="BB1232" s="72">
        <v>0.61099999999999999</v>
      </c>
      <c r="BC1232" s="72">
        <v>261</v>
      </c>
      <c r="BD1232" s="72">
        <f t="shared" si="23"/>
        <v>277</v>
      </c>
    </row>
    <row r="1233" spans="54:56">
      <c r="BB1233" s="72">
        <v>0.61150000000000004</v>
      </c>
      <c r="BC1233" s="72">
        <v>237</v>
      </c>
      <c r="BD1233" s="72">
        <f t="shared" si="23"/>
        <v>301</v>
      </c>
    </row>
    <row r="1234" spans="54:56">
      <c r="BB1234" s="72">
        <v>0.61199999999999999</v>
      </c>
      <c r="BC1234" s="72">
        <v>226</v>
      </c>
      <c r="BD1234" s="72">
        <f t="shared" si="23"/>
        <v>312</v>
      </c>
    </row>
    <row r="1235" spans="54:56">
      <c r="BB1235" s="72">
        <v>0.61250000000000004</v>
      </c>
      <c r="BC1235" s="72">
        <v>220</v>
      </c>
      <c r="BD1235" s="72">
        <f t="shared" si="23"/>
        <v>318</v>
      </c>
    </row>
    <row r="1236" spans="54:56">
      <c r="BB1236" s="72">
        <v>0.61299999999999999</v>
      </c>
      <c r="BC1236" s="72">
        <v>289</v>
      </c>
      <c r="BD1236" s="72">
        <f t="shared" si="23"/>
        <v>249</v>
      </c>
    </row>
    <row r="1237" spans="54:56">
      <c r="BB1237" s="72">
        <v>0.61350000000000005</v>
      </c>
      <c r="BC1237" s="72">
        <v>223</v>
      </c>
      <c r="BD1237" s="72">
        <f t="shared" si="23"/>
        <v>315</v>
      </c>
    </row>
    <row r="1238" spans="54:56">
      <c r="BB1238" s="72">
        <v>0.61399999999999999</v>
      </c>
      <c r="BC1238" s="72">
        <v>211</v>
      </c>
      <c r="BD1238" s="72">
        <f t="shared" si="23"/>
        <v>327</v>
      </c>
    </row>
    <row r="1239" spans="54:56">
      <c r="BB1239" s="72">
        <v>0.61450000000000005</v>
      </c>
      <c r="BC1239" s="72">
        <v>181</v>
      </c>
      <c r="BD1239" s="72">
        <f t="shared" si="23"/>
        <v>357</v>
      </c>
    </row>
    <row r="1240" spans="54:56">
      <c r="BB1240" s="72">
        <v>0.61499999999999999</v>
      </c>
      <c r="BC1240" s="72">
        <v>232</v>
      </c>
      <c r="BD1240" s="72">
        <f t="shared" si="23"/>
        <v>306</v>
      </c>
    </row>
    <row r="1241" spans="54:56">
      <c r="BB1241" s="72">
        <v>0.61550000000000005</v>
      </c>
      <c r="BC1241" s="72">
        <v>251</v>
      </c>
      <c r="BD1241" s="72">
        <f t="shared" si="23"/>
        <v>287</v>
      </c>
    </row>
    <row r="1242" spans="54:56">
      <c r="BB1242" s="72">
        <v>0.61599999999999999</v>
      </c>
      <c r="BC1242" s="72">
        <v>250</v>
      </c>
      <c r="BD1242" s="72">
        <f t="shared" si="23"/>
        <v>288</v>
      </c>
    </row>
    <row r="1243" spans="54:56">
      <c r="BB1243" s="72">
        <v>0.61650000000000005</v>
      </c>
      <c r="BC1243" s="72">
        <v>288</v>
      </c>
      <c r="BD1243" s="72">
        <f t="shared" si="23"/>
        <v>250</v>
      </c>
    </row>
    <row r="1244" spans="54:56">
      <c r="BB1244" s="72">
        <v>0.61699999999999999</v>
      </c>
      <c r="BC1244" s="72">
        <v>243</v>
      </c>
      <c r="BD1244" s="72">
        <f t="shared" si="23"/>
        <v>295</v>
      </c>
    </row>
    <row r="1245" spans="54:56">
      <c r="BB1245" s="72">
        <v>0.61750000000000005</v>
      </c>
      <c r="BC1245" s="72">
        <v>246</v>
      </c>
      <c r="BD1245" s="72">
        <f t="shared" si="23"/>
        <v>292</v>
      </c>
    </row>
    <row r="1246" spans="54:56">
      <c r="BB1246" s="72">
        <v>0.61799999999999999</v>
      </c>
      <c r="BC1246" s="72">
        <v>214</v>
      </c>
      <c r="BD1246" s="72">
        <f t="shared" si="23"/>
        <v>324</v>
      </c>
    </row>
    <row r="1247" spans="54:56">
      <c r="BB1247" s="72">
        <v>0.61850000000000005</v>
      </c>
      <c r="BC1247" s="72">
        <v>189</v>
      </c>
      <c r="BD1247" s="72">
        <f t="shared" si="23"/>
        <v>349</v>
      </c>
    </row>
    <row r="1248" spans="54:56">
      <c r="BB1248" s="72">
        <v>0.61899999999999999</v>
      </c>
      <c r="BC1248" s="72">
        <v>185</v>
      </c>
      <c r="BD1248" s="72">
        <f t="shared" si="23"/>
        <v>353</v>
      </c>
    </row>
    <row r="1249" spans="54:56">
      <c r="BB1249" s="72">
        <v>0.61950000000000005</v>
      </c>
      <c r="BC1249" s="72">
        <v>225</v>
      </c>
      <c r="BD1249" s="72">
        <f t="shared" si="23"/>
        <v>313</v>
      </c>
    </row>
    <row r="1250" spans="54:56">
      <c r="BB1250" s="72">
        <v>0.62</v>
      </c>
      <c r="BC1250" s="72">
        <v>255</v>
      </c>
      <c r="BD1250" s="72">
        <f t="shared" si="23"/>
        <v>283</v>
      </c>
    </row>
    <row r="1251" spans="54:56">
      <c r="BB1251" s="72">
        <v>0.62050000000000005</v>
      </c>
      <c r="BC1251" s="72">
        <v>274</v>
      </c>
      <c r="BD1251" s="72">
        <f t="shared" si="23"/>
        <v>264</v>
      </c>
    </row>
    <row r="1252" spans="54:56">
      <c r="BB1252" s="72">
        <v>0.621</v>
      </c>
      <c r="BC1252" s="72">
        <v>214</v>
      </c>
      <c r="BD1252" s="72">
        <f t="shared" si="23"/>
        <v>324</v>
      </c>
    </row>
    <row r="1253" spans="54:56">
      <c r="BB1253" s="72">
        <v>0.62150000000000005</v>
      </c>
      <c r="BC1253" s="72">
        <v>234</v>
      </c>
      <c r="BD1253" s="72">
        <f t="shared" si="23"/>
        <v>304</v>
      </c>
    </row>
    <row r="1254" spans="54:56">
      <c r="BB1254" s="72">
        <v>0.622</v>
      </c>
      <c r="BC1254" s="72">
        <v>250</v>
      </c>
      <c r="BD1254" s="72">
        <f t="shared" si="23"/>
        <v>288</v>
      </c>
    </row>
    <row r="1255" spans="54:56">
      <c r="BB1255" s="72">
        <v>0.62250000000000005</v>
      </c>
      <c r="BC1255" s="72">
        <v>257</v>
      </c>
      <c r="BD1255" s="72">
        <f t="shared" si="23"/>
        <v>281</v>
      </c>
    </row>
    <row r="1256" spans="54:56">
      <c r="BB1256" s="72">
        <v>0.623</v>
      </c>
      <c r="BC1256" s="72">
        <v>248</v>
      </c>
      <c r="BD1256" s="72">
        <f t="shared" si="23"/>
        <v>290</v>
      </c>
    </row>
    <row r="1257" spans="54:56">
      <c r="BB1257" s="72">
        <v>0.62350000000000005</v>
      </c>
      <c r="BC1257" s="72">
        <v>186</v>
      </c>
      <c r="BD1257" s="72">
        <f t="shared" si="23"/>
        <v>352</v>
      </c>
    </row>
    <row r="1258" spans="54:56">
      <c r="BB1258" s="72">
        <v>0.624</v>
      </c>
      <c r="BC1258" s="72">
        <v>229</v>
      </c>
      <c r="BD1258" s="72">
        <f t="shared" si="23"/>
        <v>309</v>
      </c>
    </row>
    <row r="1259" spans="54:56">
      <c r="BB1259" s="72">
        <v>0.62450000000000006</v>
      </c>
      <c r="BC1259" s="72">
        <v>235</v>
      </c>
      <c r="BD1259" s="72">
        <f t="shared" si="23"/>
        <v>303</v>
      </c>
    </row>
    <row r="1260" spans="54:56">
      <c r="BB1260" s="72">
        <v>0.625</v>
      </c>
      <c r="BC1260" s="72">
        <v>236</v>
      </c>
      <c r="BD1260" s="72">
        <f t="shared" si="23"/>
        <v>302</v>
      </c>
    </row>
    <row r="1261" spans="54:56">
      <c r="BB1261" s="72">
        <v>0.62549999999999994</v>
      </c>
      <c r="BC1261" s="72">
        <v>247</v>
      </c>
      <c r="BD1261" s="72">
        <f t="shared" si="23"/>
        <v>291</v>
      </c>
    </row>
    <row r="1262" spans="54:56">
      <c r="BB1262" s="72">
        <v>0.626</v>
      </c>
      <c r="BC1262" s="72">
        <v>206</v>
      </c>
      <c r="BD1262" s="72">
        <f t="shared" si="23"/>
        <v>332</v>
      </c>
    </row>
    <row r="1263" spans="54:56">
      <c r="BB1263" s="72">
        <v>0.62649999999999995</v>
      </c>
      <c r="BC1263" s="72">
        <v>244</v>
      </c>
      <c r="BD1263" s="72">
        <f t="shared" si="23"/>
        <v>294</v>
      </c>
    </row>
    <row r="1264" spans="54:56">
      <c r="BB1264" s="72">
        <v>0.627</v>
      </c>
      <c r="BC1264" s="72">
        <v>264</v>
      </c>
      <c r="BD1264" s="72">
        <f t="shared" si="23"/>
        <v>274</v>
      </c>
    </row>
    <row r="1265" spans="54:56">
      <c r="BB1265" s="72">
        <v>0.62749999999999995</v>
      </c>
      <c r="BC1265" s="72">
        <v>249</v>
      </c>
      <c r="BD1265" s="72">
        <f t="shared" si="23"/>
        <v>289</v>
      </c>
    </row>
    <row r="1266" spans="54:56">
      <c r="BB1266" s="72">
        <v>0.628</v>
      </c>
      <c r="BC1266" s="72">
        <v>254</v>
      </c>
      <c r="BD1266" s="72">
        <f t="shared" si="23"/>
        <v>284</v>
      </c>
    </row>
    <row r="1267" spans="54:56">
      <c r="BB1267" s="72">
        <v>0.62849999999999995</v>
      </c>
      <c r="BC1267" s="72">
        <v>205</v>
      </c>
      <c r="BD1267" s="72">
        <f t="shared" si="23"/>
        <v>333</v>
      </c>
    </row>
    <row r="1268" spans="54:56">
      <c r="BB1268" s="72">
        <v>0.629</v>
      </c>
      <c r="BC1268" s="72">
        <v>245</v>
      </c>
      <c r="BD1268" s="72">
        <f t="shared" si="23"/>
        <v>293</v>
      </c>
    </row>
    <row r="1269" spans="54:56">
      <c r="BB1269" s="72">
        <v>0.62949999999999995</v>
      </c>
      <c r="BC1269" s="72">
        <v>244</v>
      </c>
      <c r="BD1269" s="72">
        <f t="shared" si="23"/>
        <v>294</v>
      </c>
    </row>
    <row r="1270" spans="54:56">
      <c r="BB1270" s="72">
        <v>0.63</v>
      </c>
      <c r="BC1270" s="72">
        <v>216</v>
      </c>
      <c r="BD1270" s="72">
        <f t="shared" si="23"/>
        <v>322</v>
      </c>
    </row>
    <row r="1271" spans="54:56">
      <c r="BB1271" s="72">
        <v>0.63049999999999995</v>
      </c>
      <c r="BC1271" s="72">
        <v>269</v>
      </c>
      <c r="BD1271" s="72">
        <f t="shared" si="23"/>
        <v>269</v>
      </c>
    </row>
    <row r="1272" spans="54:56">
      <c r="BB1272" s="72">
        <v>0.63100000000000001</v>
      </c>
      <c r="BC1272" s="72">
        <v>247</v>
      </c>
      <c r="BD1272" s="72">
        <f t="shared" si="23"/>
        <v>291</v>
      </c>
    </row>
    <row r="1273" spans="54:56">
      <c r="BB1273" s="72">
        <v>0.63149999999999995</v>
      </c>
      <c r="BC1273" s="72">
        <v>219</v>
      </c>
      <c r="BD1273" s="72">
        <f t="shared" si="23"/>
        <v>319</v>
      </c>
    </row>
    <row r="1274" spans="54:56">
      <c r="BB1274" s="72">
        <v>0.63200000000000001</v>
      </c>
      <c r="BC1274" s="72">
        <v>240</v>
      </c>
      <c r="BD1274" s="72">
        <f t="shared" si="23"/>
        <v>298</v>
      </c>
    </row>
    <row r="1275" spans="54:56">
      <c r="BB1275" s="72">
        <v>0.63249999999999995</v>
      </c>
      <c r="BC1275" s="72">
        <v>234</v>
      </c>
      <c r="BD1275" s="72">
        <f t="shared" si="23"/>
        <v>304</v>
      </c>
    </row>
    <row r="1276" spans="54:56">
      <c r="BB1276" s="72">
        <v>0.63300000000000001</v>
      </c>
      <c r="BC1276" s="72">
        <v>258</v>
      </c>
      <c r="BD1276" s="72">
        <f t="shared" si="23"/>
        <v>280</v>
      </c>
    </row>
    <row r="1277" spans="54:56">
      <c r="BB1277" s="72">
        <v>0.63349999999999995</v>
      </c>
      <c r="BC1277" s="72">
        <v>245</v>
      </c>
      <c r="BD1277" s="72">
        <f t="shared" si="23"/>
        <v>293</v>
      </c>
    </row>
    <row r="1278" spans="54:56">
      <c r="BB1278" s="72">
        <v>0.63400000000000001</v>
      </c>
      <c r="BC1278" s="72">
        <v>212</v>
      </c>
      <c r="BD1278" s="72">
        <f t="shared" si="23"/>
        <v>326</v>
      </c>
    </row>
    <row r="1279" spans="54:56">
      <c r="BB1279" s="72">
        <v>0.63449999999999995</v>
      </c>
      <c r="BC1279" s="72">
        <v>306</v>
      </c>
      <c r="BD1279" s="72">
        <f t="shared" si="23"/>
        <v>232</v>
      </c>
    </row>
    <row r="1280" spans="54:56">
      <c r="BB1280" s="72">
        <v>0.63500000000000001</v>
      </c>
      <c r="BC1280" s="72">
        <v>256</v>
      </c>
      <c r="BD1280" s="72">
        <f t="shared" si="23"/>
        <v>282</v>
      </c>
    </row>
    <row r="1281" spans="54:56">
      <c r="BB1281" s="72">
        <v>0.63549999999999995</v>
      </c>
      <c r="BC1281" s="72">
        <v>238</v>
      </c>
      <c r="BD1281" s="72">
        <f t="shared" si="23"/>
        <v>300</v>
      </c>
    </row>
    <row r="1282" spans="54:56">
      <c r="BB1282" s="72">
        <v>0.63600000000000001</v>
      </c>
      <c r="BC1282" s="72">
        <v>249</v>
      </c>
      <c r="BD1282" s="72">
        <f t="shared" si="23"/>
        <v>289</v>
      </c>
    </row>
    <row r="1283" spans="54:56">
      <c r="BB1283" s="72">
        <v>0.63649999999999995</v>
      </c>
      <c r="BC1283" s="72">
        <v>279</v>
      </c>
      <c r="BD1283" s="72">
        <f t="shared" si="23"/>
        <v>259</v>
      </c>
    </row>
    <row r="1284" spans="54:56">
      <c r="BB1284" s="72">
        <v>0.63700000000000001</v>
      </c>
      <c r="BC1284" s="72">
        <v>241</v>
      </c>
      <c r="BD1284" s="72">
        <f t="shared" si="23"/>
        <v>297</v>
      </c>
    </row>
    <row r="1285" spans="54:56">
      <c r="BB1285" s="72">
        <v>0.63749999999999996</v>
      </c>
      <c r="BC1285" s="72">
        <v>209</v>
      </c>
      <c r="BD1285" s="72">
        <f t="shared" si="23"/>
        <v>329</v>
      </c>
    </row>
    <row r="1286" spans="54:56">
      <c r="BB1286" s="72">
        <v>0.63800000000000001</v>
      </c>
      <c r="BC1286" s="72">
        <v>222</v>
      </c>
      <c r="BD1286" s="72">
        <f t="shared" si="23"/>
        <v>316</v>
      </c>
    </row>
    <row r="1287" spans="54:56">
      <c r="BB1287" s="72">
        <v>0.63849999999999996</v>
      </c>
      <c r="BC1287" s="72">
        <v>252</v>
      </c>
      <c r="BD1287" s="72">
        <f t="shared" si="23"/>
        <v>286</v>
      </c>
    </row>
    <row r="1288" spans="54:56">
      <c r="BB1288" s="72">
        <v>0.63900000000000001</v>
      </c>
      <c r="BC1288" s="72">
        <v>234</v>
      </c>
      <c r="BD1288" s="72">
        <f t="shared" si="23"/>
        <v>304</v>
      </c>
    </row>
    <row r="1289" spans="54:56">
      <c r="BB1289" s="72">
        <v>0.63949999999999996</v>
      </c>
      <c r="BC1289" s="72">
        <v>196</v>
      </c>
      <c r="BD1289" s="72">
        <f t="shared" si="23"/>
        <v>342</v>
      </c>
    </row>
    <row r="1290" spans="54:56">
      <c r="BB1290" s="72">
        <v>0.64</v>
      </c>
      <c r="BC1290" s="72">
        <v>294</v>
      </c>
      <c r="BD1290" s="72">
        <f t="shared" ref="BD1290:BD1353" si="24">$BB$5-BC1290</f>
        <v>244</v>
      </c>
    </row>
    <row r="1291" spans="54:56">
      <c r="BB1291" s="72">
        <v>0.64049999999999996</v>
      </c>
      <c r="BC1291" s="72">
        <v>203</v>
      </c>
      <c r="BD1291" s="72">
        <f t="shared" si="24"/>
        <v>335</v>
      </c>
    </row>
    <row r="1292" spans="54:56">
      <c r="BB1292" s="72">
        <v>0.64100000000000001</v>
      </c>
      <c r="BC1292" s="72">
        <v>245</v>
      </c>
      <c r="BD1292" s="72">
        <f t="shared" si="24"/>
        <v>293</v>
      </c>
    </row>
    <row r="1293" spans="54:56">
      <c r="BB1293" s="72">
        <v>0.64149999999999996</v>
      </c>
      <c r="BC1293" s="72">
        <v>220</v>
      </c>
      <c r="BD1293" s="72">
        <f t="shared" si="24"/>
        <v>318</v>
      </c>
    </row>
    <row r="1294" spans="54:56">
      <c r="BB1294" s="72">
        <v>0.64200000000000002</v>
      </c>
      <c r="BC1294" s="72">
        <v>259</v>
      </c>
      <c r="BD1294" s="72">
        <f t="shared" si="24"/>
        <v>279</v>
      </c>
    </row>
    <row r="1295" spans="54:56">
      <c r="BB1295" s="72">
        <v>0.64249999999999996</v>
      </c>
      <c r="BC1295" s="72">
        <v>260</v>
      </c>
      <c r="BD1295" s="72">
        <f t="shared" si="24"/>
        <v>278</v>
      </c>
    </row>
    <row r="1296" spans="54:56">
      <c r="BB1296" s="72">
        <v>0.64300000000000002</v>
      </c>
      <c r="BC1296" s="72">
        <v>202</v>
      </c>
      <c r="BD1296" s="72">
        <f t="shared" si="24"/>
        <v>336</v>
      </c>
    </row>
    <row r="1297" spans="54:56">
      <c r="BB1297" s="72">
        <v>0.64349999999999996</v>
      </c>
      <c r="BC1297" s="72">
        <v>253</v>
      </c>
      <c r="BD1297" s="72">
        <f t="shared" si="24"/>
        <v>285</v>
      </c>
    </row>
    <row r="1298" spans="54:56">
      <c r="BB1298" s="72">
        <v>0.64400000000000002</v>
      </c>
      <c r="BC1298" s="72">
        <v>187</v>
      </c>
      <c r="BD1298" s="72">
        <f t="shared" si="24"/>
        <v>351</v>
      </c>
    </row>
    <row r="1299" spans="54:56">
      <c r="BB1299" s="72">
        <v>0.64449999999999996</v>
      </c>
      <c r="BC1299" s="72">
        <v>199</v>
      </c>
      <c r="BD1299" s="72">
        <f t="shared" si="24"/>
        <v>339</v>
      </c>
    </row>
    <row r="1300" spans="54:56">
      <c r="BB1300" s="72">
        <v>0.64500000000000002</v>
      </c>
      <c r="BC1300" s="72">
        <v>234</v>
      </c>
      <c r="BD1300" s="72">
        <f t="shared" si="24"/>
        <v>304</v>
      </c>
    </row>
    <row r="1301" spans="54:56">
      <c r="BB1301" s="72">
        <v>0.64549999999999996</v>
      </c>
      <c r="BC1301" s="72">
        <v>217</v>
      </c>
      <c r="BD1301" s="72">
        <f t="shared" si="24"/>
        <v>321</v>
      </c>
    </row>
    <row r="1302" spans="54:56">
      <c r="BB1302" s="72">
        <v>0.64600000000000002</v>
      </c>
      <c r="BC1302" s="72">
        <v>236</v>
      </c>
      <c r="BD1302" s="72">
        <f t="shared" si="24"/>
        <v>302</v>
      </c>
    </row>
    <row r="1303" spans="54:56">
      <c r="BB1303" s="72">
        <v>0.64649999999999996</v>
      </c>
      <c r="BC1303" s="72">
        <v>235</v>
      </c>
      <c r="BD1303" s="72">
        <f t="shared" si="24"/>
        <v>303</v>
      </c>
    </row>
    <row r="1304" spans="54:56">
      <c r="BB1304" s="72">
        <v>0.64700000000000002</v>
      </c>
      <c r="BC1304" s="72">
        <v>195</v>
      </c>
      <c r="BD1304" s="72">
        <f t="shared" si="24"/>
        <v>343</v>
      </c>
    </row>
    <row r="1305" spans="54:56">
      <c r="BB1305" s="72">
        <v>0.64749999999999996</v>
      </c>
      <c r="BC1305" s="72">
        <v>221</v>
      </c>
      <c r="BD1305" s="72">
        <f t="shared" si="24"/>
        <v>317</v>
      </c>
    </row>
    <row r="1306" spans="54:56">
      <c r="BB1306" s="72">
        <v>0.64800000000000002</v>
      </c>
      <c r="BC1306" s="72">
        <v>251</v>
      </c>
      <c r="BD1306" s="72">
        <f t="shared" si="24"/>
        <v>287</v>
      </c>
    </row>
    <row r="1307" spans="54:56">
      <c r="BB1307" s="72">
        <v>0.64849999999999997</v>
      </c>
      <c r="BC1307" s="72">
        <v>265</v>
      </c>
      <c r="BD1307" s="72">
        <f t="shared" si="24"/>
        <v>273</v>
      </c>
    </row>
    <row r="1308" spans="54:56">
      <c r="BB1308" s="72">
        <v>0.64900000000000002</v>
      </c>
      <c r="BC1308" s="72">
        <v>223</v>
      </c>
      <c r="BD1308" s="72">
        <f t="shared" si="24"/>
        <v>315</v>
      </c>
    </row>
    <row r="1309" spans="54:56">
      <c r="BB1309" s="72">
        <v>0.64949999999999997</v>
      </c>
      <c r="BC1309" s="72">
        <v>250</v>
      </c>
      <c r="BD1309" s="72">
        <f t="shared" si="24"/>
        <v>288</v>
      </c>
    </row>
    <row r="1310" spans="54:56">
      <c r="BB1310" s="72">
        <v>0.65</v>
      </c>
      <c r="BC1310" s="72">
        <v>229</v>
      </c>
      <c r="BD1310" s="72">
        <f t="shared" si="24"/>
        <v>309</v>
      </c>
    </row>
    <row r="1311" spans="54:56">
      <c r="BB1311" s="72">
        <v>0.65049999999999997</v>
      </c>
      <c r="BC1311" s="72">
        <v>213</v>
      </c>
      <c r="BD1311" s="72">
        <f t="shared" si="24"/>
        <v>325</v>
      </c>
    </row>
    <row r="1312" spans="54:56">
      <c r="BB1312" s="72">
        <v>0.65100000000000002</v>
      </c>
      <c r="BC1312" s="72">
        <v>239</v>
      </c>
      <c r="BD1312" s="72">
        <f t="shared" si="24"/>
        <v>299</v>
      </c>
    </row>
    <row r="1313" spans="54:56">
      <c r="BB1313" s="72">
        <v>0.65149999999999997</v>
      </c>
      <c r="BC1313" s="72">
        <v>177</v>
      </c>
      <c r="BD1313" s="72">
        <f t="shared" si="24"/>
        <v>361</v>
      </c>
    </row>
    <row r="1314" spans="54:56">
      <c r="BB1314" s="72">
        <v>0.65200000000000002</v>
      </c>
      <c r="BC1314" s="72">
        <v>250</v>
      </c>
      <c r="BD1314" s="72">
        <f t="shared" si="24"/>
        <v>288</v>
      </c>
    </row>
    <row r="1315" spans="54:56">
      <c r="BB1315" s="72">
        <v>0.65249999999999997</v>
      </c>
      <c r="BC1315" s="72">
        <v>225</v>
      </c>
      <c r="BD1315" s="72">
        <f t="shared" si="24"/>
        <v>313</v>
      </c>
    </row>
    <row r="1316" spans="54:56">
      <c r="BB1316" s="72">
        <v>0.65300000000000002</v>
      </c>
      <c r="BC1316" s="72">
        <v>195</v>
      </c>
      <c r="BD1316" s="72">
        <f t="shared" si="24"/>
        <v>343</v>
      </c>
    </row>
    <row r="1317" spans="54:56">
      <c r="BB1317" s="72">
        <v>0.65349999999999997</v>
      </c>
      <c r="BC1317" s="72">
        <v>249</v>
      </c>
      <c r="BD1317" s="72">
        <f t="shared" si="24"/>
        <v>289</v>
      </c>
    </row>
    <row r="1318" spans="54:56">
      <c r="BB1318" s="72">
        <v>0.65400000000000003</v>
      </c>
      <c r="BC1318" s="72">
        <v>275</v>
      </c>
      <c r="BD1318" s="72">
        <f t="shared" si="24"/>
        <v>263</v>
      </c>
    </row>
    <row r="1319" spans="54:56">
      <c r="BB1319" s="72">
        <v>0.65449999999999997</v>
      </c>
      <c r="BC1319" s="72">
        <v>262</v>
      </c>
      <c r="BD1319" s="72">
        <f t="shared" si="24"/>
        <v>276</v>
      </c>
    </row>
    <row r="1320" spans="54:56">
      <c r="BB1320" s="72">
        <v>0.65500000000000003</v>
      </c>
      <c r="BC1320" s="72">
        <v>248</v>
      </c>
      <c r="BD1320" s="72">
        <f t="shared" si="24"/>
        <v>290</v>
      </c>
    </row>
    <row r="1321" spans="54:56">
      <c r="BB1321" s="72">
        <v>0.65549999999999997</v>
      </c>
      <c r="BC1321" s="72">
        <v>232</v>
      </c>
      <c r="BD1321" s="72">
        <f t="shared" si="24"/>
        <v>306</v>
      </c>
    </row>
    <row r="1322" spans="54:56">
      <c r="BB1322" s="72">
        <v>0.65600000000000003</v>
      </c>
      <c r="BC1322" s="72">
        <v>190</v>
      </c>
      <c r="BD1322" s="72">
        <f t="shared" si="24"/>
        <v>348</v>
      </c>
    </row>
    <row r="1323" spans="54:56">
      <c r="BB1323" s="72">
        <v>0.65649999999999997</v>
      </c>
      <c r="BC1323" s="72">
        <v>258</v>
      </c>
      <c r="BD1323" s="72">
        <f t="shared" si="24"/>
        <v>280</v>
      </c>
    </row>
    <row r="1324" spans="54:56">
      <c r="BB1324" s="72">
        <v>0.65700000000000003</v>
      </c>
      <c r="BC1324" s="72">
        <v>250</v>
      </c>
      <c r="BD1324" s="72">
        <f t="shared" si="24"/>
        <v>288</v>
      </c>
    </row>
    <row r="1325" spans="54:56">
      <c r="BB1325" s="72">
        <v>0.65749999999999997</v>
      </c>
      <c r="BC1325" s="72">
        <v>245</v>
      </c>
      <c r="BD1325" s="72">
        <f t="shared" si="24"/>
        <v>293</v>
      </c>
    </row>
    <row r="1326" spans="54:56">
      <c r="BB1326" s="72">
        <v>0.65800000000000003</v>
      </c>
      <c r="BC1326" s="72">
        <v>234</v>
      </c>
      <c r="BD1326" s="72">
        <f t="shared" si="24"/>
        <v>304</v>
      </c>
    </row>
    <row r="1327" spans="54:56">
      <c r="BB1327" s="72">
        <v>0.65849999999999997</v>
      </c>
      <c r="BC1327" s="72">
        <v>202</v>
      </c>
      <c r="BD1327" s="72">
        <f t="shared" si="24"/>
        <v>336</v>
      </c>
    </row>
    <row r="1328" spans="54:56">
      <c r="BB1328" s="72">
        <v>0.65900000000000003</v>
      </c>
      <c r="BC1328" s="72">
        <v>217</v>
      </c>
      <c r="BD1328" s="72">
        <f t="shared" si="24"/>
        <v>321</v>
      </c>
    </row>
    <row r="1329" spans="54:56">
      <c r="BB1329" s="72">
        <v>0.65949999999999998</v>
      </c>
      <c r="BC1329" s="72">
        <v>250</v>
      </c>
      <c r="BD1329" s="72">
        <f t="shared" si="24"/>
        <v>288</v>
      </c>
    </row>
    <row r="1330" spans="54:56">
      <c r="BB1330" s="72">
        <v>0.66</v>
      </c>
      <c r="BC1330" s="72">
        <v>210</v>
      </c>
      <c r="BD1330" s="72">
        <f t="shared" si="24"/>
        <v>328</v>
      </c>
    </row>
    <row r="1331" spans="54:56">
      <c r="BB1331" s="72">
        <v>0.66049999999999998</v>
      </c>
      <c r="BC1331" s="72">
        <v>239</v>
      </c>
      <c r="BD1331" s="72">
        <f t="shared" si="24"/>
        <v>299</v>
      </c>
    </row>
    <row r="1332" spans="54:56">
      <c r="BB1332" s="72">
        <v>0.66100000000000003</v>
      </c>
      <c r="BC1332" s="72">
        <v>224</v>
      </c>
      <c r="BD1332" s="72">
        <f t="shared" si="24"/>
        <v>314</v>
      </c>
    </row>
    <row r="1333" spans="54:56">
      <c r="BB1333" s="72">
        <v>0.66149999999999998</v>
      </c>
      <c r="BC1333" s="72">
        <v>241</v>
      </c>
      <c r="BD1333" s="72">
        <f t="shared" si="24"/>
        <v>297</v>
      </c>
    </row>
    <row r="1334" spans="54:56">
      <c r="BB1334" s="72">
        <v>0.66200000000000003</v>
      </c>
      <c r="BC1334" s="72">
        <v>203</v>
      </c>
      <c r="BD1334" s="72">
        <f t="shared" si="24"/>
        <v>335</v>
      </c>
    </row>
    <row r="1335" spans="54:56">
      <c r="BB1335" s="72">
        <v>0.66249999999999998</v>
      </c>
      <c r="BC1335" s="72">
        <v>232</v>
      </c>
      <c r="BD1335" s="72">
        <f t="shared" si="24"/>
        <v>306</v>
      </c>
    </row>
    <row r="1336" spans="54:56">
      <c r="BB1336" s="72">
        <v>0.66300000000000003</v>
      </c>
      <c r="BC1336" s="72">
        <v>196</v>
      </c>
      <c r="BD1336" s="72">
        <f t="shared" si="24"/>
        <v>342</v>
      </c>
    </row>
    <row r="1337" spans="54:56">
      <c r="BB1337" s="72">
        <v>0.66349999999999998</v>
      </c>
      <c r="BC1337" s="72">
        <v>256</v>
      </c>
      <c r="BD1337" s="72">
        <f t="shared" si="24"/>
        <v>282</v>
      </c>
    </row>
    <row r="1338" spans="54:56">
      <c r="BB1338" s="72">
        <v>0.66400000000000003</v>
      </c>
      <c r="BC1338" s="72">
        <v>202</v>
      </c>
      <c r="BD1338" s="72">
        <f t="shared" si="24"/>
        <v>336</v>
      </c>
    </row>
    <row r="1339" spans="54:56">
      <c r="BB1339" s="72">
        <v>0.66449999999999998</v>
      </c>
      <c r="BC1339" s="72">
        <v>252</v>
      </c>
      <c r="BD1339" s="72">
        <f t="shared" si="24"/>
        <v>286</v>
      </c>
    </row>
    <row r="1340" spans="54:56">
      <c r="BB1340" s="72">
        <v>0.66500000000000004</v>
      </c>
      <c r="BC1340" s="72">
        <v>212</v>
      </c>
      <c r="BD1340" s="72">
        <f t="shared" si="24"/>
        <v>326</v>
      </c>
    </row>
    <row r="1341" spans="54:56">
      <c r="BB1341" s="72">
        <v>0.66549999999999998</v>
      </c>
      <c r="BC1341" s="72">
        <v>283</v>
      </c>
      <c r="BD1341" s="72">
        <f t="shared" si="24"/>
        <v>255</v>
      </c>
    </row>
    <row r="1342" spans="54:56">
      <c r="BB1342" s="72">
        <v>0.66600000000000004</v>
      </c>
      <c r="BC1342" s="72">
        <v>261</v>
      </c>
      <c r="BD1342" s="72">
        <f t="shared" si="24"/>
        <v>277</v>
      </c>
    </row>
    <row r="1343" spans="54:56">
      <c r="BB1343" s="72">
        <v>0.66649999999999998</v>
      </c>
      <c r="BC1343" s="72">
        <v>218</v>
      </c>
      <c r="BD1343" s="72">
        <f t="shared" si="24"/>
        <v>320</v>
      </c>
    </row>
    <row r="1344" spans="54:56">
      <c r="BB1344" s="72">
        <v>0.66700000000000004</v>
      </c>
      <c r="BC1344" s="72">
        <v>230</v>
      </c>
      <c r="BD1344" s="72">
        <f t="shared" si="24"/>
        <v>308</v>
      </c>
    </row>
    <row r="1345" spans="54:56">
      <c r="BB1345" s="72">
        <v>0.66749999999999998</v>
      </c>
      <c r="BC1345" s="72">
        <v>228</v>
      </c>
      <c r="BD1345" s="72">
        <f t="shared" si="24"/>
        <v>310</v>
      </c>
    </row>
    <row r="1346" spans="54:56">
      <c r="BB1346" s="72">
        <v>0.66800000000000004</v>
      </c>
      <c r="BC1346" s="72">
        <v>216</v>
      </c>
      <c r="BD1346" s="72">
        <f t="shared" si="24"/>
        <v>322</v>
      </c>
    </row>
    <row r="1347" spans="54:56">
      <c r="BB1347" s="72">
        <v>0.66849999999999998</v>
      </c>
      <c r="BC1347" s="72">
        <v>245</v>
      </c>
      <c r="BD1347" s="72">
        <f t="shared" si="24"/>
        <v>293</v>
      </c>
    </row>
    <row r="1348" spans="54:56">
      <c r="BB1348" s="72">
        <v>0.66900000000000004</v>
      </c>
      <c r="BC1348" s="72">
        <v>260</v>
      </c>
      <c r="BD1348" s="72">
        <f t="shared" si="24"/>
        <v>278</v>
      </c>
    </row>
    <row r="1349" spans="54:56">
      <c r="BB1349" s="72">
        <v>0.66949999999999998</v>
      </c>
      <c r="BC1349" s="72">
        <v>194</v>
      </c>
      <c r="BD1349" s="72">
        <f t="shared" si="24"/>
        <v>344</v>
      </c>
    </row>
    <row r="1350" spans="54:56">
      <c r="BB1350" s="72">
        <v>0.67</v>
      </c>
      <c r="BC1350" s="72">
        <v>208</v>
      </c>
      <c r="BD1350" s="72">
        <f t="shared" si="24"/>
        <v>330</v>
      </c>
    </row>
    <row r="1351" spans="54:56">
      <c r="BB1351" s="72">
        <v>0.67049999999999998</v>
      </c>
      <c r="BC1351" s="72">
        <v>227</v>
      </c>
      <c r="BD1351" s="72">
        <f t="shared" si="24"/>
        <v>311</v>
      </c>
    </row>
    <row r="1352" spans="54:56">
      <c r="BB1352" s="72">
        <v>0.67100000000000004</v>
      </c>
      <c r="BC1352" s="72">
        <v>261</v>
      </c>
      <c r="BD1352" s="72">
        <f t="shared" si="24"/>
        <v>277</v>
      </c>
    </row>
    <row r="1353" spans="54:56">
      <c r="BB1353" s="72">
        <v>0.67149999999999999</v>
      </c>
      <c r="BC1353" s="72">
        <v>262</v>
      </c>
      <c r="BD1353" s="72">
        <f t="shared" si="24"/>
        <v>276</v>
      </c>
    </row>
    <row r="1354" spans="54:56">
      <c r="BB1354" s="72">
        <v>0.67200000000000004</v>
      </c>
      <c r="BC1354" s="72">
        <v>226</v>
      </c>
      <c r="BD1354" s="72">
        <f t="shared" ref="BD1354:BD1417" si="25">$BB$5-BC1354</f>
        <v>312</v>
      </c>
    </row>
    <row r="1355" spans="54:56">
      <c r="BB1355" s="72">
        <v>0.67249999999999999</v>
      </c>
      <c r="BC1355" s="72">
        <v>220</v>
      </c>
      <c r="BD1355" s="72">
        <f t="shared" si="25"/>
        <v>318</v>
      </c>
    </row>
    <row r="1356" spans="54:56">
      <c r="BB1356" s="72">
        <v>0.67300000000000004</v>
      </c>
      <c r="BC1356" s="72">
        <v>226</v>
      </c>
      <c r="BD1356" s="72">
        <f t="shared" si="25"/>
        <v>312</v>
      </c>
    </row>
    <row r="1357" spans="54:56">
      <c r="BB1357" s="72">
        <v>0.67349999999999999</v>
      </c>
      <c r="BC1357" s="72">
        <v>212</v>
      </c>
      <c r="BD1357" s="72">
        <f t="shared" si="25"/>
        <v>326</v>
      </c>
    </row>
    <row r="1358" spans="54:56">
      <c r="BB1358" s="72">
        <v>0.67400000000000004</v>
      </c>
      <c r="BC1358" s="72">
        <v>223</v>
      </c>
      <c r="BD1358" s="72">
        <f t="shared" si="25"/>
        <v>315</v>
      </c>
    </row>
    <row r="1359" spans="54:56">
      <c r="BB1359" s="72">
        <v>0.67449999999999999</v>
      </c>
      <c r="BC1359" s="72">
        <v>223</v>
      </c>
      <c r="BD1359" s="72">
        <f t="shared" si="25"/>
        <v>315</v>
      </c>
    </row>
    <row r="1360" spans="54:56">
      <c r="BB1360" s="72">
        <v>0.67500000000000004</v>
      </c>
      <c r="BC1360" s="72">
        <v>236</v>
      </c>
      <c r="BD1360" s="72">
        <f t="shared" si="25"/>
        <v>302</v>
      </c>
    </row>
    <row r="1361" spans="54:56">
      <c r="BB1361" s="72">
        <v>0.67549999999999999</v>
      </c>
      <c r="BC1361" s="72">
        <v>259</v>
      </c>
      <c r="BD1361" s="72">
        <f t="shared" si="25"/>
        <v>279</v>
      </c>
    </row>
    <row r="1362" spans="54:56">
      <c r="BB1362" s="72">
        <v>0.67600000000000005</v>
      </c>
      <c r="BC1362" s="72">
        <v>259</v>
      </c>
      <c r="BD1362" s="72">
        <f t="shared" si="25"/>
        <v>279</v>
      </c>
    </row>
    <row r="1363" spans="54:56">
      <c r="BB1363" s="72">
        <v>0.67649999999999999</v>
      </c>
      <c r="BC1363" s="72">
        <v>235</v>
      </c>
      <c r="BD1363" s="72">
        <f t="shared" si="25"/>
        <v>303</v>
      </c>
    </row>
    <row r="1364" spans="54:56">
      <c r="BB1364" s="72">
        <v>0.67700000000000005</v>
      </c>
      <c r="BC1364" s="72">
        <v>283</v>
      </c>
      <c r="BD1364" s="72">
        <f t="shared" si="25"/>
        <v>255</v>
      </c>
    </row>
    <row r="1365" spans="54:56">
      <c r="BB1365" s="72">
        <v>0.67749999999999999</v>
      </c>
      <c r="BC1365" s="72">
        <v>251</v>
      </c>
      <c r="BD1365" s="72">
        <f t="shared" si="25"/>
        <v>287</v>
      </c>
    </row>
    <row r="1366" spans="54:56">
      <c r="BB1366" s="72">
        <v>0.67800000000000005</v>
      </c>
      <c r="BC1366" s="72">
        <v>216</v>
      </c>
      <c r="BD1366" s="72">
        <f t="shared" si="25"/>
        <v>322</v>
      </c>
    </row>
    <row r="1367" spans="54:56">
      <c r="BB1367" s="72">
        <v>0.67849999999999999</v>
      </c>
      <c r="BC1367" s="72">
        <v>283</v>
      </c>
      <c r="BD1367" s="72">
        <f t="shared" si="25"/>
        <v>255</v>
      </c>
    </row>
    <row r="1368" spans="54:56">
      <c r="BB1368" s="72">
        <v>0.67900000000000005</v>
      </c>
      <c r="BC1368" s="72">
        <v>239</v>
      </c>
      <c r="BD1368" s="72">
        <f t="shared" si="25"/>
        <v>299</v>
      </c>
    </row>
    <row r="1369" spans="54:56">
      <c r="BB1369" s="72">
        <v>0.67949999999999999</v>
      </c>
      <c r="BC1369" s="72">
        <v>228</v>
      </c>
      <c r="BD1369" s="72">
        <f t="shared" si="25"/>
        <v>310</v>
      </c>
    </row>
    <row r="1370" spans="54:56">
      <c r="BB1370" s="72">
        <v>0.68</v>
      </c>
      <c r="BC1370" s="72">
        <v>245</v>
      </c>
      <c r="BD1370" s="72">
        <f t="shared" si="25"/>
        <v>293</v>
      </c>
    </row>
    <row r="1371" spans="54:56">
      <c r="BB1371" s="72">
        <v>0.68049999999999999</v>
      </c>
      <c r="BC1371" s="72">
        <v>216</v>
      </c>
      <c r="BD1371" s="72">
        <f t="shared" si="25"/>
        <v>322</v>
      </c>
    </row>
    <row r="1372" spans="54:56">
      <c r="BB1372" s="72">
        <v>0.68100000000000005</v>
      </c>
      <c r="BC1372" s="72">
        <v>199</v>
      </c>
      <c r="BD1372" s="72">
        <f t="shared" si="25"/>
        <v>339</v>
      </c>
    </row>
    <row r="1373" spans="54:56">
      <c r="BB1373" s="72">
        <v>0.68149999999999999</v>
      </c>
      <c r="BC1373" s="72">
        <v>256</v>
      </c>
      <c r="BD1373" s="72">
        <f t="shared" si="25"/>
        <v>282</v>
      </c>
    </row>
    <row r="1374" spans="54:56">
      <c r="BB1374" s="72">
        <v>0.68200000000000005</v>
      </c>
      <c r="BC1374" s="72">
        <v>263</v>
      </c>
      <c r="BD1374" s="72">
        <f t="shared" si="25"/>
        <v>275</v>
      </c>
    </row>
    <row r="1375" spans="54:56">
      <c r="BB1375" s="72">
        <v>0.6825</v>
      </c>
      <c r="BC1375" s="72">
        <v>280</v>
      </c>
      <c r="BD1375" s="72">
        <f t="shared" si="25"/>
        <v>258</v>
      </c>
    </row>
    <row r="1376" spans="54:56">
      <c r="BB1376" s="72">
        <v>0.68300000000000005</v>
      </c>
      <c r="BC1376" s="72">
        <v>219</v>
      </c>
      <c r="BD1376" s="72">
        <f t="shared" si="25"/>
        <v>319</v>
      </c>
    </row>
    <row r="1377" spans="54:56">
      <c r="BB1377" s="72">
        <v>0.6835</v>
      </c>
      <c r="BC1377" s="72">
        <v>250</v>
      </c>
      <c r="BD1377" s="72">
        <f t="shared" si="25"/>
        <v>288</v>
      </c>
    </row>
    <row r="1378" spans="54:56">
      <c r="BB1378" s="72">
        <v>0.68400000000000005</v>
      </c>
      <c r="BC1378" s="72">
        <v>191</v>
      </c>
      <c r="BD1378" s="72">
        <f t="shared" si="25"/>
        <v>347</v>
      </c>
    </row>
    <row r="1379" spans="54:56">
      <c r="BB1379" s="72">
        <v>0.6845</v>
      </c>
      <c r="BC1379" s="72">
        <v>238</v>
      </c>
      <c r="BD1379" s="72">
        <f t="shared" si="25"/>
        <v>300</v>
      </c>
    </row>
    <row r="1380" spans="54:56">
      <c r="BB1380" s="72">
        <v>0.68500000000000005</v>
      </c>
      <c r="BC1380" s="72">
        <v>310</v>
      </c>
      <c r="BD1380" s="72">
        <f t="shared" si="25"/>
        <v>228</v>
      </c>
    </row>
    <row r="1381" spans="54:56">
      <c r="BB1381" s="72">
        <v>0.6855</v>
      </c>
      <c r="BC1381" s="72">
        <v>219</v>
      </c>
      <c r="BD1381" s="72">
        <f t="shared" si="25"/>
        <v>319</v>
      </c>
    </row>
    <row r="1382" spans="54:56">
      <c r="BB1382" s="72">
        <v>0.68600000000000005</v>
      </c>
      <c r="BC1382" s="72">
        <v>250</v>
      </c>
      <c r="BD1382" s="72">
        <f t="shared" si="25"/>
        <v>288</v>
      </c>
    </row>
    <row r="1383" spans="54:56">
      <c r="BB1383" s="72">
        <v>0.6865</v>
      </c>
      <c r="BC1383" s="72">
        <v>258</v>
      </c>
      <c r="BD1383" s="72">
        <f t="shared" si="25"/>
        <v>280</v>
      </c>
    </row>
    <row r="1384" spans="54:56">
      <c r="BB1384" s="72">
        <v>0.68700000000000006</v>
      </c>
      <c r="BC1384" s="72">
        <v>247</v>
      </c>
      <c r="BD1384" s="72">
        <f t="shared" si="25"/>
        <v>291</v>
      </c>
    </row>
    <row r="1385" spans="54:56">
      <c r="BB1385" s="72">
        <v>0.6875</v>
      </c>
      <c r="BC1385" s="72">
        <v>213</v>
      </c>
      <c r="BD1385" s="72">
        <f t="shared" si="25"/>
        <v>325</v>
      </c>
    </row>
    <row r="1386" spans="54:56">
      <c r="BB1386" s="72">
        <v>0.68799999999999994</v>
      </c>
      <c r="BC1386" s="72">
        <v>234</v>
      </c>
      <c r="BD1386" s="72">
        <f t="shared" si="25"/>
        <v>304</v>
      </c>
    </row>
    <row r="1387" spans="54:56">
      <c r="BB1387" s="72">
        <v>0.6885</v>
      </c>
      <c r="BC1387" s="72">
        <v>240</v>
      </c>
      <c r="BD1387" s="72">
        <f t="shared" si="25"/>
        <v>298</v>
      </c>
    </row>
    <row r="1388" spans="54:56">
      <c r="BB1388" s="72">
        <v>0.68899999999999995</v>
      </c>
      <c r="BC1388" s="72">
        <v>244</v>
      </c>
      <c r="BD1388" s="72">
        <f t="shared" si="25"/>
        <v>294</v>
      </c>
    </row>
    <row r="1389" spans="54:56">
      <c r="BB1389" s="72">
        <v>0.6895</v>
      </c>
      <c r="BC1389" s="72">
        <v>283</v>
      </c>
      <c r="BD1389" s="72">
        <f t="shared" si="25"/>
        <v>255</v>
      </c>
    </row>
    <row r="1390" spans="54:56">
      <c r="BB1390" s="72">
        <v>0.69</v>
      </c>
      <c r="BC1390" s="72">
        <v>257</v>
      </c>
      <c r="BD1390" s="72">
        <f t="shared" si="25"/>
        <v>281</v>
      </c>
    </row>
    <row r="1391" spans="54:56">
      <c r="BB1391" s="72">
        <v>0.6905</v>
      </c>
      <c r="BC1391" s="72">
        <v>238</v>
      </c>
      <c r="BD1391" s="72">
        <f t="shared" si="25"/>
        <v>300</v>
      </c>
    </row>
    <row r="1392" spans="54:56">
      <c r="BB1392" s="72">
        <v>0.69099999999999995</v>
      </c>
      <c r="BC1392" s="72">
        <v>236</v>
      </c>
      <c r="BD1392" s="72">
        <f t="shared" si="25"/>
        <v>302</v>
      </c>
    </row>
    <row r="1393" spans="54:56">
      <c r="BB1393" s="72">
        <v>0.6915</v>
      </c>
      <c r="BC1393" s="72">
        <v>230</v>
      </c>
      <c r="BD1393" s="72">
        <f t="shared" si="25"/>
        <v>308</v>
      </c>
    </row>
    <row r="1394" spans="54:56">
      <c r="BB1394" s="72">
        <v>0.69199999999999995</v>
      </c>
      <c r="BC1394" s="72">
        <v>246</v>
      </c>
      <c r="BD1394" s="72">
        <f t="shared" si="25"/>
        <v>292</v>
      </c>
    </row>
    <row r="1395" spans="54:56">
      <c r="BB1395" s="72">
        <v>0.6925</v>
      </c>
      <c r="BC1395" s="72">
        <v>276</v>
      </c>
      <c r="BD1395" s="72">
        <f t="shared" si="25"/>
        <v>262</v>
      </c>
    </row>
    <row r="1396" spans="54:56">
      <c r="BB1396" s="72">
        <v>0.69299999999999995</v>
      </c>
      <c r="BC1396" s="72">
        <v>194</v>
      </c>
      <c r="BD1396" s="72">
        <f t="shared" si="25"/>
        <v>344</v>
      </c>
    </row>
    <row r="1397" spans="54:56">
      <c r="BB1397" s="72">
        <v>0.69350000000000001</v>
      </c>
      <c r="BC1397" s="72">
        <v>225</v>
      </c>
      <c r="BD1397" s="72">
        <f t="shared" si="25"/>
        <v>313</v>
      </c>
    </row>
    <row r="1398" spans="54:56">
      <c r="BB1398" s="72">
        <v>0.69399999999999995</v>
      </c>
      <c r="BC1398" s="72">
        <v>258</v>
      </c>
      <c r="BD1398" s="72">
        <f t="shared" si="25"/>
        <v>280</v>
      </c>
    </row>
    <row r="1399" spans="54:56">
      <c r="BB1399" s="72">
        <v>0.69450000000000001</v>
      </c>
      <c r="BC1399" s="72">
        <v>274</v>
      </c>
      <c r="BD1399" s="72">
        <f t="shared" si="25"/>
        <v>264</v>
      </c>
    </row>
    <row r="1400" spans="54:56">
      <c r="BB1400" s="72">
        <v>0.69499999999999995</v>
      </c>
      <c r="BC1400" s="72">
        <v>195</v>
      </c>
      <c r="BD1400" s="72">
        <f t="shared" si="25"/>
        <v>343</v>
      </c>
    </row>
    <row r="1401" spans="54:56">
      <c r="BB1401" s="72">
        <v>0.69550000000000001</v>
      </c>
      <c r="BC1401" s="72">
        <v>246</v>
      </c>
      <c r="BD1401" s="72">
        <f t="shared" si="25"/>
        <v>292</v>
      </c>
    </row>
    <row r="1402" spans="54:56">
      <c r="BB1402" s="72">
        <v>0.69599999999999995</v>
      </c>
      <c r="BC1402" s="72">
        <v>261</v>
      </c>
      <c r="BD1402" s="72">
        <f t="shared" si="25"/>
        <v>277</v>
      </c>
    </row>
    <row r="1403" spans="54:56">
      <c r="BB1403" s="72">
        <v>0.69650000000000001</v>
      </c>
      <c r="BC1403" s="72">
        <v>265</v>
      </c>
      <c r="BD1403" s="72">
        <f t="shared" si="25"/>
        <v>273</v>
      </c>
    </row>
    <row r="1404" spans="54:56">
      <c r="BB1404" s="72">
        <v>0.69699999999999995</v>
      </c>
      <c r="BC1404" s="72">
        <v>223</v>
      </c>
      <c r="BD1404" s="72">
        <f t="shared" si="25"/>
        <v>315</v>
      </c>
    </row>
    <row r="1405" spans="54:56">
      <c r="BB1405" s="72">
        <v>0.69750000000000001</v>
      </c>
      <c r="BC1405" s="72">
        <v>269</v>
      </c>
      <c r="BD1405" s="72">
        <f t="shared" si="25"/>
        <v>269</v>
      </c>
    </row>
    <row r="1406" spans="54:56">
      <c r="BB1406" s="72">
        <v>0.69799999999999995</v>
      </c>
      <c r="BC1406" s="72">
        <v>280</v>
      </c>
      <c r="BD1406" s="72">
        <f t="shared" si="25"/>
        <v>258</v>
      </c>
    </row>
    <row r="1407" spans="54:56">
      <c r="BB1407" s="72">
        <v>0.69850000000000001</v>
      </c>
      <c r="BC1407" s="72">
        <v>249</v>
      </c>
      <c r="BD1407" s="72">
        <f t="shared" si="25"/>
        <v>289</v>
      </c>
    </row>
    <row r="1408" spans="54:56">
      <c r="BB1408" s="72">
        <v>0.69899999999999995</v>
      </c>
      <c r="BC1408" s="72">
        <v>218</v>
      </c>
      <c r="BD1408" s="72">
        <f t="shared" si="25"/>
        <v>320</v>
      </c>
    </row>
    <row r="1409" spans="54:56">
      <c r="BB1409" s="72">
        <v>0.69950000000000001</v>
      </c>
      <c r="BC1409" s="72">
        <v>196</v>
      </c>
      <c r="BD1409" s="72">
        <f t="shared" si="25"/>
        <v>342</v>
      </c>
    </row>
    <row r="1410" spans="54:56">
      <c r="BB1410" s="72">
        <v>0.7</v>
      </c>
      <c r="BC1410" s="72">
        <v>252</v>
      </c>
      <c r="BD1410" s="72">
        <f t="shared" si="25"/>
        <v>286</v>
      </c>
    </row>
    <row r="1411" spans="54:56">
      <c r="BB1411" s="72">
        <v>0.70050000000000001</v>
      </c>
      <c r="BC1411" s="72">
        <v>302</v>
      </c>
      <c r="BD1411" s="72">
        <f t="shared" si="25"/>
        <v>236</v>
      </c>
    </row>
    <row r="1412" spans="54:56">
      <c r="BB1412" s="72">
        <v>0.70099999999999996</v>
      </c>
      <c r="BC1412" s="72">
        <v>229</v>
      </c>
      <c r="BD1412" s="72">
        <f t="shared" si="25"/>
        <v>309</v>
      </c>
    </row>
    <row r="1413" spans="54:56">
      <c r="BB1413" s="72">
        <v>0.70150000000000001</v>
      </c>
      <c r="BC1413" s="72">
        <v>232</v>
      </c>
      <c r="BD1413" s="72">
        <f t="shared" si="25"/>
        <v>306</v>
      </c>
    </row>
    <row r="1414" spans="54:56">
      <c r="BB1414" s="72">
        <v>0.70199999999999996</v>
      </c>
      <c r="BC1414" s="72">
        <v>246</v>
      </c>
      <c r="BD1414" s="72">
        <f t="shared" si="25"/>
        <v>292</v>
      </c>
    </row>
    <row r="1415" spans="54:56">
      <c r="BB1415" s="72">
        <v>0.70250000000000001</v>
      </c>
      <c r="BC1415" s="72">
        <v>269</v>
      </c>
      <c r="BD1415" s="72">
        <f t="shared" si="25"/>
        <v>269</v>
      </c>
    </row>
    <row r="1416" spans="54:56">
      <c r="BB1416" s="72">
        <v>0.70299999999999996</v>
      </c>
      <c r="BC1416" s="72">
        <v>212</v>
      </c>
      <c r="BD1416" s="72">
        <f t="shared" si="25"/>
        <v>326</v>
      </c>
    </row>
    <row r="1417" spans="54:56">
      <c r="BB1417" s="72">
        <v>0.70350000000000001</v>
      </c>
      <c r="BC1417" s="72">
        <v>248</v>
      </c>
      <c r="BD1417" s="72">
        <f t="shared" si="25"/>
        <v>290</v>
      </c>
    </row>
    <row r="1418" spans="54:56">
      <c r="BB1418" s="72">
        <v>0.70399999999999996</v>
      </c>
      <c r="BC1418" s="72">
        <v>266</v>
      </c>
      <c r="BD1418" s="72">
        <f t="shared" ref="BD1418:BD1481" si="26">$BB$5-BC1418</f>
        <v>272</v>
      </c>
    </row>
    <row r="1419" spans="54:56">
      <c r="BB1419" s="72">
        <v>0.70450000000000002</v>
      </c>
      <c r="BC1419" s="72">
        <v>235</v>
      </c>
      <c r="BD1419" s="72">
        <f t="shared" si="26"/>
        <v>303</v>
      </c>
    </row>
    <row r="1420" spans="54:56">
      <c r="BB1420" s="72">
        <v>0.70499999999999996</v>
      </c>
      <c r="BC1420" s="72">
        <v>245</v>
      </c>
      <c r="BD1420" s="72">
        <f t="shared" si="26"/>
        <v>293</v>
      </c>
    </row>
    <row r="1421" spans="54:56">
      <c r="BB1421" s="72">
        <v>0.70550000000000002</v>
      </c>
      <c r="BC1421" s="72">
        <v>274</v>
      </c>
      <c r="BD1421" s="72">
        <f t="shared" si="26"/>
        <v>264</v>
      </c>
    </row>
    <row r="1422" spans="54:56">
      <c r="BB1422" s="72">
        <v>0.70599999999999996</v>
      </c>
      <c r="BC1422" s="72">
        <v>270</v>
      </c>
      <c r="BD1422" s="72">
        <f t="shared" si="26"/>
        <v>268</v>
      </c>
    </row>
    <row r="1423" spans="54:56">
      <c r="BB1423" s="72">
        <v>0.70650000000000002</v>
      </c>
      <c r="BC1423" s="72">
        <v>168</v>
      </c>
      <c r="BD1423" s="72">
        <f t="shared" si="26"/>
        <v>370</v>
      </c>
    </row>
    <row r="1424" spans="54:56">
      <c r="BB1424" s="72">
        <v>0.70699999999999996</v>
      </c>
      <c r="BC1424" s="72">
        <v>236</v>
      </c>
      <c r="BD1424" s="72">
        <f t="shared" si="26"/>
        <v>302</v>
      </c>
    </row>
    <row r="1425" spans="54:56">
      <c r="BB1425" s="72">
        <v>0.70750000000000002</v>
      </c>
      <c r="BC1425" s="72">
        <v>246</v>
      </c>
      <c r="BD1425" s="72">
        <f t="shared" si="26"/>
        <v>292</v>
      </c>
    </row>
    <row r="1426" spans="54:56">
      <c r="BB1426" s="72">
        <v>0.70799999999999996</v>
      </c>
      <c r="BC1426" s="72">
        <v>226</v>
      </c>
      <c r="BD1426" s="72">
        <f t="shared" si="26"/>
        <v>312</v>
      </c>
    </row>
    <row r="1427" spans="54:56">
      <c r="BB1427" s="72">
        <v>0.70850000000000002</v>
      </c>
      <c r="BC1427" s="72">
        <v>233</v>
      </c>
      <c r="BD1427" s="72">
        <f t="shared" si="26"/>
        <v>305</v>
      </c>
    </row>
    <row r="1428" spans="54:56">
      <c r="BB1428" s="72">
        <v>0.70899999999999996</v>
      </c>
      <c r="BC1428" s="72">
        <v>267</v>
      </c>
      <c r="BD1428" s="72">
        <f t="shared" si="26"/>
        <v>271</v>
      </c>
    </row>
    <row r="1429" spans="54:56">
      <c r="BB1429" s="72">
        <v>0.70950000000000002</v>
      </c>
      <c r="BC1429" s="72">
        <v>239</v>
      </c>
      <c r="BD1429" s="72">
        <f t="shared" si="26"/>
        <v>299</v>
      </c>
    </row>
    <row r="1430" spans="54:56">
      <c r="BB1430" s="72">
        <v>0.71</v>
      </c>
      <c r="BC1430" s="72">
        <v>227</v>
      </c>
      <c r="BD1430" s="72">
        <f t="shared" si="26"/>
        <v>311</v>
      </c>
    </row>
    <row r="1431" spans="54:56">
      <c r="BB1431" s="72">
        <v>0.71050000000000002</v>
      </c>
      <c r="BC1431" s="72">
        <v>200</v>
      </c>
      <c r="BD1431" s="72">
        <f t="shared" si="26"/>
        <v>338</v>
      </c>
    </row>
    <row r="1432" spans="54:56">
      <c r="BB1432" s="72">
        <v>0.71099999999999997</v>
      </c>
      <c r="BC1432" s="72">
        <v>253</v>
      </c>
      <c r="BD1432" s="72">
        <f t="shared" si="26"/>
        <v>285</v>
      </c>
    </row>
    <row r="1433" spans="54:56">
      <c r="BB1433" s="72">
        <v>0.71150000000000002</v>
      </c>
      <c r="BC1433" s="72">
        <v>266</v>
      </c>
      <c r="BD1433" s="72">
        <f t="shared" si="26"/>
        <v>272</v>
      </c>
    </row>
    <row r="1434" spans="54:56">
      <c r="BB1434" s="72">
        <v>0.71199999999999997</v>
      </c>
      <c r="BC1434" s="72">
        <v>202</v>
      </c>
      <c r="BD1434" s="72">
        <f t="shared" si="26"/>
        <v>336</v>
      </c>
    </row>
    <row r="1435" spans="54:56">
      <c r="BB1435" s="72">
        <v>0.71250000000000002</v>
      </c>
      <c r="BC1435" s="72">
        <v>244</v>
      </c>
      <c r="BD1435" s="72">
        <f t="shared" si="26"/>
        <v>294</v>
      </c>
    </row>
    <row r="1436" spans="54:56">
      <c r="BB1436" s="72">
        <v>0.71299999999999997</v>
      </c>
      <c r="BC1436" s="72">
        <v>240</v>
      </c>
      <c r="BD1436" s="72">
        <f t="shared" si="26"/>
        <v>298</v>
      </c>
    </row>
    <row r="1437" spans="54:56">
      <c r="BB1437" s="72">
        <v>0.71350000000000002</v>
      </c>
      <c r="BC1437" s="72">
        <v>250</v>
      </c>
      <c r="BD1437" s="72">
        <f t="shared" si="26"/>
        <v>288</v>
      </c>
    </row>
    <row r="1438" spans="54:56">
      <c r="BB1438" s="72">
        <v>0.71399999999999997</v>
      </c>
      <c r="BC1438" s="72">
        <v>228</v>
      </c>
      <c r="BD1438" s="72">
        <f t="shared" si="26"/>
        <v>310</v>
      </c>
    </row>
    <row r="1439" spans="54:56">
      <c r="BB1439" s="72">
        <v>0.71450000000000002</v>
      </c>
      <c r="BC1439" s="72">
        <v>246</v>
      </c>
      <c r="BD1439" s="72">
        <f t="shared" si="26"/>
        <v>292</v>
      </c>
    </row>
    <row r="1440" spans="54:56">
      <c r="BB1440" s="72">
        <v>0.71499999999999997</v>
      </c>
      <c r="BC1440" s="72">
        <v>230</v>
      </c>
      <c r="BD1440" s="72">
        <f t="shared" si="26"/>
        <v>308</v>
      </c>
    </row>
    <row r="1441" spans="54:56">
      <c r="BB1441" s="72">
        <v>0.71550000000000002</v>
      </c>
      <c r="BC1441" s="72">
        <v>240</v>
      </c>
      <c r="BD1441" s="72">
        <f t="shared" si="26"/>
        <v>298</v>
      </c>
    </row>
    <row r="1442" spans="54:56">
      <c r="BB1442" s="72">
        <v>0.71599999999999997</v>
      </c>
      <c r="BC1442" s="72">
        <v>242</v>
      </c>
      <c r="BD1442" s="72">
        <f t="shared" si="26"/>
        <v>296</v>
      </c>
    </row>
    <row r="1443" spans="54:56">
      <c r="BB1443" s="72">
        <v>0.71650000000000003</v>
      </c>
      <c r="BC1443" s="72">
        <v>268</v>
      </c>
      <c r="BD1443" s="72">
        <f t="shared" si="26"/>
        <v>270</v>
      </c>
    </row>
    <row r="1444" spans="54:56">
      <c r="BB1444" s="72">
        <v>0.71699999999999997</v>
      </c>
      <c r="BC1444" s="72">
        <v>263</v>
      </c>
      <c r="BD1444" s="72">
        <f t="shared" si="26"/>
        <v>275</v>
      </c>
    </row>
    <row r="1445" spans="54:56">
      <c r="BB1445" s="72">
        <v>0.71750000000000003</v>
      </c>
      <c r="BC1445" s="72">
        <v>253</v>
      </c>
      <c r="BD1445" s="72">
        <f t="shared" si="26"/>
        <v>285</v>
      </c>
    </row>
    <row r="1446" spans="54:56">
      <c r="BB1446" s="72">
        <v>0.71799999999999997</v>
      </c>
      <c r="BC1446" s="72">
        <v>243</v>
      </c>
      <c r="BD1446" s="72">
        <f t="shared" si="26"/>
        <v>295</v>
      </c>
    </row>
    <row r="1447" spans="54:56">
      <c r="BB1447" s="72">
        <v>0.71850000000000003</v>
      </c>
      <c r="BC1447" s="72">
        <v>237</v>
      </c>
      <c r="BD1447" s="72">
        <f t="shared" si="26"/>
        <v>301</v>
      </c>
    </row>
    <row r="1448" spans="54:56">
      <c r="BB1448" s="72">
        <v>0.71899999999999997</v>
      </c>
      <c r="BC1448" s="72">
        <v>265</v>
      </c>
      <c r="BD1448" s="72">
        <f t="shared" si="26"/>
        <v>273</v>
      </c>
    </row>
    <row r="1449" spans="54:56">
      <c r="BB1449" s="72">
        <v>0.71950000000000003</v>
      </c>
      <c r="BC1449" s="72">
        <v>232</v>
      </c>
      <c r="BD1449" s="72">
        <f t="shared" si="26"/>
        <v>306</v>
      </c>
    </row>
    <row r="1450" spans="54:56">
      <c r="BB1450" s="72">
        <v>0.72</v>
      </c>
      <c r="BC1450" s="72">
        <v>237</v>
      </c>
      <c r="BD1450" s="72">
        <f t="shared" si="26"/>
        <v>301</v>
      </c>
    </row>
    <row r="1451" spans="54:56">
      <c r="BB1451" s="72">
        <v>0.72050000000000003</v>
      </c>
      <c r="BC1451" s="72">
        <v>242</v>
      </c>
      <c r="BD1451" s="72">
        <f t="shared" si="26"/>
        <v>296</v>
      </c>
    </row>
    <row r="1452" spans="54:56">
      <c r="BB1452" s="72">
        <v>0.72099999999999997</v>
      </c>
      <c r="BC1452" s="72">
        <v>195</v>
      </c>
      <c r="BD1452" s="72">
        <f t="shared" si="26"/>
        <v>343</v>
      </c>
    </row>
    <row r="1453" spans="54:56">
      <c r="BB1453" s="72">
        <v>0.72150000000000003</v>
      </c>
      <c r="BC1453" s="72">
        <v>256</v>
      </c>
      <c r="BD1453" s="72">
        <f t="shared" si="26"/>
        <v>282</v>
      </c>
    </row>
    <row r="1454" spans="54:56">
      <c r="BB1454" s="72">
        <v>0.72199999999999998</v>
      </c>
      <c r="BC1454" s="72">
        <v>217</v>
      </c>
      <c r="BD1454" s="72">
        <f t="shared" si="26"/>
        <v>321</v>
      </c>
    </row>
    <row r="1455" spans="54:56">
      <c r="BB1455" s="72">
        <v>0.72250000000000003</v>
      </c>
      <c r="BC1455" s="72">
        <v>266</v>
      </c>
      <c r="BD1455" s="72">
        <f t="shared" si="26"/>
        <v>272</v>
      </c>
    </row>
    <row r="1456" spans="54:56">
      <c r="BB1456" s="72">
        <v>0.72299999999999998</v>
      </c>
      <c r="BC1456" s="72">
        <v>243</v>
      </c>
      <c r="BD1456" s="72">
        <f t="shared" si="26"/>
        <v>295</v>
      </c>
    </row>
    <row r="1457" spans="54:56">
      <c r="BB1457" s="72">
        <v>0.72350000000000003</v>
      </c>
      <c r="BC1457" s="72">
        <v>255</v>
      </c>
      <c r="BD1457" s="72">
        <f t="shared" si="26"/>
        <v>283</v>
      </c>
    </row>
    <row r="1458" spans="54:56">
      <c r="BB1458" s="72">
        <v>0.72399999999999998</v>
      </c>
      <c r="BC1458" s="72">
        <v>250</v>
      </c>
      <c r="BD1458" s="72">
        <f t="shared" si="26"/>
        <v>288</v>
      </c>
    </row>
    <row r="1459" spans="54:56">
      <c r="BB1459" s="72">
        <v>0.72450000000000003</v>
      </c>
      <c r="BC1459" s="72">
        <v>209</v>
      </c>
      <c r="BD1459" s="72">
        <f t="shared" si="26"/>
        <v>329</v>
      </c>
    </row>
    <row r="1460" spans="54:56">
      <c r="BB1460" s="72">
        <v>0.72499999999999998</v>
      </c>
      <c r="BC1460" s="72">
        <v>217</v>
      </c>
      <c r="BD1460" s="72">
        <f t="shared" si="26"/>
        <v>321</v>
      </c>
    </row>
    <row r="1461" spans="54:56">
      <c r="BB1461" s="72">
        <v>0.72550000000000003</v>
      </c>
      <c r="BC1461" s="72">
        <v>246</v>
      </c>
      <c r="BD1461" s="72">
        <f t="shared" si="26"/>
        <v>292</v>
      </c>
    </row>
    <row r="1462" spans="54:56">
      <c r="BB1462" s="72">
        <v>0.72599999999999998</v>
      </c>
      <c r="BC1462" s="72">
        <v>224</v>
      </c>
      <c r="BD1462" s="72">
        <f t="shared" si="26"/>
        <v>314</v>
      </c>
    </row>
    <row r="1463" spans="54:56">
      <c r="BB1463" s="72">
        <v>0.72650000000000003</v>
      </c>
      <c r="BC1463" s="72">
        <v>220</v>
      </c>
      <c r="BD1463" s="72">
        <f t="shared" si="26"/>
        <v>318</v>
      </c>
    </row>
    <row r="1464" spans="54:56">
      <c r="BB1464" s="72">
        <v>0.72699999999999998</v>
      </c>
      <c r="BC1464" s="72">
        <v>251</v>
      </c>
      <c r="BD1464" s="72">
        <f t="shared" si="26"/>
        <v>287</v>
      </c>
    </row>
    <row r="1465" spans="54:56">
      <c r="BB1465" s="72">
        <v>0.72750000000000004</v>
      </c>
      <c r="BC1465" s="72">
        <v>241</v>
      </c>
      <c r="BD1465" s="72">
        <f t="shared" si="26"/>
        <v>297</v>
      </c>
    </row>
    <row r="1466" spans="54:56">
      <c r="BB1466" s="72">
        <v>0.72799999999999998</v>
      </c>
      <c r="BC1466" s="72">
        <v>202</v>
      </c>
      <c r="BD1466" s="72">
        <f t="shared" si="26"/>
        <v>336</v>
      </c>
    </row>
    <row r="1467" spans="54:56">
      <c r="BB1467" s="72">
        <v>0.72850000000000004</v>
      </c>
      <c r="BC1467" s="72">
        <v>220</v>
      </c>
      <c r="BD1467" s="72">
        <f t="shared" si="26"/>
        <v>318</v>
      </c>
    </row>
    <row r="1468" spans="54:56">
      <c r="BB1468" s="72">
        <v>0.72899999999999998</v>
      </c>
      <c r="BC1468" s="72">
        <v>201</v>
      </c>
      <c r="BD1468" s="72">
        <f t="shared" si="26"/>
        <v>337</v>
      </c>
    </row>
    <row r="1469" spans="54:56">
      <c r="BB1469" s="72">
        <v>0.72950000000000004</v>
      </c>
      <c r="BC1469" s="72">
        <v>249</v>
      </c>
      <c r="BD1469" s="72">
        <f t="shared" si="26"/>
        <v>289</v>
      </c>
    </row>
    <row r="1470" spans="54:56">
      <c r="BB1470" s="72">
        <v>0.73</v>
      </c>
      <c r="BC1470" s="72">
        <v>233</v>
      </c>
      <c r="BD1470" s="72">
        <f t="shared" si="26"/>
        <v>305</v>
      </c>
    </row>
    <row r="1471" spans="54:56">
      <c r="BB1471" s="72">
        <v>0.73050000000000004</v>
      </c>
      <c r="BC1471" s="72">
        <v>231</v>
      </c>
      <c r="BD1471" s="72">
        <f t="shared" si="26"/>
        <v>307</v>
      </c>
    </row>
    <row r="1472" spans="54:56">
      <c r="BB1472" s="72">
        <v>0.73099999999999998</v>
      </c>
      <c r="BC1472" s="72">
        <v>216</v>
      </c>
      <c r="BD1472" s="72">
        <f t="shared" si="26"/>
        <v>322</v>
      </c>
    </row>
    <row r="1473" spans="54:56">
      <c r="BB1473" s="72">
        <v>0.73150000000000004</v>
      </c>
      <c r="BC1473" s="72">
        <v>220</v>
      </c>
      <c r="BD1473" s="72">
        <f t="shared" si="26"/>
        <v>318</v>
      </c>
    </row>
    <row r="1474" spans="54:56">
      <c r="BB1474" s="72">
        <v>0.73199999999999998</v>
      </c>
      <c r="BC1474" s="72">
        <v>213</v>
      </c>
      <c r="BD1474" s="72">
        <f t="shared" si="26"/>
        <v>325</v>
      </c>
    </row>
    <row r="1475" spans="54:56">
      <c r="BB1475" s="72">
        <v>0.73250000000000004</v>
      </c>
      <c r="BC1475" s="72">
        <v>242</v>
      </c>
      <c r="BD1475" s="72">
        <f t="shared" si="26"/>
        <v>296</v>
      </c>
    </row>
    <row r="1476" spans="54:56">
      <c r="BB1476" s="72">
        <v>0.73299999999999998</v>
      </c>
      <c r="BC1476" s="72">
        <v>280</v>
      </c>
      <c r="BD1476" s="72">
        <f t="shared" si="26"/>
        <v>258</v>
      </c>
    </row>
    <row r="1477" spans="54:56">
      <c r="BB1477" s="72">
        <v>0.73350000000000004</v>
      </c>
      <c r="BC1477" s="72">
        <v>269</v>
      </c>
      <c r="BD1477" s="72">
        <f t="shared" si="26"/>
        <v>269</v>
      </c>
    </row>
    <row r="1478" spans="54:56">
      <c r="BB1478" s="72">
        <v>0.73399999999999999</v>
      </c>
      <c r="BC1478" s="72">
        <v>253</v>
      </c>
      <c r="BD1478" s="72">
        <f t="shared" si="26"/>
        <v>285</v>
      </c>
    </row>
    <row r="1479" spans="54:56">
      <c r="BB1479" s="72">
        <v>0.73450000000000004</v>
      </c>
      <c r="BC1479" s="72">
        <v>229</v>
      </c>
      <c r="BD1479" s="72">
        <f t="shared" si="26"/>
        <v>309</v>
      </c>
    </row>
    <row r="1480" spans="54:56">
      <c r="BB1480" s="72">
        <v>0.73499999999999999</v>
      </c>
      <c r="BC1480" s="72">
        <v>269</v>
      </c>
      <c r="BD1480" s="72">
        <f t="shared" si="26"/>
        <v>269</v>
      </c>
    </row>
    <row r="1481" spans="54:56">
      <c r="BB1481" s="72">
        <v>0.73550000000000004</v>
      </c>
      <c r="BC1481" s="72">
        <v>244</v>
      </c>
      <c r="BD1481" s="72">
        <f t="shared" si="26"/>
        <v>294</v>
      </c>
    </row>
    <row r="1482" spans="54:56">
      <c r="BB1482" s="72">
        <v>0.73599999999999999</v>
      </c>
      <c r="BC1482" s="72">
        <v>233</v>
      </c>
      <c r="BD1482" s="72">
        <f t="shared" ref="BD1482:BD1545" si="27">$BB$5-BC1482</f>
        <v>305</v>
      </c>
    </row>
    <row r="1483" spans="54:56">
      <c r="BB1483" s="72">
        <v>0.73650000000000004</v>
      </c>
      <c r="BC1483" s="72">
        <v>286</v>
      </c>
      <c r="BD1483" s="72">
        <f t="shared" si="27"/>
        <v>252</v>
      </c>
    </row>
    <row r="1484" spans="54:56">
      <c r="BB1484" s="72">
        <v>0.73699999999999999</v>
      </c>
      <c r="BC1484" s="72">
        <v>211</v>
      </c>
      <c r="BD1484" s="72">
        <f t="shared" si="27"/>
        <v>327</v>
      </c>
    </row>
    <row r="1485" spans="54:56">
      <c r="BB1485" s="72">
        <v>0.73750000000000004</v>
      </c>
      <c r="BC1485" s="72">
        <v>278</v>
      </c>
      <c r="BD1485" s="72">
        <f t="shared" si="27"/>
        <v>260</v>
      </c>
    </row>
    <row r="1486" spans="54:56">
      <c r="BB1486" s="72">
        <v>0.73799999999999999</v>
      </c>
      <c r="BC1486" s="72">
        <v>176</v>
      </c>
      <c r="BD1486" s="72">
        <f t="shared" si="27"/>
        <v>362</v>
      </c>
    </row>
    <row r="1487" spans="54:56">
      <c r="BB1487" s="72">
        <v>0.73850000000000005</v>
      </c>
      <c r="BC1487" s="72">
        <v>231</v>
      </c>
      <c r="BD1487" s="72">
        <f t="shared" si="27"/>
        <v>307</v>
      </c>
    </row>
    <row r="1488" spans="54:56">
      <c r="BB1488" s="72">
        <v>0.73899999999999999</v>
      </c>
      <c r="BC1488" s="72">
        <v>239</v>
      </c>
      <c r="BD1488" s="72">
        <f t="shared" si="27"/>
        <v>299</v>
      </c>
    </row>
    <row r="1489" spans="54:56">
      <c r="BB1489" s="72">
        <v>0.73950000000000005</v>
      </c>
      <c r="BC1489" s="72">
        <v>227</v>
      </c>
      <c r="BD1489" s="72">
        <f t="shared" si="27"/>
        <v>311</v>
      </c>
    </row>
    <row r="1490" spans="54:56">
      <c r="BB1490" s="72">
        <v>0.74</v>
      </c>
      <c r="BC1490" s="72">
        <v>216</v>
      </c>
      <c r="BD1490" s="72">
        <f t="shared" si="27"/>
        <v>322</v>
      </c>
    </row>
    <row r="1491" spans="54:56">
      <c r="BB1491" s="72">
        <v>0.74050000000000005</v>
      </c>
      <c r="BC1491" s="72">
        <v>260</v>
      </c>
      <c r="BD1491" s="72">
        <f t="shared" si="27"/>
        <v>278</v>
      </c>
    </row>
    <row r="1492" spans="54:56">
      <c r="BB1492" s="72">
        <v>0.74099999999999999</v>
      </c>
      <c r="BC1492" s="72">
        <v>203</v>
      </c>
      <c r="BD1492" s="72">
        <f t="shared" si="27"/>
        <v>335</v>
      </c>
    </row>
    <row r="1493" spans="54:56">
      <c r="BB1493" s="72">
        <v>0.74150000000000005</v>
      </c>
      <c r="BC1493" s="72">
        <v>240</v>
      </c>
      <c r="BD1493" s="72">
        <f t="shared" si="27"/>
        <v>298</v>
      </c>
    </row>
    <row r="1494" spans="54:56">
      <c r="BB1494" s="72">
        <v>0.74199999999999999</v>
      </c>
      <c r="BC1494" s="72">
        <v>255</v>
      </c>
      <c r="BD1494" s="72">
        <f t="shared" si="27"/>
        <v>283</v>
      </c>
    </row>
    <row r="1495" spans="54:56">
      <c r="BB1495" s="72">
        <v>0.74250000000000005</v>
      </c>
      <c r="BC1495" s="72">
        <v>214</v>
      </c>
      <c r="BD1495" s="72">
        <f t="shared" si="27"/>
        <v>324</v>
      </c>
    </row>
    <row r="1496" spans="54:56">
      <c r="BB1496" s="72">
        <v>0.74299999999999999</v>
      </c>
      <c r="BC1496" s="72">
        <v>244</v>
      </c>
      <c r="BD1496" s="72">
        <f t="shared" si="27"/>
        <v>294</v>
      </c>
    </row>
    <row r="1497" spans="54:56">
      <c r="BB1497" s="72">
        <v>0.74350000000000005</v>
      </c>
      <c r="BC1497" s="72">
        <v>235</v>
      </c>
      <c r="BD1497" s="72">
        <f t="shared" si="27"/>
        <v>303</v>
      </c>
    </row>
    <row r="1498" spans="54:56">
      <c r="BB1498" s="72">
        <v>0.74399999999999999</v>
      </c>
      <c r="BC1498" s="72">
        <v>209</v>
      </c>
      <c r="BD1498" s="72">
        <f t="shared" si="27"/>
        <v>329</v>
      </c>
    </row>
    <row r="1499" spans="54:56">
      <c r="BB1499" s="72">
        <v>0.74450000000000005</v>
      </c>
      <c r="BC1499" s="72">
        <v>226</v>
      </c>
      <c r="BD1499" s="72">
        <f t="shared" si="27"/>
        <v>312</v>
      </c>
    </row>
    <row r="1500" spans="54:56">
      <c r="BB1500" s="72">
        <v>0.745</v>
      </c>
      <c r="BC1500" s="72">
        <v>295</v>
      </c>
      <c r="BD1500" s="72">
        <f t="shared" si="27"/>
        <v>243</v>
      </c>
    </row>
    <row r="1501" spans="54:56">
      <c r="BB1501" s="72">
        <v>0.74550000000000005</v>
      </c>
      <c r="BC1501" s="72">
        <v>239</v>
      </c>
      <c r="BD1501" s="72">
        <f t="shared" si="27"/>
        <v>299</v>
      </c>
    </row>
    <row r="1502" spans="54:56">
      <c r="BB1502" s="72">
        <v>0.746</v>
      </c>
      <c r="BC1502" s="72">
        <v>215</v>
      </c>
      <c r="BD1502" s="72">
        <f t="shared" si="27"/>
        <v>323</v>
      </c>
    </row>
    <row r="1503" spans="54:56">
      <c r="BB1503" s="72">
        <v>0.74650000000000005</v>
      </c>
      <c r="BC1503" s="72">
        <v>227</v>
      </c>
      <c r="BD1503" s="72">
        <f t="shared" si="27"/>
        <v>311</v>
      </c>
    </row>
    <row r="1504" spans="54:56">
      <c r="BB1504" s="72">
        <v>0.747</v>
      </c>
      <c r="BC1504" s="72">
        <v>251</v>
      </c>
      <c r="BD1504" s="72">
        <f t="shared" si="27"/>
        <v>287</v>
      </c>
    </row>
    <row r="1505" spans="54:56">
      <c r="BB1505" s="72">
        <v>0.74750000000000005</v>
      </c>
      <c r="BC1505" s="72">
        <v>256</v>
      </c>
      <c r="BD1505" s="72">
        <f t="shared" si="27"/>
        <v>282</v>
      </c>
    </row>
    <row r="1506" spans="54:56">
      <c r="BB1506" s="72">
        <v>0.748</v>
      </c>
      <c r="BC1506" s="72">
        <v>248</v>
      </c>
      <c r="BD1506" s="72">
        <f t="shared" si="27"/>
        <v>290</v>
      </c>
    </row>
    <row r="1507" spans="54:56">
      <c r="BB1507" s="72">
        <v>0.74850000000000005</v>
      </c>
      <c r="BC1507" s="72">
        <v>233</v>
      </c>
      <c r="BD1507" s="72">
        <f t="shared" si="27"/>
        <v>305</v>
      </c>
    </row>
    <row r="1508" spans="54:56">
      <c r="BB1508" s="72">
        <v>0.749</v>
      </c>
      <c r="BC1508" s="72">
        <v>229</v>
      </c>
      <c r="BD1508" s="72">
        <f t="shared" si="27"/>
        <v>309</v>
      </c>
    </row>
    <row r="1509" spans="54:56">
      <c r="BB1509" s="72">
        <v>0.74950000000000006</v>
      </c>
      <c r="BC1509" s="72">
        <v>202</v>
      </c>
      <c r="BD1509" s="72">
        <f t="shared" si="27"/>
        <v>336</v>
      </c>
    </row>
    <row r="1510" spans="54:56">
      <c r="BB1510" s="72">
        <v>0.75</v>
      </c>
      <c r="BC1510" s="72">
        <v>265</v>
      </c>
      <c r="BD1510" s="72">
        <f t="shared" si="27"/>
        <v>273</v>
      </c>
    </row>
    <row r="1511" spans="54:56">
      <c r="BB1511" s="72">
        <v>0.75049999999999994</v>
      </c>
      <c r="BC1511" s="72">
        <v>241</v>
      </c>
      <c r="BD1511" s="72">
        <f t="shared" si="27"/>
        <v>297</v>
      </c>
    </row>
    <row r="1512" spans="54:56">
      <c r="BB1512" s="72">
        <v>0.751</v>
      </c>
      <c r="BC1512" s="72">
        <v>236</v>
      </c>
      <c r="BD1512" s="72">
        <f t="shared" si="27"/>
        <v>302</v>
      </c>
    </row>
    <row r="1513" spans="54:56">
      <c r="BB1513" s="72">
        <v>0.75149999999999995</v>
      </c>
      <c r="BC1513" s="72">
        <v>215</v>
      </c>
      <c r="BD1513" s="72">
        <f t="shared" si="27"/>
        <v>323</v>
      </c>
    </row>
    <row r="1514" spans="54:56">
      <c r="BB1514" s="72">
        <v>0.752</v>
      </c>
      <c r="BC1514" s="72">
        <v>221</v>
      </c>
      <c r="BD1514" s="72">
        <f t="shared" si="27"/>
        <v>317</v>
      </c>
    </row>
    <row r="1515" spans="54:56">
      <c r="BB1515" s="72">
        <v>0.75249999999999995</v>
      </c>
      <c r="BC1515" s="72">
        <v>235</v>
      </c>
      <c r="BD1515" s="72">
        <f t="shared" si="27"/>
        <v>303</v>
      </c>
    </row>
    <row r="1516" spans="54:56">
      <c r="BB1516" s="72">
        <v>0.753</v>
      </c>
      <c r="BC1516" s="72">
        <v>249</v>
      </c>
      <c r="BD1516" s="72">
        <f t="shared" si="27"/>
        <v>289</v>
      </c>
    </row>
    <row r="1517" spans="54:56">
      <c r="BB1517" s="72">
        <v>0.75349999999999995</v>
      </c>
      <c r="BC1517" s="72">
        <v>213</v>
      </c>
      <c r="BD1517" s="72">
        <f t="shared" si="27"/>
        <v>325</v>
      </c>
    </row>
    <row r="1518" spans="54:56">
      <c r="BB1518" s="72">
        <v>0.754</v>
      </c>
      <c r="BC1518" s="72">
        <v>222</v>
      </c>
      <c r="BD1518" s="72">
        <f t="shared" si="27"/>
        <v>316</v>
      </c>
    </row>
    <row r="1519" spans="54:56">
      <c r="BB1519" s="72">
        <v>0.75449999999999995</v>
      </c>
      <c r="BC1519" s="72">
        <v>216</v>
      </c>
      <c r="BD1519" s="72">
        <f t="shared" si="27"/>
        <v>322</v>
      </c>
    </row>
    <row r="1520" spans="54:56">
      <c r="BB1520" s="72">
        <v>0.755</v>
      </c>
      <c r="BC1520" s="72">
        <v>311</v>
      </c>
      <c r="BD1520" s="72">
        <f t="shared" si="27"/>
        <v>227</v>
      </c>
    </row>
    <row r="1521" spans="54:56">
      <c r="BB1521" s="72">
        <v>0.75549999999999995</v>
      </c>
      <c r="BC1521" s="72">
        <v>204</v>
      </c>
      <c r="BD1521" s="72">
        <f t="shared" si="27"/>
        <v>334</v>
      </c>
    </row>
    <row r="1522" spans="54:56">
      <c r="BB1522" s="72">
        <v>0.75600000000000001</v>
      </c>
      <c r="BC1522" s="72">
        <v>201</v>
      </c>
      <c r="BD1522" s="72">
        <f t="shared" si="27"/>
        <v>337</v>
      </c>
    </row>
    <row r="1523" spans="54:56">
      <c r="BB1523" s="72">
        <v>0.75649999999999995</v>
      </c>
      <c r="BC1523" s="72">
        <v>278</v>
      </c>
      <c r="BD1523" s="72">
        <f t="shared" si="27"/>
        <v>260</v>
      </c>
    </row>
    <row r="1524" spans="54:56">
      <c r="BB1524" s="72">
        <v>0.75700000000000001</v>
      </c>
      <c r="BC1524" s="72">
        <v>287</v>
      </c>
      <c r="BD1524" s="72">
        <f t="shared" si="27"/>
        <v>251</v>
      </c>
    </row>
    <row r="1525" spans="54:56">
      <c r="BB1525" s="72">
        <v>0.75749999999999995</v>
      </c>
      <c r="BC1525" s="72">
        <v>213</v>
      </c>
      <c r="BD1525" s="72">
        <f t="shared" si="27"/>
        <v>325</v>
      </c>
    </row>
    <row r="1526" spans="54:56">
      <c r="BB1526" s="72">
        <v>0.75800000000000001</v>
      </c>
      <c r="BC1526" s="72">
        <v>275</v>
      </c>
      <c r="BD1526" s="72">
        <f t="shared" si="27"/>
        <v>263</v>
      </c>
    </row>
    <row r="1527" spans="54:56">
      <c r="BB1527" s="72">
        <v>0.75849999999999995</v>
      </c>
      <c r="BC1527" s="72">
        <v>260</v>
      </c>
      <c r="BD1527" s="72">
        <f t="shared" si="27"/>
        <v>278</v>
      </c>
    </row>
    <row r="1528" spans="54:56">
      <c r="BB1528" s="72">
        <v>0.75900000000000001</v>
      </c>
      <c r="BC1528" s="72">
        <v>246</v>
      </c>
      <c r="BD1528" s="72">
        <f t="shared" si="27"/>
        <v>292</v>
      </c>
    </row>
    <row r="1529" spans="54:56">
      <c r="BB1529" s="72">
        <v>0.75949999999999995</v>
      </c>
      <c r="BC1529" s="72">
        <v>212</v>
      </c>
      <c r="BD1529" s="72">
        <f t="shared" si="27"/>
        <v>326</v>
      </c>
    </row>
    <row r="1530" spans="54:56">
      <c r="BB1530" s="72">
        <v>0.76</v>
      </c>
      <c r="BC1530" s="72">
        <v>269</v>
      </c>
      <c r="BD1530" s="72">
        <f t="shared" si="27"/>
        <v>269</v>
      </c>
    </row>
    <row r="1531" spans="54:56">
      <c r="BB1531" s="72">
        <v>0.76049999999999995</v>
      </c>
      <c r="BC1531" s="72">
        <v>213</v>
      </c>
      <c r="BD1531" s="72">
        <f t="shared" si="27"/>
        <v>325</v>
      </c>
    </row>
    <row r="1532" spans="54:56">
      <c r="BB1532" s="72">
        <v>0.76100000000000001</v>
      </c>
      <c r="BC1532" s="72">
        <v>188</v>
      </c>
      <c r="BD1532" s="72">
        <f t="shared" si="27"/>
        <v>350</v>
      </c>
    </row>
    <row r="1533" spans="54:56">
      <c r="BB1533" s="72">
        <v>0.76149999999999995</v>
      </c>
      <c r="BC1533" s="72">
        <v>265</v>
      </c>
      <c r="BD1533" s="72">
        <f t="shared" si="27"/>
        <v>273</v>
      </c>
    </row>
    <row r="1534" spans="54:56">
      <c r="BB1534" s="72">
        <v>0.76200000000000001</v>
      </c>
      <c r="BC1534" s="72">
        <v>252</v>
      </c>
      <c r="BD1534" s="72">
        <f t="shared" si="27"/>
        <v>286</v>
      </c>
    </row>
    <row r="1535" spans="54:56">
      <c r="BB1535" s="72">
        <v>0.76249999999999996</v>
      </c>
      <c r="BC1535" s="72">
        <v>214</v>
      </c>
      <c r="BD1535" s="72">
        <f t="shared" si="27"/>
        <v>324</v>
      </c>
    </row>
    <row r="1536" spans="54:56">
      <c r="BB1536" s="72">
        <v>0.76300000000000001</v>
      </c>
      <c r="BC1536" s="72">
        <v>269</v>
      </c>
      <c r="BD1536" s="72">
        <f t="shared" si="27"/>
        <v>269</v>
      </c>
    </row>
    <row r="1537" spans="54:56">
      <c r="BB1537" s="72">
        <v>0.76349999999999996</v>
      </c>
      <c r="BC1537" s="72">
        <v>248</v>
      </c>
      <c r="BD1537" s="72">
        <f t="shared" si="27"/>
        <v>290</v>
      </c>
    </row>
    <row r="1538" spans="54:56">
      <c r="BB1538" s="72">
        <v>0.76400000000000001</v>
      </c>
      <c r="BC1538" s="72">
        <v>265</v>
      </c>
      <c r="BD1538" s="72">
        <f t="shared" si="27"/>
        <v>273</v>
      </c>
    </row>
    <row r="1539" spans="54:56">
      <c r="BB1539" s="72">
        <v>0.76449999999999996</v>
      </c>
      <c r="BC1539" s="72">
        <v>236</v>
      </c>
      <c r="BD1539" s="72">
        <f t="shared" si="27"/>
        <v>302</v>
      </c>
    </row>
    <row r="1540" spans="54:56">
      <c r="BB1540" s="72">
        <v>0.76500000000000001</v>
      </c>
      <c r="BC1540" s="72">
        <v>264</v>
      </c>
      <c r="BD1540" s="72">
        <f t="shared" si="27"/>
        <v>274</v>
      </c>
    </row>
    <row r="1541" spans="54:56">
      <c r="BB1541" s="72">
        <v>0.76549999999999996</v>
      </c>
      <c r="BC1541" s="72">
        <v>265</v>
      </c>
      <c r="BD1541" s="72">
        <f t="shared" si="27"/>
        <v>273</v>
      </c>
    </row>
    <row r="1542" spans="54:56">
      <c r="BB1542" s="72">
        <v>0.76600000000000001</v>
      </c>
      <c r="BC1542" s="72">
        <v>181</v>
      </c>
      <c r="BD1542" s="72">
        <f t="shared" si="27"/>
        <v>357</v>
      </c>
    </row>
    <row r="1543" spans="54:56">
      <c r="BB1543" s="72">
        <v>0.76649999999999996</v>
      </c>
      <c r="BC1543" s="72">
        <v>236</v>
      </c>
      <c r="BD1543" s="72">
        <f t="shared" si="27"/>
        <v>302</v>
      </c>
    </row>
    <row r="1544" spans="54:56">
      <c r="BB1544" s="72">
        <v>0.76700000000000002</v>
      </c>
      <c r="BC1544" s="72">
        <v>211</v>
      </c>
      <c r="BD1544" s="72">
        <f t="shared" si="27"/>
        <v>327</v>
      </c>
    </row>
    <row r="1545" spans="54:56">
      <c r="BB1545" s="72">
        <v>0.76749999999999996</v>
      </c>
      <c r="BC1545" s="72">
        <v>241</v>
      </c>
      <c r="BD1545" s="72">
        <f t="shared" si="27"/>
        <v>297</v>
      </c>
    </row>
    <row r="1546" spans="54:56">
      <c r="BB1546" s="72">
        <v>0.76800000000000002</v>
      </c>
      <c r="BC1546" s="72">
        <v>237</v>
      </c>
      <c r="BD1546" s="72">
        <f t="shared" ref="BD1546:BD1609" si="28">$BB$5-BC1546</f>
        <v>301</v>
      </c>
    </row>
    <row r="1547" spans="54:56">
      <c r="BB1547" s="72">
        <v>0.76849999999999996</v>
      </c>
      <c r="BC1547" s="72">
        <v>231</v>
      </c>
      <c r="BD1547" s="72">
        <f t="shared" si="28"/>
        <v>307</v>
      </c>
    </row>
    <row r="1548" spans="54:56">
      <c r="BB1548" s="72">
        <v>0.76900000000000002</v>
      </c>
      <c r="BC1548" s="72">
        <v>209</v>
      </c>
      <c r="BD1548" s="72">
        <f t="shared" si="28"/>
        <v>329</v>
      </c>
    </row>
    <row r="1549" spans="54:56">
      <c r="BB1549" s="72">
        <v>0.76949999999999996</v>
      </c>
      <c r="BC1549" s="72">
        <v>285</v>
      </c>
      <c r="BD1549" s="72">
        <f t="shared" si="28"/>
        <v>253</v>
      </c>
    </row>
    <row r="1550" spans="54:56">
      <c r="BB1550" s="72">
        <v>0.77</v>
      </c>
      <c r="BC1550" s="72">
        <v>212</v>
      </c>
      <c r="BD1550" s="72">
        <f t="shared" si="28"/>
        <v>326</v>
      </c>
    </row>
    <row r="1551" spans="54:56">
      <c r="BB1551" s="72">
        <v>0.77049999999999996</v>
      </c>
      <c r="BC1551" s="72">
        <v>243</v>
      </c>
      <c r="BD1551" s="72">
        <f t="shared" si="28"/>
        <v>295</v>
      </c>
    </row>
    <row r="1552" spans="54:56">
      <c r="BB1552" s="72">
        <v>0.77100000000000002</v>
      </c>
      <c r="BC1552" s="72">
        <v>239</v>
      </c>
      <c r="BD1552" s="72">
        <f t="shared" si="28"/>
        <v>299</v>
      </c>
    </row>
    <row r="1553" spans="54:56">
      <c r="BB1553" s="72">
        <v>0.77149999999999996</v>
      </c>
      <c r="BC1553" s="72">
        <v>198</v>
      </c>
      <c r="BD1553" s="72">
        <f t="shared" si="28"/>
        <v>340</v>
      </c>
    </row>
    <row r="1554" spans="54:56">
      <c r="BB1554" s="72">
        <v>0.77200000000000002</v>
      </c>
      <c r="BC1554" s="72">
        <v>207</v>
      </c>
      <c r="BD1554" s="72">
        <f t="shared" si="28"/>
        <v>331</v>
      </c>
    </row>
    <row r="1555" spans="54:56">
      <c r="BB1555" s="72">
        <v>0.77249999999999996</v>
      </c>
      <c r="BC1555" s="72">
        <v>260</v>
      </c>
      <c r="BD1555" s="72">
        <f t="shared" si="28"/>
        <v>278</v>
      </c>
    </row>
    <row r="1556" spans="54:56">
      <c r="BB1556" s="72">
        <v>0.77300000000000002</v>
      </c>
      <c r="BC1556" s="72">
        <v>226</v>
      </c>
      <c r="BD1556" s="72">
        <f t="shared" si="28"/>
        <v>312</v>
      </c>
    </row>
    <row r="1557" spans="54:56">
      <c r="BB1557" s="72">
        <v>0.77349999999999997</v>
      </c>
      <c r="BC1557" s="72">
        <v>217</v>
      </c>
      <c r="BD1557" s="72">
        <f t="shared" si="28"/>
        <v>321</v>
      </c>
    </row>
    <row r="1558" spans="54:56">
      <c r="BB1558" s="72">
        <v>0.77400000000000002</v>
      </c>
      <c r="BC1558" s="72">
        <v>248</v>
      </c>
      <c r="BD1558" s="72">
        <f t="shared" si="28"/>
        <v>290</v>
      </c>
    </row>
    <row r="1559" spans="54:56">
      <c r="BB1559" s="72">
        <v>0.77449999999999997</v>
      </c>
      <c r="BC1559" s="72">
        <v>180</v>
      </c>
      <c r="BD1559" s="72">
        <f t="shared" si="28"/>
        <v>358</v>
      </c>
    </row>
    <row r="1560" spans="54:56">
      <c r="BB1560" s="72">
        <v>0.77500000000000002</v>
      </c>
      <c r="BC1560" s="72">
        <v>240</v>
      </c>
      <c r="BD1560" s="72">
        <f t="shared" si="28"/>
        <v>298</v>
      </c>
    </row>
    <row r="1561" spans="54:56">
      <c r="BB1561" s="72">
        <v>0.77549999999999997</v>
      </c>
      <c r="BC1561" s="72">
        <v>239</v>
      </c>
      <c r="BD1561" s="72">
        <f t="shared" si="28"/>
        <v>299</v>
      </c>
    </row>
    <row r="1562" spans="54:56">
      <c r="BB1562" s="72">
        <v>0.77600000000000002</v>
      </c>
      <c r="BC1562" s="72">
        <v>290</v>
      </c>
      <c r="BD1562" s="72">
        <f t="shared" si="28"/>
        <v>248</v>
      </c>
    </row>
    <row r="1563" spans="54:56">
      <c r="BB1563" s="72">
        <v>0.77649999999999997</v>
      </c>
      <c r="BC1563" s="72">
        <v>258</v>
      </c>
      <c r="BD1563" s="72">
        <f t="shared" si="28"/>
        <v>280</v>
      </c>
    </row>
    <row r="1564" spans="54:56">
      <c r="BB1564" s="72">
        <v>0.77700000000000002</v>
      </c>
      <c r="BC1564" s="72">
        <v>269</v>
      </c>
      <c r="BD1564" s="72">
        <f t="shared" si="28"/>
        <v>269</v>
      </c>
    </row>
    <row r="1565" spans="54:56">
      <c r="BB1565" s="72">
        <v>0.77749999999999997</v>
      </c>
      <c r="BC1565" s="72">
        <v>227</v>
      </c>
      <c r="BD1565" s="72">
        <f t="shared" si="28"/>
        <v>311</v>
      </c>
    </row>
    <row r="1566" spans="54:56">
      <c r="BB1566" s="72">
        <v>0.77800000000000002</v>
      </c>
      <c r="BC1566" s="72">
        <v>239</v>
      </c>
      <c r="BD1566" s="72">
        <f t="shared" si="28"/>
        <v>299</v>
      </c>
    </row>
    <row r="1567" spans="54:56">
      <c r="BB1567" s="72">
        <v>0.77849999999999997</v>
      </c>
      <c r="BC1567" s="72">
        <v>221</v>
      </c>
      <c r="BD1567" s="72">
        <f t="shared" si="28"/>
        <v>317</v>
      </c>
    </row>
    <row r="1568" spans="54:56">
      <c r="BB1568" s="72">
        <v>0.77900000000000003</v>
      </c>
      <c r="BC1568" s="72">
        <v>203</v>
      </c>
      <c r="BD1568" s="72">
        <f t="shared" si="28"/>
        <v>335</v>
      </c>
    </row>
    <row r="1569" spans="54:56">
      <c r="BB1569" s="72">
        <v>0.77949999999999997</v>
      </c>
      <c r="BC1569" s="72">
        <v>286</v>
      </c>
      <c r="BD1569" s="72">
        <f t="shared" si="28"/>
        <v>252</v>
      </c>
    </row>
    <row r="1570" spans="54:56">
      <c r="BB1570" s="72">
        <v>0.78</v>
      </c>
      <c r="BC1570" s="72">
        <v>256</v>
      </c>
      <c r="BD1570" s="72">
        <f t="shared" si="28"/>
        <v>282</v>
      </c>
    </row>
    <row r="1571" spans="54:56">
      <c r="BB1571" s="72">
        <v>0.78049999999999997</v>
      </c>
      <c r="BC1571" s="72">
        <v>226</v>
      </c>
      <c r="BD1571" s="72">
        <f t="shared" si="28"/>
        <v>312</v>
      </c>
    </row>
    <row r="1572" spans="54:56">
      <c r="BB1572" s="72">
        <v>0.78100000000000003</v>
      </c>
      <c r="BC1572" s="72">
        <v>270</v>
      </c>
      <c r="BD1572" s="72">
        <f t="shared" si="28"/>
        <v>268</v>
      </c>
    </row>
    <row r="1573" spans="54:56">
      <c r="BB1573" s="72">
        <v>0.78149999999999997</v>
      </c>
      <c r="BC1573" s="72">
        <v>214</v>
      </c>
      <c r="BD1573" s="72">
        <f t="shared" si="28"/>
        <v>324</v>
      </c>
    </row>
    <row r="1574" spans="54:56">
      <c r="BB1574" s="72">
        <v>0.78200000000000003</v>
      </c>
      <c r="BC1574" s="72">
        <v>235</v>
      </c>
      <c r="BD1574" s="72">
        <f t="shared" si="28"/>
        <v>303</v>
      </c>
    </row>
    <row r="1575" spans="54:56">
      <c r="BB1575" s="72">
        <v>0.78249999999999997</v>
      </c>
      <c r="BC1575" s="72">
        <v>224</v>
      </c>
      <c r="BD1575" s="72">
        <f t="shared" si="28"/>
        <v>314</v>
      </c>
    </row>
    <row r="1576" spans="54:56">
      <c r="BB1576" s="72">
        <v>0.78300000000000003</v>
      </c>
      <c r="BC1576" s="72">
        <v>205</v>
      </c>
      <c r="BD1576" s="72">
        <f t="shared" si="28"/>
        <v>333</v>
      </c>
    </row>
    <row r="1577" spans="54:56">
      <c r="BB1577" s="72">
        <v>0.78349999999999997</v>
      </c>
      <c r="BC1577" s="72">
        <v>251</v>
      </c>
      <c r="BD1577" s="72">
        <f t="shared" si="28"/>
        <v>287</v>
      </c>
    </row>
    <row r="1578" spans="54:56">
      <c r="BB1578" s="72">
        <v>0.78400000000000003</v>
      </c>
      <c r="BC1578" s="72">
        <v>246</v>
      </c>
      <c r="BD1578" s="72">
        <f t="shared" si="28"/>
        <v>292</v>
      </c>
    </row>
    <row r="1579" spans="54:56">
      <c r="BB1579" s="72">
        <v>0.78449999999999998</v>
      </c>
      <c r="BC1579" s="72">
        <v>249</v>
      </c>
      <c r="BD1579" s="72">
        <f t="shared" si="28"/>
        <v>289</v>
      </c>
    </row>
    <row r="1580" spans="54:56">
      <c r="BB1580" s="72">
        <v>0.78500000000000003</v>
      </c>
      <c r="BC1580" s="72">
        <v>200</v>
      </c>
      <c r="BD1580" s="72">
        <f t="shared" si="28"/>
        <v>338</v>
      </c>
    </row>
    <row r="1581" spans="54:56">
      <c r="BB1581" s="72">
        <v>0.78549999999999998</v>
      </c>
      <c r="BC1581" s="72">
        <v>245</v>
      </c>
      <c r="BD1581" s="72">
        <f t="shared" si="28"/>
        <v>293</v>
      </c>
    </row>
    <row r="1582" spans="54:56">
      <c r="BB1582" s="72">
        <v>0.78600000000000003</v>
      </c>
      <c r="BC1582" s="72">
        <v>247</v>
      </c>
      <c r="BD1582" s="72">
        <f t="shared" si="28"/>
        <v>291</v>
      </c>
    </row>
    <row r="1583" spans="54:56">
      <c r="BB1583" s="72">
        <v>0.78649999999999998</v>
      </c>
      <c r="BC1583" s="72">
        <v>252</v>
      </c>
      <c r="BD1583" s="72">
        <f t="shared" si="28"/>
        <v>286</v>
      </c>
    </row>
    <row r="1584" spans="54:56">
      <c r="BB1584" s="72">
        <v>0.78700000000000003</v>
      </c>
      <c r="BC1584" s="72">
        <v>282</v>
      </c>
      <c r="BD1584" s="72">
        <f t="shared" si="28"/>
        <v>256</v>
      </c>
    </row>
    <row r="1585" spans="54:56">
      <c r="BB1585" s="72">
        <v>0.78749999999999998</v>
      </c>
      <c r="BC1585" s="72">
        <v>252</v>
      </c>
      <c r="BD1585" s="72">
        <f t="shared" si="28"/>
        <v>286</v>
      </c>
    </row>
    <row r="1586" spans="54:56">
      <c r="BB1586" s="72">
        <v>0.78800000000000003</v>
      </c>
      <c r="BC1586" s="72">
        <v>213</v>
      </c>
      <c r="BD1586" s="72">
        <f t="shared" si="28"/>
        <v>325</v>
      </c>
    </row>
    <row r="1587" spans="54:56">
      <c r="BB1587" s="72">
        <v>0.78849999999999998</v>
      </c>
      <c r="BC1587" s="72">
        <v>201</v>
      </c>
      <c r="BD1587" s="72">
        <f t="shared" si="28"/>
        <v>337</v>
      </c>
    </row>
    <row r="1588" spans="54:56">
      <c r="BB1588" s="72">
        <v>0.78900000000000003</v>
      </c>
      <c r="BC1588" s="72">
        <v>211</v>
      </c>
      <c r="BD1588" s="72">
        <f t="shared" si="28"/>
        <v>327</v>
      </c>
    </row>
    <row r="1589" spans="54:56">
      <c r="BB1589" s="72">
        <v>0.78949999999999998</v>
      </c>
      <c r="BC1589" s="72">
        <v>259</v>
      </c>
      <c r="BD1589" s="72">
        <f t="shared" si="28"/>
        <v>279</v>
      </c>
    </row>
    <row r="1590" spans="54:56">
      <c r="BB1590" s="72">
        <v>0.79</v>
      </c>
      <c r="BC1590" s="72">
        <v>244</v>
      </c>
      <c r="BD1590" s="72">
        <f t="shared" si="28"/>
        <v>294</v>
      </c>
    </row>
    <row r="1591" spans="54:56">
      <c r="BB1591" s="72">
        <v>0.79049999999999998</v>
      </c>
      <c r="BC1591" s="72">
        <v>259</v>
      </c>
      <c r="BD1591" s="72">
        <f t="shared" si="28"/>
        <v>279</v>
      </c>
    </row>
    <row r="1592" spans="54:56">
      <c r="BB1592" s="72">
        <v>0.79100000000000004</v>
      </c>
      <c r="BC1592" s="72">
        <v>244</v>
      </c>
      <c r="BD1592" s="72">
        <f t="shared" si="28"/>
        <v>294</v>
      </c>
    </row>
    <row r="1593" spans="54:56">
      <c r="BB1593" s="72">
        <v>0.79149999999999998</v>
      </c>
      <c r="BC1593" s="72">
        <v>228</v>
      </c>
      <c r="BD1593" s="72">
        <f t="shared" si="28"/>
        <v>310</v>
      </c>
    </row>
    <row r="1594" spans="54:56">
      <c r="BB1594" s="72">
        <v>0.79200000000000004</v>
      </c>
      <c r="BC1594" s="72">
        <v>251</v>
      </c>
      <c r="BD1594" s="72">
        <f t="shared" si="28"/>
        <v>287</v>
      </c>
    </row>
    <row r="1595" spans="54:56">
      <c r="BB1595" s="72">
        <v>0.79249999999999998</v>
      </c>
      <c r="BC1595" s="72">
        <v>265</v>
      </c>
      <c r="BD1595" s="72">
        <f t="shared" si="28"/>
        <v>273</v>
      </c>
    </row>
    <row r="1596" spans="54:56">
      <c r="BB1596" s="72">
        <v>0.79300000000000004</v>
      </c>
      <c r="BC1596" s="72">
        <v>221</v>
      </c>
      <c r="BD1596" s="72">
        <f t="shared" si="28"/>
        <v>317</v>
      </c>
    </row>
    <row r="1597" spans="54:56">
      <c r="BB1597" s="72">
        <v>0.79349999999999998</v>
      </c>
      <c r="BC1597" s="72">
        <v>215</v>
      </c>
      <c r="BD1597" s="72">
        <f t="shared" si="28"/>
        <v>323</v>
      </c>
    </row>
    <row r="1598" spans="54:56">
      <c r="BB1598" s="72">
        <v>0.79400000000000004</v>
      </c>
      <c r="BC1598" s="72">
        <v>228</v>
      </c>
      <c r="BD1598" s="72">
        <f t="shared" si="28"/>
        <v>310</v>
      </c>
    </row>
    <row r="1599" spans="54:56">
      <c r="BB1599" s="72">
        <v>0.79449999999999998</v>
      </c>
      <c r="BC1599" s="72">
        <v>243</v>
      </c>
      <c r="BD1599" s="72">
        <f t="shared" si="28"/>
        <v>295</v>
      </c>
    </row>
    <row r="1600" spans="54:56">
      <c r="BB1600" s="72">
        <v>0.79500000000000004</v>
      </c>
      <c r="BC1600" s="72">
        <v>240</v>
      </c>
      <c r="BD1600" s="72">
        <f t="shared" si="28"/>
        <v>298</v>
      </c>
    </row>
    <row r="1601" spans="54:56">
      <c r="BB1601" s="72">
        <v>0.79549999999999998</v>
      </c>
      <c r="BC1601" s="72">
        <v>247</v>
      </c>
      <c r="BD1601" s="72">
        <f t="shared" si="28"/>
        <v>291</v>
      </c>
    </row>
    <row r="1602" spans="54:56">
      <c r="BB1602" s="72">
        <v>0.79600000000000004</v>
      </c>
      <c r="BC1602" s="72">
        <v>271</v>
      </c>
      <c r="BD1602" s="72">
        <f t="shared" si="28"/>
        <v>267</v>
      </c>
    </row>
    <row r="1603" spans="54:56">
      <c r="BB1603" s="72">
        <v>0.79649999999999999</v>
      </c>
      <c r="BC1603" s="72">
        <v>224</v>
      </c>
      <c r="BD1603" s="72">
        <f t="shared" si="28"/>
        <v>314</v>
      </c>
    </row>
    <row r="1604" spans="54:56">
      <c r="BB1604" s="72">
        <v>0.79700000000000004</v>
      </c>
      <c r="BC1604" s="72">
        <v>244</v>
      </c>
      <c r="BD1604" s="72">
        <f t="shared" si="28"/>
        <v>294</v>
      </c>
    </row>
    <row r="1605" spans="54:56">
      <c r="BB1605" s="72">
        <v>0.79749999999999999</v>
      </c>
      <c r="BC1605" s="72">
        <v>247</v>
      </c>
      <c r="BD1605" s="72">
        <f t="shared" si="28"/>
        <v>291</v>
      </c>
    </row>
    <row r="1606" spans="54:56">
      <c r="BB1606" s="72">
        <v>0.79800000000000004</v>
      </c>
      <c r="BC1606" s="72">
        <v>269</v>
      </c>
      <c r="BD1606" s="72">
        <f t="shared" si="28"/>
        <v>269</v>
      </c>
    </row>
    <row r="1607" spans="54:56">
      <c r="BB1607" s="72">
        <v>0.79849999999999999</v>
      </c>
      <c r="BC1607" s="72">
        <v>239</v>
      </c>
      <c r="BD1607" s="72">
        <f t="shared" si="28"/>
        <v>299</v>
      </c>
    </row>
    <row r="1608" spans="54:56">
      <c r="BB1608" s="72">
        <v>0.79900000000000004</v>
      </c>
      <c r="BC1608" s="72">
        <v>284</v>
      </c>
      <c r="BD1608" s="72">
        <f t="shared" si="28"/>
        <v>254</v>
      </c>
    </row>
    <row r="1609" spans="54:56">
      <c r="BB1609" s="72">
        <v>0.79949999999999999</v>
      </c>
      <c r="BC1609" s="72">
        <v>177</v>
      </c>
      <c r="BD1609" s="72">
        <f t="shared" si="28"/>
        <v>361</v>
      </c>
    </row>
    <row r="1610" spans="54:56">
      <c r="BB1610" s="72">
        <v>0.8</v>
      </c>
      <c r="BC1610" s="72">
        <v>290</v>
      </c>
      <c r="BD1610" s="72">
        <f t="shared" ref="BD1610:BD1673" si="29">$BB$5-BC1610</f>
        <v>248</v>
      </c>
    </row>
    <row r="1611" spans="54:56">
      <c r="BB1611" s="72">
        <v>0.80049999999999999</v>
      </c>
      <c r="BC1611" s="72">
        <v>226</v>
      </c>
      <c r="BD1611" s="72">
        <f t="shared" si="29"/>
        <v>312</v>
      </c>
    </row>
    <row r="1612" spans="54:56">
      <c r="BB1612" s="72">
        <v>0.80100000000000005</v>
      </c>
      <c r="BC1612" s="72">
        <v>253</v>
      </c>
      <c r="BD1612" s="72">
        <f t="shared" si="29"/>
        <v>285</v>
      </c>
    </row>
    <row r="1613" spans="54:56">
      <c r="BB1613" s="72">
        <v>0.80149999999999999</v>
      </c>
      <c r="BC1613" s="72">
        <v>219</v>
      </c>
      <c r="BD1613" s="72">
        <f t="shared" si="29"/>
        <v>319</v>
      </c>
    </row>
    <row r="1614" spans="54:56">
      <c r="BB1614" s="72">
        <v>0.80200000000000005</v>
      </c>
      <c r="BC1614" s="72">
        <v>243</v>
      </c>
      <c r="BD1614" s="72">
        <f t="shared" si="29"/>
        <v>295</v>
      </c>
    </row>
    <row r="1615" spans="54:56">
      <c r="BB1615" s="72">
        <v>0.80249999999999999</v>
      </c>
      <c r="BC1615" s="72">
        <v>225</v>
      </c>
      <c r="BD1615" s="72">
        <f t="shared" si="29"/>
        <v>313</v>
      </c>
    </row>
    <row r="1616" spans="54:56">
      <c r="BB1616" s="72">
        <v>0.80300000000000005</v>
      </c>
      <c r="BC1616" s="72">
        <v>249</v>
      </c>
      <c r="BD1616" s="72">
        <f t="shared" si="29"/>
        <v>289</v>
      </c>
    </row>
    <row r="1617" spans="54:56">
      <c r="BB1617" s="72">
        <v>0.80349999999999999</v>
      </c>
      <c r="BC1617" s="72">
        <v>230</v>
      </c>
      <c r="BD1617" s="72">
        <f t="shared" si="29"/>
        <v>308</v>
      </c>
    </row>
    <row r="1618" spans="54:56">
      <c r="BB1618" s="72">
        <v>0.80400000000000005</v>
      </c>
      <c r="BC1618" s="72">
        <v>263</v>
      </c>
      <c r="BD1618" s="72">
        <f t="shared" si="29"/>
        <v>275</v>
      </c>
    </row>
    <row r="1619" spans="54:56">
      <c r="BB1619" s="72">
        <v>0.80449999999999999</v>
      </c>
      <c r="BC1619" s="72">
        <v>203</v>
      </c>
      <c r="BD1619" s="72">
        <f t="shared" si="29"/>
        <v>335</v>
      </c>
    </row>
    <row r="1620" spans="54:56">
      <c r="BB1620" s="72">
        <v>0.80500000000000005</v>
      </c>
      <c r="BC1620" s="72">
        <v>251</v>
      </c>
      <c r="BD1620" s="72">
        <f t="shared" si="29"/>
        <v>287</v>
      </c>
    </row>
    <row r="1621" spans="54:56">
      <c r="BB1621" s="72">
        <v>0.80549999999999999</v>
      </c>
      <c r="BC1621" s="72">
        <v>204</v>
      </c>
      <c r="BD1621" s="72">
        <f t="shared" si="29"/>
        <v>334</v>
      </c>
    </row>
    <row r="1622" spans="54:56">
      <c r="BB1622" s="72">
        <v>0.80600000000000005</v>
      </c>
      <c r="BC1622" s="72">
        <v>205</v>
      </c>
      <c r="BD1622" s="72">
        <f t="shared" si="29"/>
        <v>333</v>
      </c>
    </row>
    <row r="1623" spans="54:56">
      <c r="BB1623" s="72">
        <v>0.80649999999999999</v>
      </c>
      <c r="BC1623" s="72">
        <v>203</v>
      </c>
      <c r="BD1623" s="72">
        <f t="shared" si="29"/>
        <v>335</v>
      </c>
    </row>
    <row r="1624" spans="54:56">
      <c r="BB1624" s="72">
        <v>0.80700000000000005</v>
      </c>
      <c r="BC1624" s="72">
        <v>258</v>
      </c>
      <c r="BD1624" s="72">
        <f t="shared" si="29"/>
        <v>280</v>
      </c>
    </row>
    <row r="1625" spans="54:56">
      <c r="BB1625" s="72">
        <v>0.8075</v>
      </c>
      <c r="BC1625" s="72">
        <v>266</v>
      </c>
      <c r="BD1625" s="72">
        <f t="shared" si="29"/>
        <v>272</v>
      </c>
    </row>
    <row r="1626" spans="54:56">
      <c r="BB1626" s="72">
        <v>0.80800000000000005</v>
      </c>
      <c r="BC1626" s="72">
        <v>233</v>
      </c>
      <c r="BD1626" s="72">
        <f t="shared" si="29"/>
        <v>305</v>
      </c>
    </row>
    <row r="1627" spans="54:56">
      <c r="BB1627" s="72">
        <v>0.8085</v>
      </c>
      <c r="BC1627" s="72">
        <v>240</v>
      </c>
      <c r="BD1627" s="72">
        <f t="shared" si="29"/>
        <v>298</v>
      </c>
    </row>
    <row r="1628" spans="54:56">
      <c r="BB1628" s="72">
        <v>0.80900000000000005</v>
      </c>
      <c r="BC1628" s="72">
        <v>285</v>
      </c>
      <c r="BD1628" s="72">
        <f t="shared" si="29"/>
        <v>253</v>
      </c>
    </row>
    <row r="1629" spans="54:56">
      <c r="BB1629" s="72">
        <v>0.8095</v>
      </c>
      <c r="BC1629" s="72">
        <v>207</v>
      </c>
      <c r="BD1629" s="72">
        <f t="shared" si="29"/>
        <v>331</v>
      </c>
    </row>
    <row r="1630" spans="54:56">
      <c r="BB1630" s="72">
        <v>0.81</v>
      </c>
      <c r="BC1630" s="72">
        <v>216</v>
      </c>
      <c r="BD1630" s="72">
        <f t="shared" si="29"/>
        <v>322</v>
      </c>
    </row>
    <row r="1631" spans="54:56">
      <c r="BB1631" s="72">
        <v>0.8105</v>
      </c>
      <c r="BC1631" s="72">
        <v>230</v>
      </c>
      <c r="BD1631" s="72">
        <f t="shared" si="29"/>
        <v>308</v>
      </c>
    </row>
    <row r="1632" spans="54:56">
      <c r="BB1632" s="72">
        <v>0.81100000000000005</v>
      </c>
      <c r="BC1632" s="72">
        <v>237</v>
      </c>
      <c r="BD1632" s="72">
        <f t="shared" si="29"/>
        <v>301</v>
      </c>
    </row>
    <row r="1633" spans="54:56">
      <c r="BB1633" s="72">
        <v>0.8115</v>
      </c>
      <c r="BC1633" s="72">
        <v>242</v>
      </c>
      <c r="BD1633" s="72">
        <f t="shared" si="29"/>
        <v>296</v>
      </c>
    </row>
    <row r="1634" spans="54:56">
      <c r="BB1634" s="72">
        <v>0.81200000000000006</v>
      </c>
      <c r="BC1634" s="72">
        <v>227</v>
      </c>
      <c r="BD1634" s="72">
        <f t="shared" si="29"/>
        <v>311</v>
      </c>
    </row>
    <row r="1635" spans="54:56">
      <c r="BB1635" s="72">
        <v>0.8125</v>
      </c>
      <c r="BC1635" s="72">
        <v>222</v>
      </c>
      <c r="BD1635" s="72">
        <f t="shared" si="29"/>
        <v>316</v>
      </c>
    </row>
    <row r="1636" spans="54:56">
      <c r="BB1636" s="72">
        <v>0.81299999999999994</v>
      </c>
      <c r="BC1636" s="72">
        <v>258</v>
      </c>
      <c r="BD1636" s="72">
        <f t="shared" si="29"/>
        <v>280</v>
      </c>
    </row>
    <row r="1637" spans="54:56">
      <c r="BB1637" s="72">
        <v>0.8135</v>
      </c>
      <c r="BC1637" s="72">
        <v>250</v>
      </c>
      <c r="BD1637" s="72">
        <f t="shared" si="29"/>
        <v>288</v>
      </c>
    </row>
    <row r="1638" spans="54:56">
      <c r="BB1638" s="72">
        <v>0.81399999999999995</v>
      </c>
      <c r="BC1638" s="72">
        <v>229</v>
      </c>
      <c r="BD1638" s="72">
        <f t="shared" si="29"/>
        <v>309</v>
      </c>
    </row>
    <row r="1639" spans="54:56">
      <c r="BB1639" s="72">
        <v>0.8145</v>
      </c>
      <c r="BC1639" s="72">
        <v>264</v>
      </c>
      <c r="BD1639" s="72">
        <f t="shared" si="29"/>
        <v>274</v>
      </c>
    </row>
    <row r="1640" spans="54:56">
      <c r="BB1640" s="72">
        <v>0.81499999999999995</v>
      </c>
      <c r="BC1640" s="72">
        <v>263</v>
      </c>
      <c r="BD1640" s="72">
        <f t="shared" si="29"/>
        <v>275</v>
      </c>
    </row>
    <row r="1641" spans="54:56">
      <c r="BB1641" s="72">
        <v>0.8155</v>
      </c>
      <c r="BC1641" s="72">
        <v>209</v>
      </c>
      <c r="BD1641" s="72">
        <f t="shared" si="29"/>
        <v>329</v>
      </c>
    </row>
    <row r="1642" spans="54:56">
      <c r="BB1642" s="72">
        <v>0.81599999999999995</v>
      </c>
      <c r="BC1642" s="72">
        <v>264</v>
      </c>
      <c r="BD1642" s="72">
        <f t="shared" si="29"/>
        <v>274</v>
      </c>
    </row>
    <row r="1643" spans="54:56">
      <c r="BB1643" s="72">
        <v>0.8165</v>
      </c>
      <c r="BC1643" s="72">
        <v>272</v>
      </c>
      <c r="BD1643" s="72">
        <f t="shared" si="29"/>
        <v>266</v>
      </c>
    </row>
    <row r="1644" spans="54:56">
      <c r="BB1644" s="72">
        <v>0.81699999999999995</v>
      </c>
      <c r="BC1644" s="72">
        <v>264</v>
      </c>
      <c r="BD1644" s="72">
        <f t="shared" si="29"/>
        <v>274</v>
      </c>
    </row>
    <row r="1645" spans="54:56">
      <c r="BB1645" s="72">
        <v>0.8175</v>
      </c>
      <c r="BC1645" s="72">
        <v>222</v>
      </c>
      <c r="BD1645" s="72">
        <f t="shared" si="29"/>
        <v>316</v>
      </c>
    </row>
    <row r="1646" spans="54:56">
      <c r="BB1646" s="72">
        <v>0.81799999999999995</v>
      </c>
      <c r="BC1646" s="72">
        <v>200</v>
      </c>
      <c r="BD1646" s="72">
        <f t="shared" si="29"/>
        <v>338</v>
      </c>
    </row>
    <row r="1647" spans="54:56">
      <c r="BB1647" s="72">
        <v>0.81850000000000001</v>
      </c>
      <c r="BC1647" s="72">
        <v>243</v>
      </c>
      <c r="BD1647" s="72">
        <f t="shared" si="29"/>
        <v>295</v>
      </c>
    </row>
    <row r="1648" spans="54:56">
      <c r="BB1648" s="72">
        <v>0.81899999999999995</v>
      </c>
      <c r="BC1648" s="72">
        <v>234</v>
      </c>
      <c r="BD1648" s="72">
        <f t="shared" si="29"/>
        <v>304</v>
      </c>
    </row>
    <row r="1649" spans="54:56">
      <c r="BB1649" s="72">
        <v>0.81950000000000001</v>
      </c>
      <c r="BC1649" s="72">
        <v>264</v>
      </c>
      <c r="BD1649" s="72">
        <f t="shared" si="29"/>
        <v>274</v>
      </c>
    </row>
    <row r="1650" spans="54:56">
      <c r="BB1650" s="72">
        <v>0.82</v>
      </c>
      <c r="BC1650" s="72">
        <v>285</v>
      </c>
      <c r="BD1650" s="72">
        <f t="shared" si="29"/>
        <v>253</v>
      </c>
    </row>
    <row r="1651" spans="54:56">
      <c r="BB1651" s="72">
        <v>0.82050000000000001</v>
      </c>
      <c r="BC1651" s="72">
        <v>231</v>
      </c>
      <c r="BD1651" s="72">
        <f t="shared" si="29"/>
        <v>307</v>
      </c>
    </row>
    <row r="1652" spans="54:56">
      <c r="BB1652" s="72">
        <v>0.82099999999999995</v>
      </c>
      <c r="BC1652" s="72">
        <v>268</v>
      </c>
      <c r="BD1652" s="72">
        <f t="shared" si="29"/>
        <v>270</v>
      </c>
    </row>
    <row r="1653" spans="54:56">
      <c r="BB1653" s="72">
        <v>0.82150000000000001</v>
      </c>
      <c r="BC1653" s="72">
        <v>272</v>
      </c>
      <c r="BD1653" s="72">
        <f t="shared" si="29"/>
        <v>266</v>
      </c>
    </row>
    <row r="1654" spans="54:56">
      <c r="BB1654" s="72">
        <v>0.82199999999999995</v>
      </c>
      <c r="BC1654" s="72">
        <v>236</v>
      </c>
      <c r="BD1654" s="72">
        <f t="shared" si="29"/>
        <v>302</v>
      </c>
    </row>
    <row r="1655" spans="54:56">
      <c r="BB1655" s="72">
        <v>0.82250000000000001</v>
      </c>
      <c r="BC1655" s="72">
        <v>242</v>
      </c>
      <c r="BD1655" s="72">
        <f t="shared" si="29"/>
        <v>296</v>
      </c>
    </row>
    <row r="1656" spans="54:56">
      <c r="BB1656" s="72">
        <v>0.82299999999999995</v>
      </c>
      <c r="BC1656" s="72">
        <v>258</v>
      </c>
      <c r="BD1656" s="72">
        <f t="shared" si="29"/>
        <v>280</v>
      </c>
    </row>
    <row r="1657" spans="54:56">
      <c r="BB1657" s="72">
        <v>0.82350000000000001</v>
      </c>
      <c r="BC1657" s="72">
        <v>260</v>
      </c>
      <c r="BD1657" s="72">
        <f t="shared" si="29"/>
        <v>278</v>
      </c>
    </row>
    <row r="1658" spans="54:56">
      <c r="BB1658" s="72">
        <v>0.82399999999999995</v>
      </c>
      <c r="BC1658" s="72">
        <v>254</v>
      </c>
      <c r="BD1658" s="72">
        <f t="shared" si="29"/>
        <v>284</v>
      </c>
    </row>
    <row r="1659" spans="54:56">
      <c r="BB1659" s="72">
        <v>0.82450000000000001</v>
      </c>
      <c r="BC1659" s="72">
        <v>233</v>
      </c>
      <c r="BD1659" s="72">
        <f t="shared" si="29"/>
        <v>305</v>
      </c>
    </row>
    <row r="1660" spans="54:56">
      <c r="BB1660" s="72">
        <v>0.82499999999999996</v>
      </c>
      <c r="BC1660" s="72">
        <v>232</v>
      </c>
      <c r="BD1660" s="72">
        <f t="shared" si="29"/>
        <v>306</v>
      </c>
    </row>
    <row r="1661" spans="54:56">
      <c r="BB1661" s="72">
        <v>0.82550000000000001</v>
      </c>
      <c r="BC1661" s="72">
        <v>190</v>
      </c>
      <c r="BD1661" s="72">
        <f t="shared" si="29"/>
        <v>348</v>
      </c>
    </row>
    <row r="1662" spans="54:56">
      <c r="BB1662" s="72">
        <v>0.82599999999999996</v>
      </c>
      <c r="BC1662" s="72">
        <v>206</v>
      </c>
      <c r="BD1662" s="72">
        <f t="shared" si="29"/>
        <v>332</v>
      </c>
    </row>
    <row r="1663" spans="54:56">
      <c r="BB1663" s="72">
        <v>0.82650000000000001</v>
      </c>
      <c r="BC1663" s="72">
        <v>263</v>
      </c>
      <c r="BD1663" s="72">
        <f t="shared" si="29"/>
        <v>275</v>
      </c>
    </row>
    <row r="1664" spans="54:56">
      <c r="BB1664" s="72">
        <v>0.82699999999999996</v>
      </c>
      <c r="BC1664" s="72">
        <v>224</v>
      </c>
      <c r="BD1664" s="72">
        <f t="shared" si="29"/>
        <v>314</v>
      </c>
    </row>
    <row r="1665" spans="54:56">
      <c r="BB1665" s="72">
        <v>0.82750000000000001</v>
      </c>
      <c r="BC1665" s="72">
        <v>225</v>
      </c>
      <c r="BD1665" s="72">
        <f t="shared" si="29"/>
        <v>313</v>
      </c>
    </row>
    <row r="1666" spans="54:56">
      <c r="BB1666" s="72">
        <v>0.82799999999999996</v>
      </c>
      <c r="BC1666" s="72">
        <v>256</v>
      </c>
      <c r="BD1666" s="72">
        <f t="shared" si="29"/>
        <v>282</v>
      </c>
    </row>
    <row r="1667" spans="54:56">
      <c r="BB1667" s="72">
        <v>0.82850000000000001</v>
      </c>
      <c r="BC1667" s="72">
        <v>225</v>
      </c>
      <c r="BD1667" s="72">
        <f t="shared" si="29"/>
        <v>313</v>
      </c>
    </row>
    <row r="1668" spans="54:56">
      <c r="BB1668" s="72">
        <v>0.82899999999999996</v>
      </c>
      <c r="BC1668" s="72">
        <v>190</v>
      </c>
      <c r="BD1668" s="72">
        <f t="shared" si="29"/>
        <v>348</v>
      </c>
    </row>
    <row r="1669" spans="54:56">
      <c r="BB1669" s="72">
        <v>0.82950000000000002</v>
      </c>
      <c r="BC1669" s="72">
        <v>210</v>
      </c>
      <c r="BD1669" s="72">
        <f t="shared" si="29"/>
        <v>328</v>
      </c>
    </row>
    <row r="1670" spans="54:56">
      <c r="BB1670" s="72">
        <v>0.83</v>
      </c>
      <c r="BC1670" s="72">
        <v>221</v>
      </c>
      <c r="BD1670" s="72">
        <f t="shared" si="29"/>
        <v>317</v>
      </c>
    </row>
    <row r="1671" spans="54:56">
      <c r="BB1671" s="72">
        <v>0.83050000000000002</v>
      </c>
      <c r="BC1671" s="72">
        <v>232</v>
      </c>
      <c r="BD1671" s="72">
        <f t="shared" si="29"/>
        <v>306</v>
      </c>
    </row>
    <row r="1672" spans="54:56">
      <c r="BB1672" s="72">
        <v>0.83099999999999996</v>
      </c>
      <c r="BC1672" s="72">
        <v>226</v>
      </c>
      <c r="BD1672" s="72">
        <f t="shared" si="29"/>
        <v>312</v>
      </c>
    </row>
    <row r="1673" spans="54:56">
      <c r="BB1673" s="72">
        <v>0.83150000000000002</v>
      </c>
      <c r="BC1673" s="72">
        <v>276</v>
      </c>
      <c r="BD1673" s="72">
        <f t="shared" si="29"/>
        <v>262</v>
      </c>
    </row>
    <row r="1674" spans="54:56">
      <c r="BB1674" s="72">
        <v>0.83199999999999996</v>
      </c>
      <c r="BC1674" s="72">
        <v>213</v>
      </c>
      <c r="BD1674" s="72">
        <f t="shared" ref="BD1674:BD1737" si="30">$BB$5-BC1674</f>
        <v>325</v>
      </c>
    </row>
    <row r="1675" spans="54:56">
      <c r="BB1675" s="72">
        <v>0.83250000000000002</v>
      </c>
      <c r="BC1675" s="72">
        <v>246</v>
      </c>
      <c r="BD1675" s="72">
        <f t="shared" si="30"/>
        <v>292</v>
      </c>
    </row>
    <row r="1676" spans="54:56">
      <c r="BB1676" s="72">
        <v>0.83299999999999996</v>
      </c>
      <c r="BC1676" s="72">
        <v>242</v>
      </c>
      <c r="BD1676" s="72">
        <f t="shared" si="30"/>
        <v>296</v>
      </c>
    </row>
    <row r="1677" spans="54:56">
      <c r="BB1677" s="72">
        <v>0.83350000000000002</v>
      </c>
      <c r="BC1677" s="72">
        <v>234</v>
      </c>
      <c r="BD1677" s="72">
        <f t="shared" si="30"/>
        <v>304</v>
      </c>
    </row>
    <row r="1678" spans="54:56">
      <c r="BB1678" s="72">
        <v>0.83399999999999996</v>
      </c>
      <c r="BC1678" s="72">
        <v>211</v>
      </c>
      <c r="BD1678" s="72">
        <f t="shared" si="30"/>
        <v>327</v>
      </c>
    </row>
    <row r="1679" spans="54:56">
      <c r="BB1679" s="72">
        <v>0.83450000000000002</v>
      </c>
      <c r="BC1679" s="72">
        <v>272</v>
      </c>
      <c r="BD1679" s="72">
        <f t="shared" si="30"/>
        <v>266</v>
      </c>
    </row>
    <row r="1680" spans="54:56">
      <c r="BB1680" s="72">
        <v>0.83499999999999996</v>
      </c>
      <c r="BC1680" s="72">
        <v>314</v>
      </c>
      <c r="BD1680" s="72">
        <f t="shared" si="30"/>
        <v>224</v>
      </c>
    </row>
    <row r="1681" spans="54:56">
      <c r="BB1681" s="72">
        <v>0.83550000000000002</v>
      </c>
      <c r="BC1681" s="72">
        <v>224</v>
      </c>
      <c r="BD1681" s="72">
        <f t="shared" si="30"/>
        <v>314</v>
      </c>
    </row>
    <row r="1682" spans="54:56">
      <c r="BB1682" s="72">
        <v>0.83599999999999997</v>
      </c>
      <c r="BC1682" s="72">
        <v>248</v>
      </c>
      <c r="BD1682" s="72">
        <f t="shared" si="30"/>
        <v>290</v>
      </c>
    </row>
    <row r="1683" spans="54:56">
      <c r="BB1683" s="72">
        <v>0.83650000000000002</v>
      </c>
      <c r="BC1683" s="72">
        <v>231</v>
      </c>
      <c r="BD1683" s="72">
        <f t="shared" si="30"/>
        <v>307</v>
      </c>
    </row>
    <row r="1684" spans="54:56">
      <c r="BB1684" s="72">
        <v>0.83699999999999997</v>
      </c>
      <c r="BC1684" s="72">
        <v>214</v>
      </c>
      <c r="BD1684" s="72">
        <f t="shared" si="30"/>
        <v>324</v>
      </c>
    </row>
    <row r="1685" spans="54:56">
      <c r="BB1685" s="72">
        <v>0.83750000000000002</v>
      </c>
      <c r="BC1685" s="72">
        <v>225</v>
      </c>
      <c r="BD1685" s="72">
        <f t="shared" si="30"/>
        <v>313</v>
      </c>
    </row>
    <row r="1686" spans="54:56">
      <c r="BB1686" s="72">
        <v>0.83799999999999997</v>
      </c>
      <c r="BC1686" s="72">
        <v>245</v>
      </c>
      <c r="BD1686" s="72">
        <f t="shared" si="30"/>
        <v>293</v>
      </c>
    </row>
    <row r="1687" spans="54:56">
      <c r="BB1687" s="72">
        <v>0.83850000000000002</v>
      </c>
      <c r="BC1687" s="72">
        <v>206</v>
      </c>
      <c r="BD1687" s="72">
        <f t="shared" si="30"/>
        <v>332</v>
      </c>
    </row>
    <row r="1688" spans="54:56">
      <c r="BB1688" s="72">
        <v>0.83899999999999997</v>
      </c>
      <c r="BC1688" s="72">
        <v>178</v>
      </c>
      <c r="BD1688" s="72">
        <f t="shared" si="30"/>
        <v>360</v>
      </c>
    </row>
    <row r="1689" spans="54:56">
      <c r="BB1689" s="72">
        <v>0.83950000000000002</v>
      </c>
      <c r="BC1689" s="72">
        <v>247</v>
      </c>
      <c r="BD1689" s="72">
        <f t="shared" si="30"/>
        <v>291</v>
      </c>
    </row>
    <row r="1690" spans="54:56">
      <c r="BB1690" s="72">
        <v>0.84</v>
      </c>
      <c r="BC1690" s="72">
        <v>220</v>
      </c>
      <c r="BD1690" s="72">
        <f t="shared" si="30"/>
        <v>318</v>
      </c>
    </row>
    <row r="1691" spans="54:56">
      <c r="BB1691" s="72">
        <v>0.84050000000000002</v>
      </c>
      <c r="BC1691" s="72">
        <v>245</v>
      </c>
      <c r="BD1691" s="72">
        <f t="shared" si="30"/>
        <v>293</v>
      </c>
    </row>
    <row r="1692" spans="54:56">
      <c r="BB1692" s="72">
        <v>0.84099999999999997</v>
      </c>
      <c r="BC1692" s="72">
        <v>248</v>
      </c>
      <c r="BD1692" s="72">
        <f t="shared" si="30"/>
        <v>290</v>
      </c>
    </row>
    <row r="1693" spans="54:56">
      <c r="BB1693" s="72">
        <v>0.84150000000000003</v>
      </c>
      <c r="BC1693" s="72">
        <v>187</v>
      </c>
      <c r="BD1693" s="72">
        <f t="shared" si="30"/>
        <v>351</v>
      </c>
    </row>
    <row r="1694" spans="54:56">
      <c r="BB1694" s="72">
        <v>0.84199999999999997</v>
      </c>
      <c r="BC1694" s="72">
        <v>237</v>
      </c>
      <c r="BD1694" s="72">
        <f t="shared" si="30"/>
        <v>301</v>
      </c>
    </row>
    <row r="1695" spans="54:56">
      <c r="BB1695" s="72">
        <v>0.84250000000000003</v>
      </c>
      <c r="BC1695" s="72">
        <v>213</v>
      </c>
      <c r="BD1695" s="72">
        <f t="shared" si="30"/>
        <v>325</v>
      </c>
    </row>
    <row r="1696" spans="54:56">
      <c r="BB1696" s="72">
        <v>0.84299999999999997</v>
      </c>
      <c r="BC1696" s="72">
        <v>284</v>
      </c>
      <c r="BD1696" s="72">
        <f t="shared" si="30"/>
        <v>254</v>
      </c>
    </row>
    <row r="1697" spans="54:56">
      <c r="BB1697" s="72">
        <v>0.84350000000000003</v>
      </c>
      <c r="BC1697" s="72">
        <v>253</v>
      </c>
      <c r="BD1697" s="72">
        <f t="shared" si="30"/>
        <v>285</v>
      </c>
    </row>
    <row r="1698" spans="54:56">
      <c r="BB1698" s="72">
        <v>0.84399999999999997</v>
      </c>
      <c r="BC1698" s="72">
        <v>294</v>
      </c>
      <c r="BD1698" s="72">
        <f t="shared" si="30"/>
        <v>244</v>
      </c>
    </row>
    <row r="1699" spans="54:56">
      <c r="BB1699" s="72">
        <v>0.84450000000000003</v>
      </c>
      <c r="BC1699" s="72">
        <v>163</v>
      </c>
      <c r="BD1699" s="72">
        <f t="shared" si="30"/>
        <v>375</v>
      </c>
    </row>
    <row r="1700" spans="54:56">
      <c r="BB1700" s="72">
        <v>0.84499999999999997</v>
      </c>
      <c r="BC1700" s="72">
        <v>230</v>
      </c>
      <c r="BD1700" s="72">
        <f t="shared" si="30"/>
        <v>308</v>
      </c>
    </row>
    <row r="1701" spans="54:56">
      <c r="BB1701" s="72">
        <v>0.84550000000000003</v>
      </c>
      <c r="BC1701" s="72">
        <v>292</v>
      </c>
      <c r="BD1701" s="72">
        <f t="shared" si="30"/>
        <v>246</v>
      </c>
    </row>
    <row r="1702" spans="54:56">
      <c r="BB1702" s="72">
        <v>0.84599999999999997</v>
      </c>
      <c r="BC1702" s="72">
        <v>310</v>
      </c>
      <c r="BD1702" s="72">
        <f t="shared" si="30"/>
        <v>228</v>
      </c>
    </row>
    <row r="1703" spans="54:56">
      <c r="BB1703" s="72">
        <v>0.84650000000000003</v>
      </c>
      <c r="BC1703" s="72">
        <v>255</v>
      </c>
      <c r="BD1703" s="72">
        <f t="shared" si="30"/>
        <v>283</v>
      </c>
    </row>
    <row r="1704" spans="54:56">
      <c r="BB1704" s="72">
        <v>0.84699999999999998</v>
      </c>
      <c r="BC1704" s="72">
        <v>255</v>
      </c>
      <c r="BD1704" s="72">
        <f t="shared" si="30"/>
        <v>283</v>
      </c>
    </row>
    <row r="1705" spans="54:56">
      <c r="BB1705" s="72">
        <v>0.84750000000000003</v>
      </c>
      <c r="BC1705" s="72">
        <v>240</v>
      </c>
      <c r="BD1705" s="72">
        <f t="shared" si="30"/>
        <v>298</v>
      </c>
    </row>
    <row r="1706" spans="54:56">
      <c r="BB1706" s="72">
        <v>0.84799999999999998</v>
      </c>
      <c r="BC1706" s="72">
        <v>226</v>
      </c>
      <c r="BD1706" s="72">
        <f t="shared" si="30"/>
        <v>312</v>
      </c>
    </row>
    <row r="1707" spans="54:56">
      <c r="BB1707" s="72">
        <v>0.84850000000000003</v>
      </c>
      <c r="BC1707" s="72">
        <v>194</v>
      </c>
      <c r="BD1707" s="72">
        <f t="shared" si="30"/>
        <v>344</v>
      </c>
    </row>
    <row r="1708" spans="54:56">
      <c r="BB1708" s="72">
        <v>0.84899999999999998</v>
      </c>
      <c r="BC1708" s="72">
        <v>241</v>
      </c>
      <c r="BD1708" s="72">
        <f t="shared" si="30"/>
        <v>297</v>
      </c>
    </row>
    <row r="1709" spans="54:56">
      <c r="BB1709" s="72">
        <v>0.84950000000000003</v>
      </c>
      <c r="BC1709" s="72">
        <v>211</v>
      </c>
      <c r="BD1709" s="72">
        <f t="shared" si="30"/>
        <v>327</v>
      </c>
    </row>
    <row r="1710" spans="54:56">
      <c r="BB1710" s="72">
        <v>0.85</v>
      </c>
      <c r="BC1710" s="72">
        <v>175</v>
      </c>
      <c r="BD1710" s="72">
        <f t="shared" si="30"/>
        <v>363</v>
      </c>
    </row>
    <row r="1711" spans="54:56">
      <c r="BB1711" s="72">
        <v>0.85050000000000003</v>
      </c>
      <c r="BC1711" s="72">
        <v>223</v>
      </c>
      <c r="BD1711" s="72">
        <f t="shared" si="30"/>
        <v>315</v>
      </c>
    </row>
    <row r="1712" spans="54:56">
      <c r="BB1712" s="72">
        <v>0.85099999999999998</v>
      </c>
      <c r="BC1712" s="72">
        <v>283</v>
      </c>
      <c r="BD1712" s="72">
        <f t="shared" si="30"/>
        <v>255</v>
      </c>
    </row>
    <row r="1713" spans="54:56">
      <c r="BB1713" s="72">
        <v>0.85150000000000003</v>
      </c>
      <c r="BC1713" s="72">
        <v>230</v>
      </c>
      <c r="BD1713" s="72">
        <f t="shared" si="30"/>
        <v>308</v>
      </c>
    </row>
    <row r="1714" spans="54:56">
      <c r="BB1714" s="72">
        <v>0.85199999999999998</v>
      </c>
      <c r="BC1714" s="72">
        <v>245</v>
      </c>
      <c r="BD1714" s="72">
        <f t="shared" si="30"/>
        <v>293</v>
      </c>
    </row>
    <row r="1715" spans="54:56">
      <c r="BB1715" s="72">
        <v>0.85250000000000004</v>
      </c>
      <c r="BC1715" s="72">
        <v>273</v>
      </c>
      <c r="BD1715" s="72">
        <f t="shared" si="30"/>
        <v>265</v>
      </c>
    </row>
    <row r="1716" spans="54:56">
      <c r="BB1716" s="72">
        <v>0.85299999999999998</v>
      </c>
      <c r="BC1716" s="72">
        <v>169</v>
      </c>
      <c r="BD1716" s="72">
        <f t="shared" si="30"/>
        <v>369</v>
      </c>
    </row>
    <row r="1717" spans="54:56">
      <c r="BB1717" s="72">
        <v>0.85350000000000004</v>
      </c>
      <c r="BC1717" s="72">
        <v>247</v>
      </c>
      <c r="BD1717" s="72">
        <f t="shared" si="30"/>
        <v>291</v>
      </c>
    </row>
    <row r="1718" spans="54:56">
      <c r="BB1718" s="72">
        <v>0.85399999999999998</v>
      </c>
      <c r="BC1718" s="72">
        <v>270</v>
      </c>
      <c r="BD1718" s="72">
        <f t="shared" si="30"/>
        <v>268</v>
      </c>
    </row>
    <row r="1719" spans="54:56">
      <c r="BB1719" s="72">
        <v>0.85450000000000004</v>
      </c>
      <c r="BC1719" s="72">
        <v>245</v>
      </c>
      <c r="BD1719" s="72">
        <f t="shared" si="30"/>
        <v>293</v>
      </c>
    </row>
    <row r="1720" spans="54:56">
      <c r="BB1720" s="72">
        <v>0.85499999999999998</v>
      </c>
      <c r="BC1720" s="72">
        <v>273</v>
      </c>
      <c r="BD1720" s="72">
        <f t="shared" si="30"/>
        <v>265</v>
      </c>
    </row>
    <row r="1721" spans="54:56">
      <c r="BB1721" s="72">
        <v>0.85550000000000004</v>
      </c>
      <c r="BC1721" s="72">
        <v>232</v>
      </c>
      <c r="BD1721" s="72">
        <f t="shared" si="30"/>
        <v>306</v>
      </c>
    </row>
    <row r="1722" spans="54:56">
      <c r="BB1722" s="72">
        <v>0.85599999999999998</v>
      </c>
      <c r="BC1722" s="72">
        <v>220</v>
      </c>
      <c r="BD1722" s="72">
        <f t="shared" si="30"/>
        <v>318</v>
      </c>
    </row>
    <row r="1723" spans="54:56">
      <c r="BB1723" s="72">
        <v>0.85650000000000004</v>
      </c>
      <c r="BC1723" s="72">
        <v>234</v>
      </c>
      <c r="BD1723" s="72">
        <f t="shared" si="30"/>
        <v>304</v>
      </c>
    </row>
    <row r="1724" spans="54:56">
      <c r="BB1724" s="72">
        <v>0.85699999999999998</v>
      </c>
      <c r="BC1724" s="72">
        <v>263</v>
      </c>
      <c r="BD1724" s="72">
        <f t="shared" si="30"/>
        <v>275</v>
      </c>
    </row>
    <row r="1725" spans="54:56">
      <c r="BB1725" s="72">
        <v>0.85750000000000004</v>
      </c>
      <c r="BC1725" s="72">
        <v>251</v>
      </c>
      <c r="BD1725" s="72">
        <f t="shared" si="30"/>
        <v>287</v>
      </c>
    </row>
    <row r="1726" spans="54:56">
      <c r="BB1726" s="72">
        <v>0.85799999999999998</v>
      </c>
      <c r="BC1726" s="72">
        <v>237</v>
      </c>
      <c r="BD1726" s="72">
        <f t="shared" si="30"/>
        <v>301</v>
      </c>
    </row>
    <row r="1727" spans="54:56">
      <c r="BB1727" s="72">
        <v>0.85850000000000004</v>
      </c>
      <c r="BC1727" s="72">
        <v>246</v>
      </c>
      <c r="BD1727" s="72">
        <f t="shared" si="30"/>
        <v>292</v>
      </c>
    </row>
    <row r="1728" spans="54:56">
      <c r="BB1728" s="72">
        <v>0.85899999999999999</v>
      </c>
      <c r="BC1728" s="72">
        <v>226</v>
      </c>
      <c r="BD1728" s="72">
        <f t="shared" si="30"/>
        <v>312</v>
      </c>
    </row>
    <row r="1729" spans="54:56">
      <c r="BB1729" s="72">
        <v>0.85950000000000004</v>
      </c>
      <c r="BC1729" s="72">
        <v>247</v>
      </c>
      <c r="BD1729" s="72">
        <f t="shared" si="30"/>
        <v>291</v>
      </c>
    </row>
    <row r="1730" spans="54:56">
      <c r="BB1730" s="72">
        <v>0.86</v>
      </c>
      <c r="BC1730" s="72">
        <v>275</v>
      </c>
      <c r="BD1730" s="72">
        <f t="shared" si="30"/>
        <v>263</v>
      </c>
    </row>
    <row r="1731" spans="54:56">
      <c r="BB1731" s="72">
        <v>0.86050000000000004</v>
      </c>
      <c r="BC1731" s="72">
        <v>238</v>
      </c>
      <c r="BD1731" s="72">
        <f t="shared" si="30"/>
        <v>300</v>
      </c>
    </row>
    <row r="1732" spans="54:56">
      <c r="BB1732" s="72">
        <v>0.86099999999999999</v>
      </c>
      <c r="BC1732" s="72">
        <v>235</v>
      </c>
      <c r="BD1732" s="72">
        <f t="shared" si="30"/>
        <v>303</v>
      </c>
    </row>
    <row r="1733" spans="54:56">
      <c r="BB1733" s="72">
        <v>0.86150000000000004</v>
      </c>
      <c r="BC1733" s="72">
        <v>255</v>
      </c>
      <c r="BD1733" s="72">
        <f t="shared" si="30"/>
        <v>283</v>
      </c>
    </row>
    <row r="1734" spans="54:56">
      <c r="BB1734" s="72">
        <v>0.86199999999999999</v>
      </c>
      <c r="BC1734" s="72">
        <v>196</v>
      </c>
      <c r="BD1734" s="72">
        <f t="shared" si="30"/>
        <v>342</v>
      </c>
    </row>
    <row r="1735" spans="54:56">
      <c r="BB1735" s="72">
        <v>0.86250000000000004</v>
      </c>
      <c r="BC1735" s="72">
        <v>245</v>
      </c>
      <c r="BD1735" s="72">
        <f t="shared" si="30"/>
        <v>293</v>
      </c>
    </row>
    <row r="1736" spans="54:56">
      <c r="BB1736" s="72">
        <v>0.86299999999999999</v>
      </c>
      <c r="BC1736" s="72">
        <v>223</v>
      </c>
      <c r="BD1736" s="72">
        <f t="shared" si="30"/>
        <v>315</v>
      </c>
    </row>
    <row r="1737" spans="54:56">
      <c r="BB1737" s="72">
        <v>0.86350000000000005</v>
      </c>
      <c r="BC1737" s="72">
        <v>213</v>
      </c>
      <c r="BD1737" s="72">
        <f t="shared" si="30"/>
        <v>325</v>
      </c>
    </row>
    <row r="1738" spans="54:56">
      <c r="BB1738" s="72">
        <v>0.86399999999999999</v>
      </c>
      <c r="BC1738" s="72">
        <v>250</v>
      </c>
      <c r="BD1738" s="72">
        <f t="shared" ref="BD1738:BD1801" si="31">$BB$5-BC1738</f>
        <v>288</v>
      </c>
    </row>
    <row r="1739" spans="54:56">
      <c r="BB1739" s="72">
        <v>0.86450000000000005</v>
      </c>
      <c r="BC1739" s="72">
        <v>275</v>
      </c>
      <c r="BD1739" s="72">
        <f t="shared" si="31"/>
        <v>263</v>
      </c>
    </row>
    <row r="1740" spans="54:56">
      <c r="BB1740" s="72">
        <v>0.86499999999999999</v>
      </c>
      <c r="BC1740" s="72">
        <v>235</v>
      </c>
      <c r="BD1740" s="72">
        <f t="shared" si="31"/>
        <v>303</v>
      </c>
    </row>
    <row r="1741" spans="54:56">
      <c r="BB1741" s="72">
        <v>0.86550000000000005</v>
      </c>
      <c r="BC1741" s="72">
        <v>226</v>
      </c>
      <c r="BD1741" s="72">
        <f t="shared" si="31"/>
        <v>312</v>
      </c>
    </row>
    <row r="1742" spans="54:56">
      <c r="BB1742" s="72">
        <v>0.86599999999999999</v>
      </c>
      <c r="BC1742" s="72">
        <v>246</v>
      </c>
      <c r="BD1742" s="72">
        <f t="shared" si="31"/>
        <v>292</v>
      </c>
    </row>
    <row r="1743" spans="54:56">
      <c r="BB1743" s="72">
        <v>0.86650000000000005</v>
      </c>
      <c r="BC1743" s="72">
        <v>294</v>
      </c>
      <c r="BD1743" s="72">
        <f t="shared" si="31"/>
        <v>244</v>
      </c>
    </row>
    <row r="1744" spans="54:56">
      <c r="BB1744" s="72">
        <v>0.86699999999999999</v>
      </c>
      <c r="BC1744" s="72">
        <v>233</v>
      </c>
      <c r="BD1744" s="72">
        <f t="shared" si="31"/>
        <v>305</v>
      </c>
    </row>
    <row r="1745" spans="54:56">
      <c r="BB1745" s="72">
        <v>0.86750000000000005</v>
      </c>
      <c r="BC1745" s="72">
        <v>196</v>
      </c>
      <c r="BD1745" s="72">
        <f t="shared" si="31"/>
        <v>342</v>
      </c>
    </row>
    <row r="1746" spans="54:56">
      <c r="BB1746" s="72">
        <v>0.86799999999999999</v>
      </c>
      <c r="BC1746" s="72">
        <v>243</v>
      </c>
      <c r="BD1746" s="72">
        <f t="shared" si="31"/>
        <v>295</v>
      </c>
    </row>
    <row r="1747" spans="54:56">
      <c r="BB1747" s="72">
        <v>0.86850000000000005</v>
      </c>
      <c r="BC1747" s="72">
        <v>229</v>
      </c>
      <c r="BD1747" s="72">
        <f t="shared" si="31"/>
        <v>309</v>
      </c>
    </row>
    <row r="1748" spans="54:56">
      <c r="BB1748" s="72">
        <v>0.86899999999999999</v>
      </c>
      <c r="BC1748" s="72">
        <v>250</v>
      </c>
      <c r="BD1748" s="72">
        <f t="shared" si="31"/>
        <v>288</v>
      </c>
    </row>
    <row r="1749" spans="54:56">
      <c r="BB1749" s="72">
        <v>0.86950000000000005</v>
      </c>
      <c r="BC1749" s="72">
        <v>172</v>
      </c>
      <c r="BD1749" s="72">
        <f t="shared" si="31"/>
        <v>366</v>
      </c>
    </row>
    <row r="1750" spans="54:56">
      <c r="BB1750" s="72">
        <v>0.87</v>
      </c>
      <c r="BC1750" s="72">
        <v>249</v>
      </c>
      <c r="BD1750" s="72">
        <f t="shared" si="31"/>
        <v>289</v>
      </c>
    </row>
    <row r="1751" spans="54:56">
      <c r="BB1751" s="72">
        <v>0.87050000000000005</v>
      </c>
      <c r="BC1751" s="72">
        <v>242</v>
      </c>
      <c r="BD1751" s="72">
        <f t="shared" si="31"/>
        <v>296</v>
      </c>
    </row>
    <row r="1752" spans="54:56">
      <c r="BB1752" s="72">
        <v>0.871</v>
      </c>
      <c r="BC1752" s="72">
        <v>178</v>
      </c>
      <c r="BD1752" s="72">
        <f t="shared" si="31"/>
        <v>360</v>
      </c>
    </row>
    <row r="1753" spans="54:56">
      <c r="BB1753" s="72">
        <v>0.87150000000000005</v>
      </c>
      <c r="BC1753" s="72">
        <v>207</v>
      </c>
      <c r="BD1753" s="72">
        <f t="shared" si="31"/>
        <v>331</v>
      </c>
    </row>
    <row r="1754" spans="54:56">
      <c r="BB1754" s="72">
        <v>0.872</v>
      </c>
      <c r="BC1754" s="72">
        <v>238</v>
      </c>
      <c r="BD1754" s="72">
        <f t="shared" si="31"/>
        <v>300</v>
      </c>
    </row>
    <row r="1755" spans="54:56">
      <c r="BB1755" s="72">
        <v>0.87250000000000005</v>
      </c>
      <c r="BC1755" s="72">
        <v>247</v>
      </c>
      <c r="BD1755" s="72">
        <f t="shared" si="31"/>
        <v>291</v>
      </c>
    </row>
    <row r="1756" spans="54:56">
      <c r="BB1756" s="72">
        <v>0.873</v>
      </c>
      <c r="BC1756" s="72">
        <v>253</v>
      </c>
      <c r="BD1756" s="72">
        <f t="shared" si="31"/>
        <v>285</v>
      </c>
    </row>
    <row r="1757" spans="54:56">
      <c r="BB1757" s="72">
        <v>0.87350000000000005</v>
      </c>
      <c r="BC1757" s="72">
        <v>197</v>
      </c>
      <c r="BD1757" s="72">
        <f t="shared" si="31"/>
        <v>341</v>
      </c>
    </row>
    <row r="1758" spans="54:56">
      <c r="BB1758" s="72">
        <v>0.874</v>
      </c>
      <c r="BC1758" s="72">
        <v>271</v>
      </c>
      <c r="BD1758" s="72">
        <f t="shared" si="31"/>
        <v>267</v>
      </c>
    </row>
    <row r="1759" spans="54:56">
      <c r="BB1759" s="72">
        <v>0.87450000000000006</v>
      </c>
      <c r="BC1759" s="72">
        <v>213</v>
      </c>
      <c r="BD1759" s="72">
        <f t="shared" si="31"/>
        <v>325</v>
      </c>
    </row>
    <row r="1760" spans="54:56">
      <c r="BB1760" s="72">
        <v>0.875</v>
      </c>
      <c r="BC1760" s="72">
        <v>231</v>
      </c>
      <c r="BD1760" s="72">
        <f t="shared" si="31"/>
        <v>307</v>
      </c>
    </row>
    <row r="1761" spans="54:56">
      <c r="BB1761" s="72">
        <v>0.87549999999999994</v>
      </c>
      <c r="BC1761" s="72">
        <v>244</v>
      </c>
      <c r="BD1761" s="72">
        <f t="shared" si="31"/>
        <v>294</v>
      </c>
    </row>
    <row r="1762" spans="54:56">
      <c r="BB1762" s="72">
        <v>0.876</v>
      </c>
      <c r="BC1762" s="72">
        <v>233</v>
      </c>
      <c r="BD1762" s="72">
        <f t="shared" si="31"/>
        <v>305</v>
      </c>
    </row>
    <row r="1763" spans="54:56">
      <c r="BB1763" s="72">
        <v>0.87649999999999995</v>
      </c>
      <c r="BC1763" s="72">
        <v>208</v>
      </c>
      <c r="BD1763" s="72">
        <f t="shared" si="31"/>
        <v>330</v>
      </c>
    </row>
    <row r="1764" spans="54:56">
      <c r="BB1764" s="72">
        <v>0.877</v>
      </c>
      <c r="BC1764" s="72">
        <v>297</v>
      </c>
      <c r="BD1764" s="72">
        <f t="shared" si="31"/>
        <v>241</v>
      </c>
    </row>
    <row r="1765" spans="54:56">
      <c r="BB1765" s="72">
        <v>0.87749999999999995</v>
      </c>
      <c r="BC1765" s="72">
        <v>221</v>
      </c>
      <c r="BD1765" s="72">
        <f t="shared" si="31"/>
        <v>317</v>
      </c>
    </row>
    <row r="1766" spans="54:56">
      <c r="BB1766" s="72">
        <v>0.878</v>
      </c>
      <c r="BC1766" s="72">
        <v>251</v>
      </c>
      <c r="BD1766" s="72">
        <f t="shared" si="31"/>
        <v>287</v>
      </c>
    </row>
    <row r="1767" spans="54:56">
      <c r="BB1767" s="72">
        <v>0.87849999999999995</v>
      </c>
      <c r="BC1767" s="72">
        <v>258</v>
      </c>
      <c r="BD1767" s="72">
        <f t="shared" si="31"/>
        <v>280</v>
      </c>
    </row>
    <row r="1768" spans="54:56">
      <c r="BB1768" s="72">
        <v>0.879</v>
      </c>
      <c r="BC1768" s="72">
        <v>225</v>
      </c>
      <c r="BD1768" s="72">
        <f t="shared" si="31"/>
        <v>313</v>
      </c>
    </row>
    <row r="1769" spans="54:56">
      <c r="BB1769" s="72">
        <v>0.87949999999999995</v>
      </c>
      <c r="BC1769" s="72">
        <v>236</v>
      </c>
      <c r="BD1769" s="72">
        <f t="shared" si="31"/>
        <v>302</v>
      </c>
    </row>
    <row r="1770" spans="54:56">
      <c r="BB1770" s="72">
        <v>0.88</v>
      </c>
      <c r="BC1770" s="72">
        <v>236</v>
      </c>
      <c r="BD1770" s="72">
        <f t="shared" si="31"/>
        <v>302</v>
      </c>
    </row>
    <row r="1771" spans="54:56">
      <c r="BB1771" s="72">
        <v>0.88049999999999995</v>
      </c>
      <c r="BC1771" s="72">
        <v>298</v>
      </c>
      <c r="BD1771" s="72">
        <f t="shared" si="31"/>
        <v>240</v>
      </c>
    </row>
    <row r="1772" spans="54:56">
      <c r="BB1772" s="72">
        <v>0.88100000000000001</v>
      </c>
      <c r="BC1772" s="72">
        <v>239</v>
      </c>
      <c r="BD1772" s="72">
        <f t="shared" si="31"/>
        <v>299</v>
      </c>
    </row>
    <row r="1773" spans="54:56">
      <c r="BB1773" s="72">
        <v>0.88149999999999995</v>
      </c>
      <c r="BC1773" s="72">
        <v>274</v>
      </c>
      <c r="BD1773" s="72">
        <f t="shared" si="31"/>
        <v>264</v>
      </c>
    </row>
    <row r="1774" spans="54:56">
      <c r="BB1774" s="72">
        <v>0.88200000000000001</v>
      </c>
      <c r="BC1774" s="72">
        <v>187</v>
      </c>
      <c r="BD1774" s="72">
        <f t="shared" si="31"/>
        <v>351</v>
      </c>
    </row>
    <row r="1775" spans="54:56">
      <c r="BB1775" s="72">
        <v>0.88249999999999995</v>
      </c>
      <c r="BC1775" s="72">
        <v>245</v>
      </c>
      <c r="BD1775" s="72">
        <f t="shared" si="31"/>
        <v>293</v>
      </c>
    </row>
    <row r="1776" spans="54:56">
      <c r="BB1776" s="72">
        <v>0.88300000000000001</v>
      </c>
      <c r="BC1776" s="72">
        <v>243</v>
      </c>
      <c r="BD1776" s="72">
        <f t="shared" si="31"/>
        <v>295</v>
      </c>
    </row>
    <row r="1777" spans="54:56">
      <c r="BB1777" s="72">
        <v>0.88349999999999995</v>
      </c>
      <c r="BC1777" s="72">
        <v>203</v>
      </c>
      <c r="BD1777" s="72">
        <f t="shared" si="31"/>
        <v>335</v>
      </c>
    </row>
    <row r="1778" spans="54:56">
      <c r="BB1778" s="72">
        <v>0.88400000000000001</v>
      </c>
      <c r="BC1778" s="72">
        <v>251</v>
      </c>
      <c r="BD1778" s="72">
        <f t="shared" si="31"/>
        <v>287</v>
      </c>
    </row>
    <row r="1779" spans="54:56">
      <c r="BB1779" s="72">
        <v>0.88449999999999995</v>
      </c>
      <c r="BC1779" s="72">
        <v>261</v>
      </c>
      <c r="BD1779" s="72">
        <f t="shared" si="31"/>
        <v>277</v>
      </c>
    </row>
    <row r="1780" spans="54:56">
      <c r="BB1780" s="72">
        <v>0.88500000000000001</v>
      </c>
      <c r="BC1780" s="72">
        <v>237</v>
      </c>
      <c r="BD1780" s="72">
        <f t="shared" si="31"/>
        <v>301</v>
      </c>
    </row>
    <row r="1781" spans="54:56">
      <c r="BB1781" s="72">
        <v>0.88549999999999995</v>
      </c>
      <c r="BC1781" s="72">
        <v>201</v>
      </c>
      <c r="BD1781" s="72">
        <f t="shared" si="31"/>
        <v>337</v>
      </c>
    </row>
    <row r="1782" spans="54:56">
      <c r="BB1782" s="72">
        <v>0.88600000000000001</v>
      </c>
      <c r="BC1782" s="72">
        <v>206</v>
      </c>
      <c r="BD1782" s="72">
        <f t="shared" si="31"/>
        <v>332</v>
      </c>
    </row>
    <row r="1783" spans="54:56">
      <c r="BB1783" s="72">
        <v>0.88649999999999995</v>
      </c>
      <c r="BC1783" s="72">
        <v>253</v>
      </c>
      <c r="BD1783" s="72">
        <f t="shared" si="31"/>
        <v>285</v>
      </c>
    </row>
    <row r="1784" spans="54:56">
      <c r="BB1784" s="72">
        <v>0.88700000000000001</v>
      </c>
      <c r="BC1784" s="72">
        <v>208</v>
      </c>
      <c r="BD1784" s="72">
        <f t="shared" si="31"/>
        <v>330</v>
      </c>
    </row>
    <row r="1785" spans="54:56">
      <c r="BB1785" s="72">
        <v>0.88749999999999996</v>
      </c>
      <c r="BC1785" s="72">
        <v>208</v>
      </c>
      <c r="BD1785" s="72">
        <f t="shared" si="31"/>
        <v>330</v>
      </c>
    </row>
    <row r="1786" spans="54:56">
      <c r="BB1786" s="72">
        <v>0.88800000000000001</v>
      </c>
      <c r="BC1786" s="72">
        <v>205</v>
      </c>
      <c r="BD1786" s="72">
        <f t="shared" si="31"/>
        <v>333</v>
      </c>
    </row>
    <row r="1787" spans="54:56">
      <c r="BB1787" s="72">
        <v>0.88849999999999996</v>
      </c>
      <c r="BC1787" s="72">
        <v>232</v>
      </c>
      <c r="BD1787" s="72">
        <f t="shared" si="31"/>
        <v>306</v>
      </c>
    </row>
    <row r="1788" spans="54:56">
      <c r="BB1788" s="72">
        <v>0.88900000000000001</v>
      </c>
      <c r="BC1788" s="72">
        <v>217</v>
      </c>
      <c r="BD1788" s="72">
        <f t="shared" si="31"/>
        <v>321</v>
      </c>
    </row>
    <row r="1789" spans="54:56">
      <c r="BB1789" s="72">
        <v>0.88949999999999996</v>
      </c>
      <c r="BC1789" s="72">
        <v>232</v>
      </c>
      <c r="BD1789" s="72">
        <f t="shared" si="31"/>
        <v>306</v>
      </c>
    </row>
    <row r="1790" spans="54:56">
      <c r="BB1790" s="72">
        <v>0.89</v>
      </c>
      <c r="BC1790" s="72">
        <v>265</v>
      </c>
      <c r="BD1790" s="72">
        <f t="shared" si="31"/>
        <v>273</v>
      </c>
    </row>
    <row r="1791" spans="54:56">
      <c r="BB1791" s="72">
        <v>0.89049999999999996</v>
      </c>
      <c r="BC1791" s="72">
        <v>204</v>
      </c>
      <c r="BD1791" s="72">
        <f t="shared" si="31"/>
        <v>334</v>
      </c>
    </row>
    <row r="1792" spans="54:56">
      <c r="BB1792" s="72">
        <v>0.89100000000000001</v>
      </c>
      <c r="BC1792" s="72">
        <v>224</v>
      </c>
      <c r="BD1792" s="72">
        <f t="shared" si="31"/>
        <v>314</v>
      </c>
    </row>
    <row r="1793" spans="54:56">
      <c r="BB1793" s="72">
        <v>0.89149999999999996</v>
      </c>
      <c r="BC1793" s="72">
        <v>286</v>
      </c>
      <c r="BD1793" s="72">
        <f t="shared" si="31"/>
        <v>252</v>
      </c>
    </row>
    <row r="1794" spans="54:56">
      <c r="BB1794" s="72">
        <v>0.89200000000000002</v>
      </c>
      <c r="BC1794" s="72">
        <v>236</v>
      </c>
      <c r="BD1794" s="72">
        <f t="shared" si="31"/>
        <v>302</v>
      </c>
    </row>
    <row r="1795" spans="54:56">
      <c r="BB1795" s="72">
        <v>0.89249999999999996</v>
      </c>
      <c r="BC1795" s="72">
        <v>246</v>
      </c>
      <c r="BD1795" s="72">
        <f t="shared" si="31"/>
        <v>292</v>
      </c>
    </row>
    <row r="1796" spans="54:56">
      <c r="BB1796" s="72">
        <v>0.89300000000000002</v>
      </c>
      <c r="BC1796" s="72">
        <v>214</v>
      </c>
      <c r="BD1796" s="72">
        <f t="shared" si="31"/>
        <v>324</v>
      </c>
    </row>
    <row r="1797" spans="54:56">
      <c r="BB1797" s="72">
        <v>0.89349999999999996</v>
      </c>
      <c r="BC1797" s="72">
        <v>249</v>
      </c>
      <c r="BD1797" s="72">
        <f t="shared" si="31"/>
        <v>289</v>
      </c>
    </row>
    <row r="1798" spans="54:56">
      <c r="BB1798" s="72">
        <v>0.89400000000000002</v>
      </c>
      <c r="BC1798" s="72">
        <v>254</v>
      </c>
      <c r="BD1798" s="72">
        <f t="shared" si="31"/>
        <v>284</v>
      </c>
    </row>
    <row r="1799" spans="54:56">
      <c r="BB1799" s="72">
        <v>0.89449999999999996</v>
      </c>
      <c r="BC1799" s="72">
        <v>238</v>
      </c>
      <c r="BD1799" s="72">
        <f t="shared" si="31"/>
        <v>300</v>
      </c>
    </row>
    <row r="1800" spans="54:56">
      <c r="BB1800" s="72">
        <v>0.89500000000000002</v>
      </c>
      <c r="BC1800" s="72">
        <v>218</v>
      </c>
      <c r="BD1800" s="72">
        <f t="shared" si="31"/>
        <v>320</v>
      </c>
    </row>
    <row r="1801" spans="54:56">
      <c r="BB1801" s="72">
        <v>0.89549999999999996</v>
      </c>
      <c r="BC1801" s="72">
        <v>260</v>
      </c>
      <c r="BD1801" s="72">
        <f t="shared" si="31"/>
        <v>278</v>
      </c>
    </row>
    <row r="1802" spans="54:56">
      <c r="BB1802" s="72">
        <v>0.89600000000000002</v>
      </c>
      <c r="BC1802" s="72">
        <v>266</v>
      </c>
      <c r="BD1802" s="72">
        <f t="shared" ref="BD1802:BD1865" si="32">$BB$5-BC1802</f>
        <v>272</v>
      </c>
    </row>
    <row r="1803" spans="54:56">
      <c r="BB1803" s="72">
        <v>0.89649999999999996</v>
      </c>
      <c r="BC1803" s="72">
        <v>216</v>
      </c>
      <c r="BD1803" s="72">
        <f t="shared" si="32"/>
        <v>322</v>
      </c>
    </row>
    <row r="1804" spans="54:56">
      <c r="BB1804" s="72">
        <v>0.89700000000000002</v>
      </c>
      <c r="BC1804" s="72">
        <v>233</v>
      </c>
      <c r="BD1804" s="72">
        <f t="shared" si="32"/>
        <v>305</v>
      </c>
    </row>
    <row r="1805" spans="54:56">
      <c r="BB1805" s="72">
        <v>0.89749999999999996</v>
      </c>
      <c r="BC1805" s="72">
        <v>230</v>
      </c>
      <c r="BD1805" s="72">
        <f t="shared" si="32"/>
        <v>308</v>
      </c>
    </row>
    <row r="1806" spans="54:56">
      <c r="BB1806" s="72">
        <v>0.89800000000000002</v>
      </c>
      <c r="BC1806" s="72">
        <v>240</v>
      </c>
      <c r="BD1806" s="72">
        <f t="shared" si="32"/>
        <v>298</v>
      </c>
    </row>
    <row r="1807" spans="54:56">
      <c r="BB1807" s="72">
        <v>0.89849999999999997</v>
      </c>
      <c r="BC1807" s="72">
        <v>214</v>
      </c>
      <c r="BD1807" s="72">
        <f t="shared" si="32"/>
        <v>324</v>
      </c>
    </row>
    <row r="1808" spans="54:56">
      <c r="BB1808" s="72">
        <v>0.89900000000000002</v>
      </c>
      <c r="BC1808" s="72">
        <v>259</v>
      </c>
      <c r="BD1808" s="72">
        <f t="shared" si="32"/>
        <v>279</v>
      </c>
    </row>
    <row r="1809" spans="54:56">
      <c r="BB1809" s="72">
        <v>0.89949999999999997</v>
      </c>
      <c r="BC1809" s="72">
        <v>265</v>
      </c>
      <c r="BD1809" s="72">
        <f t="shared" si="32"/>
        <v>273</v>
      </c>
    </row>
    <row r="1810" spans="54:56">
      <c r="BB1810" s="72">
        <v>0.9</v>
      </c>
      <c r="BC1810" s="72">
        <v>236</v>
      </c>
      <c r="BD1810" s="72">
        <f t="shared" si="32"/>
        <v>302</v>
      </c>
    </row>
    <row r="1811" spans="54:56">
      <c r="BB1811" s="72">
        <v>0.90049999999999997</v>
      </c>
      <c r="BC1811" s="72">
        <v>279</v>
      </c>
      <c r="BD1811" s="72">
        <f t="shared" si="32"/>
        <v>259</v>
      </c>
    </row>
    <row r="1812" spans="54:56">
      <c r="BB1812" s="72">
        <v>0.90100000000000002</v>
      </c>
      <c r="BC1812" s="72">
        <v>200</v>
      </c>
      <c r="BD1812" s="72">
        <f t="shared" si="32"/>
        <v>338</v>
      </c>
    </row>
    <row r="1813" spans="54:56">
      <c r="BB1813" s="72">
        <v>0.90149999999999997</v>
      </c>
      <c r="BC1813" s="72">
        <v>254</v>
      </c>
      <c r="BD1813" s="72">
        <f t="shared" si="32"/>
        <v>284</v>
      </c>
    </row>
    <row r="1814" spans="54:56">
      <c r="BB1814" s="72">
        <v>0.90200000000000002</v>
      </c>
      <c r="BC1814" s="72">
        <v>201</v>
      </c>
      <c r="BD1814" s="72">
        <f t="shared" si="32"/>
        <v>337</v>
      </c>
    </row>
    <row r="1815" spans="54:56">
      <c r="BB1815" s="72">
        <v>0.90249999999999997</v>
      </c>
      <c r="BC1815" s="72">
        <v>263</v>
      </c>
      <c r="BD1815" s="72">
        <f t="shared" si="32"/>
        <v>275</v>
      </c>
    </row>
    <row r="1816" spans="54:56">
      <c r="BB1816" s="72">
        <v>0.90300000000000002</v>
      </c>
      <c r="BC1816" s="72">
        <v>213</v>
      </c>
      <c r="BD1816" s="72">
        <f t="shared" si="32"/>
        <v>325</v>
      </c>
    </row>
    <row r="1817" spans="54:56">
      <c r="BB1817" s="72">
        <v>0.90349999999999997</v>
      </c>
      <c r="BC1817" s="72">
        <v>222</v>
      </c>
      <c r="BD1817" s="72">
        <f t="shared" si="32"/>
        <v>316</v>
      </c>
    </row>
    <row r="1818" spans="54:56">
      <c r="BB1818" s="72">
        <v>0.90400000000000003</v>
      </c>
      <c r="BC1818" s="72">
        <v>283</v>
      </c>
      <c r="BD1818" s="72">
        <f t="shared" si="32"/>
        <v>255</v>
      </c>
    </row>
    <row r="1819" spans="54:56">
      <c r="BB1819" s="72">
        <v>0.90449999999999997</v>
      </c>
      <c r="BC1819" s="72">
        <v>213</v>
      </c>
      <c r="BD1819" s="72">
        <f t="shared" si="32"/>
        <v>325</v>
      </c>
    </row>
    <row r="1820" spans="54:56">
      <c r="BB1820" s="72">
        <v>0.90500000000000003</v>
      </c>
      <c r="BC1820" s="72">
        <v>254</v>
      </c>
      <c r="BD1820" s="72">
        <f t="shared" si="32"/>
        <v>284</v>
      </c>
    </row>
    <row r="1821" spans="54:56">
      <c r="BB1821" s="72">
        <v>0.90549999999999997</v>
      </c>
      <c r="BC1821" s="72">
        <v>254</v>
      </c>
      <c r="BD1821" s="72">
        <f t="shared" si="32"/>
        <v>284</v>
      </c>
    </row>
    <row r="1822" spans="54:56">
      <c r="BB1822" s="72">
        <v>0.90600000000000003</v>
      </c>
      <c r="BC1822" s="72">
        <v>274</v>
      </c>
      <c r="BD1822" s="72">
        <f t="shared" si="32"/>
        <v>264</v>
      </c>
    </row>
    <row r="1823" spans="54:56">
      <c r="BB1823" s="72">
        <v>0.90649999999999997</v>
      </c>
      <c r="BC1823" s="72">
        <v>206</v>
      </c>
      <c r="BD1823" s="72">
        <f t="shared" si="32"/>
        <v>332</v>
      </c>
    </row>
    <row r="1824" spans="54:56">
      <c r="BB1824" s="72">
        <v>0.90700000000000003</v>
      </c>
      <c r="BC1824" s="72">
        <v>261</v>
      </c>
      <c r="BD1824" s="72">
        <f t="shared" si="32"/>
        <v>277</v>
      </c>
    </row>
    <row r="1825" spans="54:56">
      <c r="BB1825" s="72">
        <v>0.90749999999999997</v>
      </c>
      <c r="BC1825" s="72">
        <v>223</v>
      </c>
      <c r="BD1825" s="72">
        <f t="shared" si="32"/>
        <v>315</v>
      </c>
    </row>
    <row r="1826" spans="54:56">
      <c r="BB1826" s="72">
        <v>0.90800000000000003</v>
      </c>
      <c r="BC1826" s="72">
        <v>292</v>
      </c>
      <c r="BD1826" s="72">
        <f t="shared" si="32"/>
        <v>246</v>
      </c>
    </row>
    <row r="1827" spans="54:56">
      <c r="BB1827" s="72">
        <v>0.90849999999999997</v>
      </c>
      <c r="BC1827" s="72">
        <v>201</v>
      </c>
      <c r="BD1827" s="72">
        <f t="shared" si="32"/>
        <v>337</v>
      </c>
    </row>
    <row r="1828" spans="54:56">
      <c r="BB1828" s="72">
        <v>0.90900000000000003</v>
      </c>
      <c r="BC1828" s="72">
        <v>258</v>
      </c>
      <c r="BD1828" s="72">
        <f t="shared" si="32"/>
        <v>280</v>
      </c>
    </row>
    <row r="1829" spans="54:56">
      <c r="BB1829" s="72">
        <v>0.90949999999999998</v>
      </c>
      <c r="BC1829" s="72">
        <v>238</v>
      </c>
      <c r="BD1829" s="72">
        <f t="shared" si="32"/>
        <v>300</v>
      </c>
    </row>
    <row r="1830" spans="54:56">
      <c r="BB1830" s="72">
        <v>0.91</v>
      </c>
      <c r="BC1830" s="72">
        <v>221</v>
      </c>
      <c r="BD1830" s="72">
        <f t="shared" si="32"/>
        <v>317</v>
      </c>
    </row>
    <row r="1831" spans="54:56">
      <c r="BB1831" s="72">
        <v>0.91049999999999998</v>
      </c>
      <c r="BC1831" s="72">
        <v>306</v>
      </c>
      <c r="BD1831" s="72">
        <f t="shared" si="32"/>
        <v>232</v>
      </c>
    </row>
    <row r="1832" spans="54:56">
      <c r="BB1832" s="72">
        <v>0.91100000000000003</v>
      </c>
      <c r="BC1832" s="72">
        <v>249</v>
      </c>
      <c r="BD1832" s="72">
        <f t="shared" si="32"/>
        <v>289</v>
      </c>
    </row>
    <row r="1833" spans="54:56">
      <c r="BB1833" s="72">
        <v>0.91149999999999998</v>
      </c>
      <c r="BC1833" s="72">
        <v>179</v>
      </c>
      <c r="BD1833" s="72">
        <f t="shared" si="32"/>
        <v>359</v>
      </c>
    </row>
    <row r="1834" spans="54:56">
      <c r="BB1834" s="72">
        <v>0.91200000000000003</v>
      </c>
      <c r="BC1834" s="72">
        <v>235</v>
      </c>
      <c r="BD1834" s="72">
        <f t="shared" si="32"/>
        <v>303</v>
      </c>
    </row>
    <row r="1835" spans="54:56">
      <c r="BB1835" s="72">
        <v>0.91249999999999998</v>
      </c>
      <c r="BC1835" s="72">
        <v>254</v>
      </c>
      <c r="BD1835" s="72">
        <f t="shared" si="32"/>
        <v>284</v>
      </c>
    </row>
    <row r="1836" spans="54:56">
      <c r="BB1836" s="72">
        <v>0.91300000000000003</v>
      </c>
      <c r="BC1836" s="72">
        <v>191</v>
      </c>
      <c r="BD1836" s="72">
        <f t="shared" si="32"/>
        <v>347</v>
      </c>
    </row>
    <row r="1837" spans="54:56">
      <c r="BB1837" s="72">
        <v>0.91349999999999998</v>
      </c>
      <c r="BC1837" s="72">
        <v>281</v>
      </c>
      <c r="BD1837" s="72">
        <f t="shared" si="32"/>
        <v>257</v>
      </c>
    </row>
    <row r="1838" spans="54:56">
      <c r="BB1838" s="72">
        <v>0.91400000000000003</v>
      </c>
      <c r="BC1838" s="72">
        <v>248</v>
      </c>
      <c r="BD1838" s="72">
        <f t="shared" si="32"/>
        <v>290</v>
      </c>
    </row>
    <row r="1839" spans="54:56">
      <c r="BB1839" s="72">
        <v>0.91449999999999998</v>
      </c>
      <c r="BC1839" s="72">
        <v>224</v>
      </c>
      <c r="BD1839" s="72">
        <f t="shared" si="32"/>
        <v>314</v>
      </c>
    </row>
    <row r="1840" spans="54:56">
      <c r="BB1840" s="72">
        <v>0.91500000000000004</v>
      </c>
      <c r="BC1840" s="72">
        <v>210</v>
      </c>
      <c r="BD1840" s="72">
        <f t="shared" si="32"/>
        <v>328</v>
      </c>
    </row>
    <row r="1841" spans="54:56">
      <c r="BB1841" s="72">
        <v>0.91549999999999998</v>
      </c>
      <c r="BC1841" s="72">
        <v>248</v>
      </c>
      <c r="BD1841" s="72">
        <f t="shared" si="32"/>
        <v>290</v>
      </c>
    </row>
    <row r="1842" spans="54:56">
      <c r="BB1842" s="72">
        <v>0.91600000000000004</v>
      </c>
      <c r="BC1842" s="72">
        <v>245</v>
      </c>
      <c r="BD1842" s="72">
        <f t="shared" si="32"/>
        <v>293</v>
      </c>
    </row>
    <row r="1843" spans="54:56">
      <c r="BB1843" s="72">
        <v>0.91649999999999998</v>
      </c>
      <c r="BC1843" s="72">
        <v>216</v>
      </c>
      <c r="BD1843" s="72">
        <f t="shared" si="32"/>
        <v>322</v>
      </c>
    </row>
    <row r="1844" spans="54:56">
      <c r="BB1844" s="72">
        <v>0.91700000000000004</v>
      </c>
      <c r="BC1844" s="72">
        <v>254</v>
      </c>
      <c r="BD1844" s="72">
        <f t="shared" si="32"/>
        <v>284</v>
      </c>
    </row>
    <row r="1845" spans="54:56">
      <c r="BB1845" s="72">
        <v>0.91749999999999998</v>
      </c>
      <c r="BC1845" s="72">
        <v>230</v>
      </c>
      <c r="BD1845" s="72">
        <f t="shared" si="32"/>
        <v>308</v>
      </c>
    </row>
    <row r="1846" spans="54:56">
      <c r="BB1846" s="72">
        <v>0.91800000000000004</v>
      </c>
      <c r="BC1846" s="72">
        <v>215</v>
      </c>
      <c r="BD1846" s="72">
        <f t="shared" si="32"/>
        <v>323</v>
      </c>
    </row>
    <row r="1847" spans="54:56">
      <c r="BB1847" s="72">
        <v>0.91849999999999998</v>
      </c>
      <c r="BC1847" s="72">
        <v>259</v>
      </c>
      <c r="BD1847" s="72">
        <f t="shared" si="32"/>
        <v>279</v>
      </c>
    </row>
    <row r="1848" spans="54:56">
      <c r="BB1848" s="72">
        <v>0.91900000000000004</v>
      </c>
      <c r="BC1848" s="72">
        <v>238</v>
      </c>
      <c r="BD1848" s="72">
        <f t="shared" si="32"/>
        <v>300</v>
      </c>
    </row>
    <row r="1849" spans="54:56">
      <c r="BB1849" s="72">
        <v>0.91949999999999998</v>
      </c>
      <c r="BC1849" s="72">
        <v>234</v>
      </c>
      <c r="BD1849" s="72">
        <f t="shared" si="32"/>
        <v>304</v>
      </c>
    </row>
    <row r="1850" spans="54:56">
      <c r="BB1850" s="72">
        <v>0.92</v>
      </c>
      <c r="BC1850" s="72">
        <v>255</v>
      </c>
      <c r="BD1850" s="72">
        <f t="shared" si="32"/>
        <v>283</v>
      </c>
    </row>
    <row r="1851" spans="54:56">
      <c r="BB1851" s="72">
        <v>0.92049999999999998</v>
      </c>
      <c r="BC1851" s="72">
        <v>246</v>
      </c>
      <c r="BD1851" s="72">
        <f t="shared" si="32"/>
        <v>292</v>
      </c>
    </row>
    <row r="1852" spans="54:56">
      <c r="BB1852" s="72">
        <v>0.92100000000000004</v>
      </c>
      <c r="BC1852" s="72">
        <v>188</v>
      </c>
      <c r="BD1852" s="72">
        <f t="shared" si="32"/>
        <v>350</v>
      </c>
    </row>
    <row r="1853" spans="54:56">
      <c r="BB1853" s="72">
        <v>0.92149999999999999</v>
      </c>
      <c r="BC1853" s="72">
        <v>254</v>
      </c>
      <c r="BD1853" s="72">
        <f t="shared" si="32"/>
        <v>284</v>
      </c>
    </row>
    <row r="1854" spans="54:56">
      <c r="BB1854" s="72">
        <v>0.92200000000000004</v>
      </c>
      <c r="BC1854" s="72">
        <v>241</v>
      </c>
      <c r="BD1854" s="72">
        <f t="shared" si="32"/>
        <v>297</v>
      </c>
    </row>
    <row r="1855" spans="54:56">
      <c r="BB1855" s="72">
        <v>0.92249999999999999</v>
      </c>
      <c r="BC1855" s="72">
        <v>239</v>
      </c>
      <c r="BD1855" s="72">
        <f t="shared" si="32"/>
        <v>299</v>
      </c>
    </row>
    <row r="1856" spans="54:56">
      <c r="BB1856" s="72">
        <v>0.92300000000000004</v>
      </c>
      <c r="BC1856" s="72">
        <v>257</v>
      </c>
      <c r="BD1856" s="72">
        <f t="shared" si="32"/>
        <v>281</v>
      </c>
    </row>
    <row r="1857" spans="54:56">
      <c r="BB1857" s="72">
        <v>0.92349999999999999</v>
      </c>
      <c r="BC1857" s="72">
        <v>272</v>
      </c>
      <c r="BD1857" s="72">
        <f t="shared" si="32"/>
        <v>266</v>
      </c>
    </row>
    <row r="1858" spans="54:56">
      <c r="BB1858" s="72">
        <v>0.92400000000000004</v>
      </c>
      <c r="BC1858" s="72">
        <v>229</v>
      </c>
      <c r="BD1858" s="72">
        <f t="shared" si="32"/>
        <v>309</v>
      </c>
    </row>
    <row r="1859" spans="54:56">
      <c r="BB1859" s="72">
        <v>0.92449999999999999</v>
      </c>
      <c r="BC1859" s="72">
        <v>237</v>
      </c>
      <c r="BD1859" s="72">
        <f t="shared" si="32"/>
        <v>301</v>
      </c>
    </row>
    <row r="1860" spans="54:56">
      <c r="BB1860" s="72">
        <v>0.92500000000000004</v>
      </c>
      <c r="BC1860" s="72">
        <v>297</v>
      </c>
      <c r="BD1860" s="72">
        <f t="shared" si="32"/>
        <v>241</v>
      </c>
    </row>
    <row r="1861" spans="54:56">
      <c r="BB1861" s="72">
        <v>0.92549999999999999</v>
      </c>
      <c r="BC1861" s="72">
        <v>272</v>
      </c>
      <c r="BD1861" s="72">
        <f t="shared" si="32"/>
        <v>266</v>
      </c>
    </row>
    <row r="1862" spans="54:56">
      <c r="BB1862" s="72">
        <v>0.92600000000000005</v>
      </c>
      <c r="BC1862" s="72">
        <v>266</v>
      </c>
      <c r="BD1862" s="72">
        <f t="shared" si="32"/>
        <v>272</v>
      </c>
    </row>
    <row r="1863" spans="54:56">
      <c r="BB1863" s="72">
        <v>0.92649999999999999</v>
      </c>
      <c r="BC1863" s="72">
        <v>233</v>
      </c>
      <c r="BD1863" s="72">
        <f t="shared" si="32"/>
        <v>305</v>
      </c>
    </row>
    <row r="1864" spans="54:56">
      <c r="BB1864" s="72">
        <v>0.92700000000000005</v>
      </c>
      <c r="BC1864" s="72">
        <v>217</v>
      </c>
      <c r="BD1864" s="72">
        <f t="shared" si="32"/>
        <v>321</v>
      </c>
    </row>
    <row r="1865" spans="54:56">
      <c r="BB1865" s="72">
        <v>0.92749999999999999</v>
      </c>
      <c r="BC1865" s="72">
        <v>239</v>
      </c>
      <c r="BD1865" s="72">
        <f t="shared" si="32"/>
        <v>299</v>
      </c>
    </row>
    <row r="1866" spans="54:56">
      <c r="BB1866" s="72">
        <v>0.92800000000000005</v>
      </c>
      <c r="BC1866" s="72">
        <v>242</v>
      </c>
      <c r="BD1866" s="72">
        <f t="shared" ref="BD1866:BD1929" si="33">$BB$5-BC1866</f>
        <v>296</v>
      </c>
    </row>
    <row r="1867" spans="54:56">
      <c r="BB1867" s="72">
        <v>0.92849999999999999</v>
      </c>
      <c r="BC1867" s="72">
        <v>191</v>
      </c>
      <c r="BD1867" s="72">
        <f t="shared" si="33"/>
        <v>347</v>
      </c>
    </row>
    <row r="1868" spans="54:56">
      <c r="BB1868" s="72">
        <v>0.92900000000000005</v>
      </c>
      <c r="BC1868" s="72">
        <v>250</v>
      </c>
      <c r="BD1868" s="72">
        <f t="shared" si="33"/>
        <v>288</v>
      </c>
    </row>
    <row r="1869" spans="54:56">
      <c r="BB1869" s="72">
        <v>0.92949999999999999</v>
      </c>
      <c r="BC1869" s="72">
        <v>241</v>
      </c>
      <c r="BD1869" s="72">
        <f t="shared" si="33"/>
        <v>297</v>
      </c>
    </row>
    <row r="1870" spans="54:56">
      <c r="BB1870" s="72">
        <v>0.93</v>
      </c>
      <c r="BC1870" s="72">
        <v>248</v>
      </c>
      <c r="BD1870" s="72">
        <f t="shared" si="33"/>
        <v>290</v>
      </c>
    </row>
    <row r="1871" spans="54:56">
      <c r="BB1871" s="72">
        <v>0.93049999999999999</v>
      </c>
      <c r="BC1871" s="72">
        <v>222</v>
      </c>
      <c r="BD1871" s="72">
        <f t="shared" si="33"/>
        <v>316</v>
      </c>
    </row>
    <row r="1872" spans="54:56">
      <c r="BB1872" s="72">
        <v>0.93100000000000005</v>
      </c>
      <c r="BC1872" s="72">
        <v>263</v>
      </c>
      <c r="BD1872" s="72">
        <f t="shared" si="33"/>
        <v>275</v>
      </c>
    </row>
    <row r="1873" spans="54:56">
      <c r="BB1873" s="72">
        <v>0.93149999999999999</v>
      </c>
      <c r="BC1873" s="72">
        <v>287</v>
      </c>
      <c r="BD1873" s="72">
        <f t="shared" si="33"/>
        <v>251</v>
      </c>
    </row>
    <row r="1874" spans="54:56">
      <c r="BB1874" s="72">
        <v>0.93200000000000005</v>
      </c>
      <c r="BC1874" s="72">
        <v>262</v>
      </c>
      <c r="BD1874" s="72">
        <f t="shared" si="33"/>
        <v>276</v>
      </c>
    </row>
    <row r="1875" spans="54:56">
      <c r="BB1875" s="72">
        <v>0.9325</v>
      </c>
      <c r="BC1875" s="72">
        <v>231</v>
      </c>
      <c r="BD1875" s="72">
        <f t="shared" si="33"/>
        <v>307</v>
      </c>
    </row>
    <row r="1876" spans="54:56">
      <c r="BB1876" s="72">
        <v>0.93300000000000005</v>
      </c>
      <c r="BC1876" s="72">
        <v>210</v>
      </c>
      <c r="BD1876" s="72">
        <f t="shared" si="33"/>
        <v>328</v>
      </c>
    </row>
    <row r="1877" spans="54:56">
      <c r="BB1877" s="72">
        <v>0.9335</v>
      </c>
      <c r="BC1877" s="72">
        <v>248</v>
      </c>
      <c r="BD1877" s="72">
        <f t="shared" si="33"/>
        <v>290</v>
      </c>
    </row>
    <row r="1878" spans="54:56">
      <c r="BB1878" s="72">
        <v>0.93400000000000005</v>
      </c>
      <c r="BC1878" s="72">
        <v>238</v>
      </c>
      <c r="BD1878" s="72">
        <f t="shared" si="33"/>
        <v>300</v>
      </c>
    </row>
    <row r="1879" spans="54:56">
      <c r="BB1879" s="72">
        <v>0.9345</v>
      </c>
      <c r="BC1879" s="72">
        <v>240</v>
      </c>
      <c r="BD1879" s="72">
        <f t="shared" si="33"/>
        <v>298</v>
      </c>
    </row>
    <row r="1880" spans="54:56">
      <c r="BB1880" s="72">
        <v>0.93500000000000005</v>
      </c>
      <c r="BC1880" s="72">
        <v>264</v>
      </c>
      <c r="BD1880" s="72">
        <f t="shared" si="33"/>
        <v>274</v>
      </c>
    </row>
    <row r="1881" spans="54:56">
      <c r="BB1881" s="72">
        <v>0.9355</v>
      </c>
      <c r="BC1881" s="72">
        <v>269</v>
      </c>
      <c r="BD1881" s="72">
        <f t="shared" si="33"/>
        <v>269</v>
      </c>
    </row>
    <row r="1882" spans="54:56">
      <c r="BB1882" s="72">
        <v>0.93600000000000005</v>
      </c>
      <c r="BC1882" s="72">
        <v>200</v>
      </c>
      <c r="BD1882" s="72">
        <f t="shared" si="33"/>
        <v>338</v>
      </c>
    </row>
    <row r="1883" spans="54:56">
      <c r="BB1883" s="72">
        <v>0.9365</v>
      </c>
      <c r="BC1883" s="72">
        <v>251</v>
      </c>
      <c r="BD1883" s="72">
        <f t="shared" si="33"/>
        <v>287</v>
      </c>
    </row>
    <row r="1884" spans="54:56">
      <c r="BB1884" s="72">
        <v>0.93700000000000006</v>
      </c>
      <c r="BC1884" s="72">
        <v>233</v>
      </c>
      <c r="BD1884" s="72">
        <f t="shared" si="33"/>
        <v>305</v>
      </c>
    </row>
    <row r="1885" spans="54:56">
      <c r="BB1885" s="72">
        <v>0.9375</v>
      </c>
      <c r="BC1885" s="72">
        <v>232</v>
      </c>
      <c r="BD1885" s="72">
        <f t="shared" si="33"/>
        <v>306</v>
      </c>
    </row>
    <row r="1886" spans="54:56">
      <c r="BB1886" s="72">
        <v>0.93799999999999994</v>
      </c>
      <c r="BC1886" s="72">
        <v>272</v>
      </c>
      <c r="BD1886" s="72">
        <f t="shared" si="33"/>
        <v>266</v>
      </c>
    </row>
    <row r="1887" spans="54:56">
      <c r="BB1887" s="72">
        <v>0.9385</v>
      </c>
      <c r="BC1887" s="72">
        <v>234</v>
      </c>
      <c r="BD1887" s="72">
        <f t="shared" si="33"/>
        <v>304</v>
      </c>
    </row>
    <row r="1888" spans="54:56">
      <c r="BB1888" s="72">
        <v>0.93899999999999995</v>
      </c>
      <c r="BC1888" s="72">
        <v>222</v>
      </c>
      <c r="BD1888" s="72">
        <f t="shared" si="33"/>
        <v>316</v>
      </c>
    </row>
    <row r="1889" spans="54:56">
      <c r="BB1889" s="72">
        <v>0.9395</v>
      </c>
      <c r="BC1889" s="72">
        <v>238</v>
      </c>
      <c r="BD1889" s="72">
        <f t="shared" si="33"/>
        <v>300</v>
      </c>
    </row>
    <row r="1890" spans="54:56">
      <c r="BB1890" s="72">
        <v>0.94</v>
      </c>
      <c r="BC1890" s="72">
        <v>220</v>
      </c>
      <c r="BD1890" s="72">
        <f t="shared" si="33"/>
        <v>318</v>
      </c>
    </row>
    <row r="1891" spans="54:56">
      <c r="BB1891" s="72">
        <v>0.9405</v>
      </c>
      <c r="BC1891" s="72">
        <v>192</v>
      </c>
      <c r="BD1891" s="72">
        <f t="shared" si="33"/>
        <v>346</v>
      </c>
    </row>
    <row r="1892" spans="54:56">
      <c r="BB1892" s="72">
        <v>0.94099999999999995</v>
      </c>
      <c r="BC1892" s="72">
        <v>251</v>
      </c>
      <c r="BD1892" s="72">
        <f t="shared" si="33"/>
        <v>287</v>
      </c>
    </row>
    <row r="1893" spans="54:56">
      <c r="BB1893" s="72">
        <v>0.9415</v>
      </c>
      <c r="BC1893" s="72">
        <v>228</v>
      </c>
      <c r="BD1893" s="72">
        <f t="shared" si="33"/>
        <v>310</v>
      </c>
    </row>
    <row r="1894" spans="54:56">
      <c r="BB1894" s="72">
        <v>0.94199999999999995</v>
      </c>
      <c r="BC1894" s="72">
        <v>271</v>
      </c>
      <c r="BD1894" s="72">
        <f t="shared" si="33"/>
        <v>267</v>
      </c>
    </row>
    <row r="1895" spans="54:56">
      <c r="BB1895" s="72">
        <v>0.9425</v>
      </c>
      <c r="BC1895" s="72">
        <v>274</v>
      </c>
      <c r="BD1895" s="72">
        <f t="shared" si="33"/>
        <v>264</v>
      </c>
    </row>
    <row r="1896" spans="54:56">
      <c r="BB1896" s="72">
        <v>0.94299999999999995</v>
      </c>
      <c r="BC1896" s="72">
        <v>222</v>
      </c>
      <c r="BD1896" s="72">
        <f t="shared" si="33"/>
        <v>316</v>
      </c>
    </row>
    <row r="1897" spans="54:56">
      <c r="BB1897" s="72">
        <v>0.94350000000000001</v>
      </c>
      <c r="BC1897" s="72">
        <v>231</v>
      </c>
      <c r="BD1897" s="72">
        <f t="shared" si="33"/>
        <v>307</v>
      </c>
    </row>
    <row r="1898" spans="54:56">
      <c r="BB1898" s="72">
        <v>0.94399999999999995</v>
      </c>
      <c r="BC1898" s="72">
        <v>284</v>
      </c>
      <c r="BD1898" s="72">
        <f t="shared" si="33"/>
        <v>254</v>
      </c>
    </row>
    <row r="1899" spans="54:56">
      <c r="BB1899" s="72">
        <v>0.94450000000000001</v>
      </c>
      <c r="BC1899" s="72">
        <v>267</v>
      </c>
      <c r="BD1899" s="72">
        <f t="shared" si="33"/>
        <v>271</v>
      </c>
    </row>
    <row r="1900" spans="54:56">
      <c r="BB1900" s="72">
        <v>0.94499999999999995</v>
      </c>
      <c r="BC1900" s="72">
        <v>281</v>
      </c>
      <c r="BD1900" s="72">
        <f t="shared" si="33"/>
        <v>257</v>
      </c>
    </row>
    <row r="1901" spans="54:56">
      <c r="BB1901" s="72">
        <v>0.94550000000000001</v>
      </c>
      <c r="BC1901" s="72">
        <v>230</v>
      </c>
      <c r="BD1901" s="72">
        <f t="shared" si="33"/>
        <v>308</v>
      </c>
    </row>
    <row r="1902" spans="54:56">
      <c r="BB1902" s="72">
        <v>0.94599999999999995</v>
      </c>
      <c r="BC1902" s="72">
        <v>254</v>
      </c>
      <c r="BD1902" s="72">
        <f t="shared" si="33"/>
        <v>284</v>
      </c>
    </row>
    <row r="1903" spans="54:56">
      <c r="BB1903" s="72">
        <v>0.94650000000000001</v>
      </c>
      <c r="BC1903" s="72">
        <v>282</v>
      </c>
      <c r="BD1903" s="72">
        <f t="shared" si="33"/>
        <v>256</v>
      </c>
    </row>
    <row r="1904" spans="54:56">
      <c r="BB1904" s="72">
        <v>0.94699999999999995</v>
      </c>
      <c r="BC1904" s="72">
        <v>287</v>
      </c>
      <c r="BD1904" s="72">
        <f t="shared" si="33"/>
        <v>251</v>
      </c>
    </row>
    <row r="1905" spans="54:56">
      <c r="BB1905" s="72">
        <v>0.94750000000000001</v>
      </c>
      <c r="BC1905" s="72">
        <v>205</v>
      </c>
      <c r="BD1905" s="72">
        <f t="shared" si="33"/>
        <v>333</v>
      </c>
    </row>
    <row r="1906" spans="54:56">
      <c r="BB1906" s="72">
        <v>0.94799999999999995</v>
      </c>
      <c r="BC1906" s="72">
        <v>231</v>
      </c>
      <c r="BD1906" s="72">
        <f t="shared" si="33"/>
        <v>307</v>
      </c>
    </row>
    <row r="1907" spans="54:56">
      <c r="BB1907" s="72">
        <v>0.94850000000000001</v>
      </c>
      <c r="BC1907" s="72">
        <v>232</v>
      </c>
      <c r="BD1907" s="72">
        <f t="shared" si="33"/>
        <v>306</v>
      </c>
    </row>
    <row r="1908" spans="54:56">
      <c r="BB1908" s="72">
        <v>0.94899999999999995</v>
      </c>
      <c r="BC1908" s="72">
        <v>266</v>
      </c>
      <c r="BD1908" s="72">
        <f t="shared" si="33"/>
        <v>272</v>
      </c>
    </row>
    <row r="1909" spans="54:56">
      <c r="BB1909" s="72">
        <v>0.94950000000000001</v>
      </c>
      <c r="BC1909" s="72">
        <v>173</v>
      </c>
      <c r="BD1909" s="72">
        <f t="shared" si="33"/>
        <v>365</v>
      </c>
    </row>
    <row r="1910" spans="54:56">
      <c r="BB1910" s="72">
        <v>0.95</v>
      </c>
      <c r="BC1910" s="72">
        <v>241</v>
      </c>
      <c r="BD1910" s="72">
        <f t="shared" si="33"/>
        <v>297</v>
      </c>
    </row>
    <row r="1911" spans="54:56">
      <c r="BB1911" s="72">
        <v>0.95050000000000001</v>
      </c>
      <c r="BC1911" s="72">
        <v>276</v>
      </c>
      <c r="BD1911" s="72">
        <f t="shared" si="33"/>
        <v>262</v>
      </c>
    </row>
    <row r="1912" spans="54:56">
      <c r="BB1912" s="72">
        <v>0.95099999999999996</v>
      </c>
      <c r="BC1912" s="72">
        <v>286</v>
      </c>
      <c r="BD1912" s="72">
        <f t="shared" si="33"/>
        <v>252</v>
      </c>
    </row>
    <row r="1913" spans="54:56">
      <c r="BB1913" s="72">
        <v>0.95150000000000001</v>
      </c>
      <c r="BC1913" s="72">
        <v>199</v>
      </c>
      <c r="BD1913" s="72">
        <f t="shared" si="33"/>
        <v>339</v>
      </c>
    </row>
    <row r="1914" spans="54:56">
      <c r="BB1914" s="72">
        <v>0.95199999999999996</v>
      </c>
      <c r="BC1914" s="72">
        <v>153</v>
      </c>
      <c r="BD1914" s="72">
        <f t="shared" si="33"/>
        <v>385</v>
      </c>
    </row>
    <row r="1915" spans="54:56">
      <c r="BB1915" s="72">
        <v>0.95250000000000001</v>
      </c>
      <c r="BC1915" s="72">
        <v>235</v>
      </c>
      <c r="BD1915" s="72">
        <f t="shared" si="33"/>
        <v>303</v>
      </c>
    </row>
    <row r="1916" spans="54:56">
      <c r="BB1916" s="72">
        <v>0.95299999999999996</v>
      </c>
      <c r="BC1916" s="72">
        <v>250</v>
      </c>
      <c r="BD1916" s="72">
        <f t="shared" si="33"/>
        <v>288</v>
      </c>
    </row>
    <row r="1917" spans="54:56">
      <c r="BB1917" s="72">
        <v>0.95350000000000001</v>
      </c>
      <c r="BC1917" s="72">
        <v>228</v>
      </c>
      <c r="BD1917" s="72">
        <f t="shared" si="33"/>
        <v>310</v>
      </c>
    </row>
    <row r="1918" spans="54:56">
      <c r="BB1918" s="72">
        <v>0.95399999999999996</v>
      </c>
      <c r="BC1918" s="72">
        <v>237</v>
      </c>
      <c r="BD1918" s="72">
        <f t="shared" si="33"/>
        <v>301</v>
      </c>
    </row>
    <row r="1919" spans="54:56">
      <c r="BB1919" s="72">
        <v>0.95450000000000002</v>
      </c>
      <c r="BC1919" s="72">
        <v>236</v>
      </c>
      <c r="BD1919" s="72">
        <f t="shared" si="33"/>
        <v>302</v>
      </c>
    </row>
    <row r="1920" spans="54:56">
      <c r="BB1920" s="72">
        <v>0.95499999999999996</v>
      </c>
      <c r="BC1920" s="72">
        <v>235</v>
      </c>
      <c r="BD1920" s="72">
        <f t="shared" si="33"/>
        <v>303</v>
      </c>
    </row>
    <row r="1921" spans="54:56">
      <c r="BB1921" s="72">
        <v>0.95550000000000002</v>
      </c>
      <c r="BC1921" s="72">
        <v>252</v>
      </c>
      <c r="BD1921" s="72">
        <f t="shared" si="33"/>
        <v>286</v>
      </c>
    </row>
    <row r="1922" spans="54:56">
      <c r="BB1922" s="72">
        <v>0.95599999999999996</v>
      </c>
      <c r="BC1922" s="72">
        <v>262</v>
      </c>
      <c r="BD1922" s="72">
        <f t="shared" si="33"/>
        <v>276</v>
      </c>
    </row>
    <row r="1923" spans="54:56">
      <c r="BB1923" s="72">
        <v>0.95650000000000002</v>
      </c>
      <c r="BC1923" s="72">
        <v>270</v>
      </c>
      <c r="BD1923" s="72">
        <f t="shared" si="33"/>
        <v>268</v>
      </c>
    </row>
    <row r="1924" spans="54:56">
      <c r="BB1924" s="72">
        <v>0.95699999999999996</v>
      </c>
      <c r="BC1924" s="72">
        <v>255</v>
      </c>
      <c r="BD1924" s="72">
        <f t="shared" si="33"/>
        <v>283</v>
      </c>
    </row>
    <row r="1925" spans="54:56">
      <c r="BB1925" s="72">
        <v>0.95750000000000002</v>
      </c>
      <c r="BC1925" s="72">
        <v>265</v>
      </c>
      <c r="BD1925" s="72">
        <f t="shared" si="33"/>
        <v>273</v>
      </c>
    </row>
    <row r="1926" spans="54:56">
      <c r="BB1926" s="72">
        <v>0.95799999999999996</v>
      </c>
      <c r="BC1926" s="72">
        <v>269</v>
      </c>
      <c r="BD1926" s="72">
        <f t="shared" si="33"/>
        <v>269</v>
      </c>
    </row>
    <row r="1927" spans="54:56">
      <c r="BB1927" s="72">
        <v>0.95850000000000002</v>
      </c>
      <c r="BC1927" s="72">
        <v>231</v>
      </c>
      <c r="BD1927" s="72">
        <f t="shared" si="33"/>
        <v>307</v>
      </c>
    </row>
    <row r="1928" spans="54:56">
      <c r="BB1928" s="72">
        <v>0.95899999999999996</v>
      </c>
      <c r="BC1928" s="72">
        <v>215</v>
      </c>
      <c r="BD1928" s="72">
        <f t="shared" si="33"/>
        <v>323</v>
      </c>
    </row>
    <row r="1929" spans="54:56">
      <c r="BB1929" s="72">
        <v>0.95950000000000002</v>
      </c>
      <c r="BC1929" s="72">
        <v>215</v>
      </c>
      <c r="BD1929" s="72">
        <f t="shared" si="33"/>
        <v>323</v>
      </c>
    </row>
    <row r="1930" spans="54:56">
      <c r="BB1930" s="72">
        <v>0.96</v>
      </c>
      <c r="BC1930" s="72">
        <v>287</v>
      </c>
      <c r="BD1930" s="72">
        <f t="shared" ref="BD1930:BD1993" si="34">$BB$5-BC1930</f>
        <v>251</v>
      </c>
    </row>
    <row r="1931" spans="54:56">
      <c r="BB1931" s="72">
        <v>0.96050000000000002</v>
      </c>
      <c r="BC1931" s="72">
        <v>227</v>
      </c>
      <c r="BD1931" s="72">
        <f t="shared" si="34"/>
        <v>311</v>
      </c>
    </row>
    <row r="1932" spans="54:56">
      <c r="BB1932" s="72">
        <v>0.96099999999999997</v>
      </c>
      <c r="BC1932" s="72">
        <v>263</v>
      </c>
      <c r="BD1932" s="72">
        <f t="shared" si="34"/>
        <v>275</v>
      </c>
    </row>
    <row r="1933" spans="54:56">
      <c r="BB1933" s="72">
        <v>0.96150000000000002</v>
      </c>
      <c r="BC1933" s="72">
        <v>197</v>
      </c>
      <c r="BD1933" s="72">
        <f t="shared" si="34"/>
        <v>341</v>
      </c>
    </row>
    <row r="1934" spans="54:56">
      <c r="BB1934" s="72">
        <v>0.96199999999999997</v>
      </c>
      <c r="BC1934" s="72">
        <v>280</v>
      </c>
      <c r="BD1934" s="72">
        <f t="shared" si="34"/>
        <v>258</v>
      </c>
    </row>
    <row r="1935" spans="54:56">
      <c r="BB1935" s="72">
        <v>0.96250000000000002</v>
      </c>
      <c r="BC1935" s="72">
        <v>238</v>
      </c>
      <c r="BD1935" s="72">
        <f t="shared" si="34"/>
        <v>300</v>
      </c>
    </row>
    <row r="1936" spans="54:56">
      <c r="BB1936" s="72">
        <v>0.96299999999999997</v>
      </c>
      <c r="BC1936" s="72">
        <v>223</v>
      </c>
      <c r="BD1936" s="72">
        <f t="shared" si="34"/>
        <v>315</v>
      </c>
    </row>
    <row r="1937" spans="54:56">
      <c r="BB1937" s="72">
        <v>0.96350000000000002</v>
      </c>
      <c r="BC1937" s="72">
        <v>241</v>
      </c>
      <c r="BD1937" s="72">
        <f t="shared" si="34"/>
        <v>297</v>
      </c>
    </row>
    <row r="1938" spans="54:56">
      <c r="BB1938" s="72">
        <v>0.96399999999999997</v>
      </c>
      <c r="BC1938" s="72">
        <v>274</v>
      </c>
      <c r="BD1938" s="72">
        <f t="shared" si="34"/>
        <v>264</v>
      </c>
    </row>
    <row r="1939" spans="54:56">
      <c r="BB1939" s="72">
        <v>0.96450000000000002</v>
      </c>
      <c r="BC1939" s="72">
        <v>231</v>
      </c>
      <c r="BD1939" s="72">
        <f t="shared" si="34"/>
        <v>307</v>
      </c>
    </row>
    <row r="1940" spans="54:56">
      <c r="BB1940" s="72">
        <v>0.96499999999999997</v>
      </c>
      <c r="BC1940" s="72">
        <v>276</v>
      </c>
      <c r="BD1940" s="72">
        <f t="shared" si="34"/>
        <v>262</v>
      </c>
    </row>
    <row r="1941" spans="54:56">
      <c r="BB1941" s="72">
        <v>0.96550000000000002</v>
      </c>
      <c r="BC1941" s="72">
        <v>233</v>
      </c>
      <c r="BD1941" s="72">
        <f t="shared" si="34"/>
        <v>305</v>
      </c>
    </row>
    <row r="1942" spans="54:56">
      <c r="BB1942" s="72">
        <v>0.96599999999999997</v>
      </c>
      <c r="BC1942" s="72">
        <v>253</v>
      </c>
      <c r="BD1942" s="72">
        <f t="shared" si="34"/>
        <v>285</v>
      </c>
    </row>
    <row r="1943" spans="54:56">
      <c r="BB1943" s="72">
        <v>0.96650000000000003</v>
      </c>
      <c r="BC1943" s="72">
        <v>220</v>
      </c>
      <c r="BD1943" s="72">
        <f t="shared" si="34"/>
        <v>318</v>
      </c>
    </row>
    <row r="1944" spans="54:56">
      <c r="BB1944" s="72">
        <v>0.96699999999999997</v>
      </c>
      <c r="BC1944" s="72">
        <v>260</v>
      </c>
      <c r="BD1944" s="72">
        <f t="shared" si="34"/>
        <v>278</v>
      </c>
    </row>
    <row r="1945" spans="54:56">
      <c r="BB1945" s="72">
        <v>0.96750000000000003</v>
      </c>
      <c r="BC1945" s="72">
        <v>255</v>
      </c>
      <c r="BD1945" s="72">
        <f t="shared" si="34"/>
        <v>283</v>
      </c>
    </row>
    <row r="1946" spans="54:56">
      <c r="BB1946" s="72">
        <v>0.96799999999999997</v>
      </c>
      <c r="BC1946" s="72">
        <v>219</v>
      </c>
      <c r="BD1946" s="72">
        <f t="shared" si="34"/>
        <v>319</v>
      </c>
    </row>
    <row r="1947" spans="54:56">
      <c r="BB1947" s="72">
        <v>0.96850000000000003</v>
      </c>
      <c r="BC1947" s="72">
        <v>248</v>
      </c>
      <c r="BD1947" s="72">
        <f t="shared" si="34"/>
        <v>290</v>
      </c>
    </row>
    <row r="1948" spans="54:56">
      <c r="BB1948" s="72">
        <v>0.96899999999999997</v>
      </c>
      <c r="BC1948" s="72">
        <v>234</v>
      </c>
      <c r="BD1948" s="72">
        <f t="shared" si="34"/>
        <v>304</v>
      </c>
    </row>
    <row r="1949" spans="54:56">
      <c r="BB1949" s="72">
        <v>0.96950000000000003</v>
      </c>
      <c r="BC1949" s="72">
        <v>257</v>
      </c>
      <c r="BD1949" s="72">
        <f t="shared" si="34"/>
        <v>281</v>
      </c>
    </row>
    <row r="1950" spans="54:56">
      <c r="BB1950" s="72">
        <v>0.97</v>
      </c>
      <c r="BC1950" s="72">
        <v>269</v>
      </c>
      <c r="BD1950" s="72">
        <f t="shared" si="34"/>
        <v>269</v>
      </c>
    </row>
    <row r="1951" spans="54:56">
      <c r="BB1951" s="72">
        <v>0.97050000000000003</v>
      </c>
      <c r="BC1951" s="72">
        <v>237</v>
      </c>
      <c r="BD1951" s="72">
        <f t="shared" si="34"/>
        <v>301</v>
      </c>
    </row>
    <row r="1952" spans="54:56">
      <c r="BB1952" s="72">
        <v>0.97099999999999997</v>
      </c>
      <c r="BC1952" s="72">
        <v>244</v>
      </c>
      <c r="BD1952" s="72">
        <f t="shared" si="34"/>
        <v>294</v>
      </c>
    </row>
    <row r="1953" spans="54:56">
      <c r="BB1953" s="72">
        <v>0.97150000000000003</v>
      </c>
      <c r="BC1953" s="72">
        <v>283</v>
      </c>
      <c r="BD1953" s="72">
        <f t="shared" si="34"/>
        <v>255</v>
      </c>
    </row>
    <row r="1954" spans="54:56">
      <c r="BB1954" s="72">
        <v>0.97199999999999998</v>
      </c>
      <c r="BC1954" s="72">
        <v>264</v>
      </c>
      <c r="BD1954" s="72">
        <f t="shared" si="34"/>
        <v>274</v>
      </c>
    </row>
    <row r="1955" spans="54:56">
      <c r="BB1955" s="72">
        <v>0.97250000000000003</v>
      </c>
      <c r="BC1955" s="72">
        <v>289</v>
      </c>
      <c r="BD1955" s="72">
        <f t="shared" si="34"/>
        <v>249</v>
      </c>
    </row>
    <row r="1956" spans="54:56">
      <c r="BB1956" s="72">
        <v>0.97299999999999998</v>
      </c>
      <c r="BC1956" s="72">
        <v>213</v>
      </c>
      <c r="BD1956" s="72">
        <f t="shared" si="34"/>
        <v>325</v>
      </c>
    </row>
    <row r="1957" spans="54:56">
      <c r="BB1957" s="72">
        <v>0.97350000000000003</v>
      </c>
      <c r="BC1957" s="72">
        <v>253</v>
      </c>
      <c r="BD1957" s="72">
        <f t="shared" si="34"/>
        <v>285</v>
      </c>
    </row>
    <row r="1958" spans="54:56">
      <c r="BB1958" s="72">
        <v>0.97399999999999998</v>
      </c>
      <c r="BC1958" s="72">
        <v>215</v>
      </c>
      <c r="BD1958" s="72">
        <f t="shared" si="34"/>
        <v>323</v>
      </c>
    </row>
    <row r="1959" spans="54:56">
      <c r="BB1959" s="72">
        <v>0.97450000000000003</v>
      </c>
      <c r="BC1959" s="72">
        <v>302</v>
      </c>
      <c r="BD1959" s="72">
        <f t="shared" si="34"/>
        <v>236</v>
      </c>
    </row>
    <row r="1960" spans="54:56">
      <c r="BB1960" s="72">
        <v>0.97499999999999998</v>
      </c>
      <c r="BC1960" s="72">
        <v>256</v>
      </c>
      <c r="BD1960" s="72">
        <f t="shared" si="34"/>
        <v>282</v>
      </c>
    </row>
    <row r="1961" spans="54:56">
      <c r="BB1961" s="72">
        <v>0.97550000000000003</v>
      </c>
      <c r="BC1961" s="72">
        <v>200</v>
      </c>
      <c r="BD1961" s="72">
        <f t="shared" si="34"/>
        <v>338</v>
      </c>
    </row>
    <row r="1962" spans="54:56">
      <c r="BB1962" s="72">
        <v>0.97599999999999998</v>
      </c>
      <c r="BC1962" s="72">
        <v>198</v>
      </c>
      <c r="BD1962" s="72">
        <f t="shared" si="34"/>
        <v>340</v>
      </c>
    </row>
    <row r="1963" spans="54:56">
      <c r="BB1963" s="72">
        <v>0.97650000000000003</v>
      </c>
      <c r="BC1963" s="72">
        <v>269</v>
      </c>
      <c r="BD1963" s="72">
        <f t="shared" si="34"/>
        <v>269</v>
      </c>
    </row>
    <row r="1964" spans="54:56">
      <c r="BB1964" s="72">
        <v>0.97699999999999998</v>
      </c>
      <c r="BC1964" s="72">
        <v>222</v>
      </c>
      <c r="BD1964" s="72">
        <f t="shared" si="34"/>
        <v>316</v>
      </c>
    </row>
    <row r="1965" spans="54:56">
      <c r="BB1965" s="72">
        <v>0.97750000000000004</v>
      </c>
      <c r="BC1965" s="72">
        <v>221</v>
      </c>
      <c r="BD1965" s="72">
        <f t="shared" si="34"/>
        <v>317</v>
      </c>
    </row>
    <row r="1966" spans="54:56">
      <c r="BB1966" s="72">
        <v>0.97799999999999998</v>
      </c>
      <c r="BC1966" s="72">
        <v>243</v>
      </c>
      <c r="BD1966" s="72">
        <f t="shared" si="34"/>
        <v>295</v>
      </c>
    </row>
    <row r="1967" spans="54:56">
      <c r="BB1967" s="72">
        <v>0.97850000000000004</v>
      </c>
      <c r="BC1967" s="72">
        <v>205</v>
      </c>
      <c r="BD1967" s="72">
        <f t="shared" si="34"/>
        <v>333</v>
      </c>
    </row>
    <row r="1968" spans="54:56">
      <c r="BB1968" s="72">
        <v>0.97899999999999998</v>
      </c>
      <c r="BC1968" s="72">
        <v>217</v>
      </c>
      <c r="BD1968" s="72">
        <f t="shared" si="34"/>
        <v>321</v>
      </c>
    </row>
    <row r="1969" spans="54:56">
      <c r="BB1969" s="72">
        <v>0.97950000000000004</v>
      </c>
      <c r="BC1969" s="72">
        <v>270</v>
      </c>
      <c r="BD1969" s="72">
        <f t="shared" si="34"/>
        <v>268</v>
      </c>
    </row>
    <row r="1970" spans="54:56">
      <c r="BB1970" s="72">
        <v>0.98</v>
      </c>
      <c r="BC1970" s="72">
        <v>208</v>
      </c>
      <c r="BD1970" s="72">
        <f t="shared" si="34"/>
        <v>330</v>
      </c>
    </row>
    <row r="1971" spans="54:56">
      <c r="BB1971" s="72">
        <v>0.98050000000000004</v>
      </c>
      <c r="BC1971" s="72">
        <v>233</v>
      </c>
      <c r="BD1971" s="72">
        <f t="shared" si="34"/>
        <v>305</v>
      </c>
    </row>
    <row r="1972" spans="54:56">
      <c r="BB1972" s="72">
        <v>0.98099999999999998</v>
      </c>
      <c r="BC1972" s="72">
        <v>211</v>
      </c>
      <c r="BD1972" s="72">
        <f t="shared" si="34"/>
        <v>327</v>
      </c>
    </row>
    <row r="1973" spans="54:56">
      <c r="BB1973" s="72">
        <v>0.98150000000000004</v>
      </c>
      <c r="BC1973" s="72">
        <v>232</v>
      </c>
      <c r="BD1973" s="72">
        <f t="shared" si="34"/>
        <v>306</v>
      </c>
    </row>
    <row r="1974" spans="54:56">
      <c r="BB1974" s="72">
        <v>0.98199999999999998</v>
      </c>
      <c r="BC1974" s="72">
        <v>239</v>
      </c>
      <c r="BD1974" s="72">
        <f t="shared" si="34"/>
        <v>299</v>
      </c>
    </row>
    <row r="1975" spans="54:56">
      <c r="BB1975" s="72">
        <v>0.98250000000000004</v>
      </c>
      <c r="BC1975" s="72">
        <v>250</v>
      </c>
      <c r="BD1975" s="72">
        <f t="shared" si="34"/>
        <v>288</v>
      </c>
    </row>
    <row r="1976" spans="54:56">
      <c r="BB1976" s="72">
        <v>0.98299999999999998</v>
      </c>
      <c r="BC1976" s="72">
        <v>217</v>
      </c>
      <c r="BD1976" s="72">
        <f t="shared" si="34"/>
        <v>321</v>
      </c>
    </row>
    <row r="1977" spans="54:56">
      <c r="BB1977" s="72">
        <v>0.98350000000000004</v>
      </c>
      <c r="BC1977" s="72">
        <v>199</v>
      </c>
      <c r="BD1977" s="72">
        <f t="shared" si="34"/>
        <v>339</v>
      </c>
    </row>
    <row r="1978" spans="54:56">
      <c r="BB1978" s="72">
        <v>0.98399999999999999</v>
      </c>
      <c r="BC1978" s="72">
        <v>206</v>
      </c>
      <c r="BD1978" s="72">
        <f t="shared" si="34"/>
        <v>332</v>
      </c>
    </row>
    <row r="1979" spans="54:56">
      <c r="BB1979" s="72">
        <v>0.98450000000000004</v>
      </c>
      <c r="BC1979" s="72">
        <v>305</v>
      </c>
      <c r="BD1979" s="72">
        <f t="shared" si="34"/>
        <v>233</v>
      </c>
    </row>
    <row r="1980" spans="54:56">
      <c r="BB1980" s="72">
        <v>0.98499999999999999</v>
      </c>
      <c r="BC1980" s="72">
        <v>226</v>
      </c>
      <c r="BD1980" s="72">
        <f t="shared" si="34"/>
        <v>312</v>
      </c>
    </row>
    <row r="1981" spans="54:56">
      <c r="BB1981" s="72">
        <v>0.98550000000000004</v>
      </c>
      <c r="BC1981" s="72">
        <v>198</v>
      </c>
      <c r="BD1981" s="72">
        <f t="shared" si="34"/>
        <v>340</v>
      </c>
    </row>
    <row r="1982" spans="54:56">
      <c r="BB1982" s="72">
        <v>0.98599999999999999</v>
      </c>
      <c r="BC1982" s="72">
        <v>194</v>
      </c>
      <c r="BD1982" s="72">
        <f t="shared" si="34"/>
        <v>344</v>
      </c>
    </row>
    <row r="1983" spans="54:56">
      <c r="BB1983" s="72">
        <v>0.98650000000000004</v>
      </c>
      <c r="BC1983" s="72">
        <v>263</v>
      </c>
      <c r="BD1983" s="72">
        <f t="shared" si="34"/>
        <v>275</v>
      </c>
    </row>
    <row r="1984" spans="54:56">
      <c r="BB1984" s="72">
        <v>0.98699999999999999</v>
      </c>
      <c r="BC1984" s="72">
        <v>222</v>
      </c>
      <c r="BD1984" s="72">
        <f t="shared" si="34"/>
        <v>316</v>
      </c>
    </row>
    <row r="1985" spans="54:56">
      <c r="BB1985" s="72">
        <v>0.98750000000000004</v>
      </c>
      <c r="BC1985" s="72">
        <v>307</v>
      </c>
      <c r="BD1985" s="72">
        <f t="shared" si="34"/>
        <v>231</v>
      </c>
    </row>
    <row r="1986" spans="54:56">
      <c r="BB1986" s="72">
        <v>0.98799999999999999</v>
      </c>
      <c r="BC1986" s="72">
        <v>242</v>
      </c>
      <c r="BD1986" s="72">
        <f t="shared" si="34"/>
        <v>296</v>
      </c>
    </row>
    <row r="1987" spans="54:56">
      <c r="BB1987" s="72">
        <v>0.98850000000000005</v>
      </c>
      <c r="BC1987" s="72">
        <v>260</v>
      </c>
      <c r="BD1987" s="72">
        <f t="shared" si="34"/>
        <v>278</v>
      </c>
    </row>
    <row r="1988" spans="54:56">
      <c r="BB1988" s="72">
        <v>0.98899999999999999</v>
      </c>
      <c r="BC1988" s="72">
        <v>236</v>
      </c>
      <c r="BD1988" s="72">
        <f t="shared" si="34"/>
        <v>302</v>
      </c>
    </row>
    <row r="1989" spans="54:56">
      <c r="BB1989" s="72">
        <v>0.98950000000000005</v>
      </c>
      <c r="BC1989" s="72">
        <v>302</v>
      </c>
      <c r="BD1989" s="72">
        <f t="shared" si="34"/>
        <v>236</v>
      </c>
    </row>
    <row r="1990" spans="54:56">
      <c r="BB1990" s="72">
        <v>0.99</v>
      </c>
      <c r="BC1990" s="72">
        <v>237</v>
      </c>
      <c r="BD1990" s="72">
        <f t="shared" si="34"/>
        <v>301</v>
      </c>
    </row>
    <row r="1991" spans="54:56">
      <c r="BB1991" s="72">
        <v>0.99050000000000005</v>
      </c>
      <c r="BC1991" s="72">
        <v>214</v>
      </c>
      <c r="BD1991" s="72">
        <f t="shared" si="34"/>
        <v>324</v>
      </c>
    </row>
    <row r="1992" spans="54:56">
      <c r="BB1992" s="72">
        <v>0.99099999999999999</v>
      </c>
      <c r="BC1992" s="72">
        <v>240</v>
      </c>
      <c r="BD1992" s="72">
        <f t="shared" si="34"/>
        <v>298</v>
      </c>
    </row>
    <row r="1993" spans="54:56">
      <c r="BB1993" s="72">
        <v>0.99150000000000005</v>
      </c>
      <c r="BC1993" s="72">
        <v>204</v>
      </c>
      <c r="BD1993" s="72">
        <f t="shared" si="34"/>
        <v>334</v>
      </c>
    </row>
    <row r="1994" spans="54:56">
      <c r="BB1994" s="72">
        <v>0.99199999999999999</v>
      </c>
      <c r="BC1994" s="72">
        <v>252</v>
      </c>
      <c r="BD1994" s="72">
        <f t="shared" ref="BD1994:BD2010" si="35">$BB$5-BC1994</f>
        <v>286</v>
      </c>
    </row>
    <row r="1995" spans="54:56">
      <c r="BB1995" s="72">
        <v>0.99250000000000005</v>
      </c>
      <c r="BC1995" s="72">
        <v>280</v>
      </c>
      <c r="BD1995" s="72">
        <f t="shared" si="35"/>
        <v>258</v>
      </c>
    </row>
    <row r="1996" spans="54:56">
      <c r="BB1996" s="72">
        <v>0.99299999999999999</v>
      </c>
      <c r="BC1996" s="72">
        <v>249</v>
      </c>
      <c r="BD1996" s="72">
        <f t="shared" si="35"/>
        <v>289</v>
      </c>
    </row>
    <row r="1997" spans="54:56">
      <c r="BB1997" s="72">
        <v>0.99350000000000005</v>
      </c>
      <c r="BC1997" s="72">
        <v>214</v>
      </c>
      <c r="BD1997" s="72">
        <f t="shared" si="35"/>
        <v>324</v>
      </c>
    </row>
    <row r="1998" spans="54:56">
      <c r="BB1998" s="72">
        <v>0.99399999999999999</v>
      </c>
      <c r="BC1998" s="72">
        <v>215</v>
      </c>
      <c r="BD1998" s="72">
        <f t="shared" si="35"/>
        <v>323</v>
      </c>
    </row>
    <row r="1999" spans="54:56">
      <c r="BB1999" s="72">
        <v>0.99450000000000005</v>
      </c>
      <c r="BC1999" s="72">
        <v>250</v>
      </c>
      <c r="BD1999" s="72">
        <f t="shared" si="35"/>
        <v>288</v>
      </c>
    </row>
    <row r="2000" spans="54:56">
      <c r="BB2000" s="72">
        <v>0.995</v>
      </c>
      <c r="BC2000" s="72">
        <v>270</v>
      </c>
      <c r="BD2000" s="72">
        <f t="shared" si="35"/>
        <v>268</v>
      </c>
    </row>
    <row r="2001" spans="54:56">
      <c r="BB2001" s="72">
        <v>0.99550000000000005</v>
      </c>
      <c r="BC2001" s="72">
        <v>260</v>
      </c>
      <c r="BD2001" s="72">
        <f t="shared" si="35"/>
        <v>278</v>
      </c>
    </row>
    <row r="2002" spans="54:56">
      <c r="BB2002" s="72">
        <v>0.996</v>
      </c>
      <c r="BC2002" s="72">
        <v>239</v>
      </c>
      <c r="BD2002" s="72">
        <f t="shared" si="35"/>
        <v>299</v>
      </c>
    </row>
    <row r="2003" spans="54:56">
      <c r="BB2003" s="72">
        <v>0.99650000000000005</v>
      </c>
      <c r="BC2003" s="72">
        <v>234</v>
      </c>
      <c r="BD2003" s="72">
        <f t="shared" si="35"/>
        <v>304</v>
      </c>
    </row>
    <row r="2004" spans="54:56">
      <c r="BB2004" s="72">
        <v>0.997</v>
      </c>
      <c r="BC2004" s="72">
        <v>231</v>
      </c>
      <c r="BD2004" s="72">
        <f t="shared" si="35"/>
        <v>307</v>
      </c>
    </row>
    <row r="2005" spans="54:56">
      <c r="BB2005" s="72">
        <v>0.99750000000000005</v>
      </c>
      <c r="BC2005" s="72">
        <v>254</v>
      </c>
      <c r="BD2005" s="72">
        <f t="shared" si="35"/>
        <v>284</v>
      </c>
    </row>
    <row r="2006" spans="54:56">
      <c r="BB2006" s="72">
        <v>0.998</v>
      </c>
      <c r="BC2006" s="72">
        <v>260</v>
      </c>
      <c r="BD2006" s="72">
        <f t="shared" si="35"/>
        <v>278</v>
      </c>
    </row>
    <row r="2007" spans="54:56">
      <c r="BB2007" s="72">
        <v>0.99850000000000005</v>
      </c>
      <c r="BC2007" s="72">
        <v>242</v>
      </c>
      <c r="BD2007" s="72">
        <f t="shared" si="35"/>
        <v>296</v>
      </c>
    </row>
    <row r="2008" spans="54:56">
      <c r="BB2008" s="72">
        <v>0.999</v>
      </c>
      <c r="BC2008" s="72">
        <v>270</v>
      </c>
      <c r="BD2008" s="72">
        <f t="shared" si="35"/>
        <v>268</v>
      </c>
    </row>
    <row r="2009" spans="54:56">
      <c r="BB2009" s="72">
        <v>0.99950000000000006</v>
      </c>
      <c r="BC2009" s="72">
        <v>163</v>
      </c>
      <c r="BD2009" s="72">
        <f t="shared" si="35"/>
        <v>375</v>
      </c>
    </row>
    <row r="2010" spans="54:56">
      <c r="BB2010" s="72">
        <v>1</v>
      </c>
      <c r="BC2010" s="72">
        <v>274</v>
      </c>
      <c r="BD2010" s="72">
        <f t="shared" si="35"/>
        <v>264</v>
      </c>
    </row>
  </sheetData>
  <pageMargins left="0.7" right="0.7" top="0.75" bottom="0.75" header="0.3" footer="0.3"/>
  <pageSetup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33"/>
  <sheetViews>
    <sheetView workbookViewId="0">
      <selection activeCell="I12" sqref="I12"/>
    </sheetView>
  </sheetViews>
  <sheetFormatPr baseColWidth="10" defaultColWidth="9.83203125" defaultRowHeight="14"/>
  <cols>
    <col min="1" max="1" width="10.6640625" customWidth="1"/>
    <col min="2" max="3" width="8.83203125" customWidth="1"/>
    <col min="4" max="6" width="9.83203125" customWidth="1"/>
    <col min="7" max="7" width="8.1640625" customWidth="1"/>
  </cols>
  <sheetData>
    <row r="1" spans="1:9">
      <c r="A1" s="15" t="s">
        <v>167</v>
      </c>
    </row>
    <row r="2" spans="1:9">
      <c r="A2" s="1" t="s">
        <v>168</v>
      </c>
    </row>
    <row r="3" spans="1:9">
      <c r="A3" s="1" t="s">
        <v>169</v>
      </c>
    </row>
    <row r="4" spans="1:9">
      <c r="B4" s="12" t="s">
        <v>6</v>
      </c>
      <c r="C4" s="12" t="s">
        <v>7</v>
      </c>
    </row>
    <row r="5" spans="1:9">
      <c r="A5" s="1" t="s">
        <v>170</v>
      </c>
      <c r="B5" s="31">
        <v>73</v>
      </c>
      <c r="C5" s="31">
        <v>30.8</v>
      </c>
    </row>
    <row r="6" spans="1:9">
      <c r="A6" s="1" t="s">
        <v>171</v>
      </c>
      <c r="B6" s="32">
        <v>75.5</v>
      </c>
      <c r="C6" s="32">
        <v>31.6</v>
      </c>
    </row>
    <row r="7" spans="1:9">
      <c r="A7" s="1" t="s">
        <v>172</v>
      </c>
      <c r="B7" s="33">
        <v>78</v>
      </c>
      <c r="C7" s="33">
        <v>32.4</v>
      </c>
    </row>
    <row r="9" spans="1:9">
      <c r="A9" s="15" t="s">
        <v>173</v>
      </c>
      <c r="D9" s="30">
        <v>0.9</v>
      </c>
      <c r="I9" s="1" t="s">
        <v>174</v>
      </c>
    </row>
    <row r="10" spans="1:9">
      <c r="A10">
        <f>[1]!MIDRAND($D$9,0.25)</f>
        <v>0.27191192622411631</v>
      </c>
      <c r="B10" t="s">
        <v>175</v>
      </c>
      <c r="C10" s="7"/>
      <c r="D10" s="1"/>
      <c r="H10" s="13">
        <f>_xlfn.NORM.S.DIST($D$9*_xlfn.NORM.S.INV(0.25),1)</f>
        <v>0.27191192622411631</v>
      </c>
      <c r="I10" s="1" t="s">
        <v>387</v>
      </c>
    </row>
    <row r="11" spans="1:9">
      <c r="A11">
        <f>[1]!MIDRAND($D$9,0.75)</f>
        <v>0.72808807377588369</v>
      </c>
      <c r="B11" t="s">
        <v>176</v>
      </c>
      <c r="H11" s="13">
        <f>_xlfn.NORM.S.DIST($D$9*_xlfn.NORM.S.INV(0.75),1)</f>
        <v>0.72808807377588369</v>
      </c>
      <c r="I11" s="1" t="s">
        <v>262</v>
      </c>
    </row>
    <row r="12" spans="1:9">
      <c r="A12" s="1"/>
      <c r="B12" s="12" t="s">
        <v>6</v>
      </c>
    </row>
    <row r="13" spans="1:9">
      <c r="B13" s="13">
        <f>[1]!genlinv(A10,B5,B6,B7)</f>
        <v>73.25</v>
      </c>
      <c r="C13" t="str">
        <f>" = Conditional median of X given Y="&amp;C5</f>
        <v xml:space="preserve"> = Conditional median of X given Y=30.8</v>
      </c>
    </row>
    <row r="14" spans="1:9">
      <c r="B14" s="13">
        <f>[1]!genlinv(A11,B5,B6,B7)</f>
        <v>77.75</v>
      </c>
      <c r="C14" t="str">
        <f>" = Conditional median of X given Y="&amp;C7</f>
        <v xml:space="preserve"> = Conditional median of X given Y=32.4</v>
      </c>
    </row>
    <row r="15" spans="1:9">
      <c r="C15" s="12" t="s">
        <v>7</v>
      </c>
    </row>
    <row r="16" spans="1:9">
      <c r="C16" s="13">
        <f>[1]!genlinv(A10,C5,C6,C7)</f>
        <v>30.879999160766602</v>
      </c>
      <c r="D16" t="str">
        <f>" = Conditional median of Y given X="&amp;B5</f>
        <v xml:space="preserve"> = Conditional median of Y given X=73</v>
      </c>
    </row>
    <row r="17" spans="1:4">
      <c r="C17" s="13">
        <f>[1]!genlinv(A11,C5,C6,C7)</f>
        <v>32.319999694824219</v>
      </c>
      <c r="D17" t="str">
        <f>" = Conditional median of Y given X="&amp;B7</f>
        <v xml:space="preserve"> = Conditional median of Y given X=78</v>
      </c>
    </row>
    <row r="18" spans="1:4">
      <c r="A18" t="s">
        <v>177</v>
      </c>
      <c r="C18" s="13"/>
    </row>
    <row r="19" spans="1:4">
      <c r="A19" t="s">
        <v>178</v>
      </c>
      <c r="B19">
        <f t="array" aca="1" ref="B19:C19" ca="1">[1]!coraND(D9)</f>
        <v>0.16319999098777771</v>
      </c>
      <c r="C19">
        <f ca="1"/>
        <v>0.17968630790710449</v>
      </c>
    </row>
    <row r="20" spans="1:4">
      <c r="B20" s="12" t="s">
        <v>6</v>
      </c>
      <c r="C20" s="12" t="s">
        <v>7</v>
      </c>
    </row>
    <row r="21" spans="1:4">
      <c r="B21">
        <f ca="1">[1]!genlinv(B19,B5,B6,B7)</f>
        <v>71.862472534179688</v>
      </c>
      <c r="C21">
        <f ca="1">[1]!genlinv(C19,C5,C6,C7)</f>
        <v>30.512882232666016</v>
      </c>
    </row>
    <row r="23" spans="1:4">
      <c r="A23" s="1" t="s">
        <v>41</v>
      </c>
      <c r="C23" s="13"/>
    </row>
    <row r="24" spans="1:4">
      <c r="A24" s="1" t="s">
        <v>179</v>
      </c>
    </row>
    <row r="25" spans="1:4">
      <c r="A25" s="1" t="s">
        <v>180</v>
      </c>
    </row>
    <row r="26" spans="1:4">
      <c r="A26" t="s">
        <v>181</v>
      </c>
      <c r="D26" t="s">
        <v>182</v>
      </c>
    </row>
    <row r="27" spans="1:4">
      <c r="A27" t="s">
        <v>183</v>
      </c>
      <c r="D27" t="s">
        <v>184</v>
      </c>
    </row>
    <row r="28" spans="1:4">
      <c r="A28" s="1" t="s">
        <v>185</v>
      </c>
    </row>
    <row r="29" spans="1:4">
      <c r="A29" t="s">
        <v>186</v>
      </c>
      <c r="D29" t="s">
        <v>187</v>
      </c>
    </row>
    <row r="30" spans="1:4">
      <c r="A30" t="s">
        <v>188</v>
      </c>
    </row>
    <row r="31" spans="1:4">
      <c r="A31" t="s">
        <v>189</v>
      </c>
    </row>
    <row r="32" spans="1:4">
      <c r="A32" t="s">
        <v>190</v>
      </c>
    </row>
    <row r="33" spans="1:1">
      <c r="A33" t="s">
        <v>191</v>
      </c>
    </row>
  </sheetData>
  <phoneticPr fontId="0" type="noConversion"/>
  <printOptions headings="1" gridLines="1" gridLinesSet="0"/>
  <pageMargins left="1" right="1" top="0.75" bottom="0.75" header="0.5" footer="0.5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R110"/>
  <sheetViews>
    <sheetView topLeftCell="A19" workbookViewId="0">
      <selection activeCell="Q21" sqref="Q21"/>
    </sheetView>
  </sheetViews>
  <sheetFormatPr baseColWidth="10" defaultColWidth="7.1640625" defaultRowHeight="14"/>
  <cols>
    <col min="1" max="1" width="7.6640625" customWidth="1"/>
    <col min="2" max="6" width="7.1640625" customWidth="1"/>
    <col min="7" max="7" width="4.6640625" customWidth="1"/>
    <col min="8" max="9" width="7.1640625" customWidth="1"/>
    <col min="10" max="10" width="2.1640625" customWidth="1"/>
    <col min="11" max="14" width="7.1640625" customWidth="1"/>
    <col min="15" max="15" width="3.1640625" customWidth="1"/>
  </cols>
  <sheetData>
    <row r="1" spans="1:18">
      <c r="A1" s="1" t="s">
        <v>192</v>
      </c>
      <c r="E1" t="s">
        <v>193</v>
      </c>
      <c r="K1" s="1" t="s">
        <v>41</v>
      </c>
      <c r="Q1">
        <f>PERCENTRANK($E$10:$E$110,E10)</f>
        <v>7.0000000000000007E-2</v>
      </c>
      <c r="R1">
        <f>NORMSDIST(H10)</f>
        <v>7.4257425742574323E-2</v>
      </c>
    </row>
    <row r="2" spans="1:18">
      <c r="A2">
        <v>0.9</v>
      </c>
      <c r="D2" s="2" t="s">
        <v>194</v>
      </c>
      <c r="E2">
        <v>-2</v>
      </c>
      <c r="F2">
        <v>-3</v>
      </c>
      <c r="K2" s="15" t="s">
        <v>195</v>
      </c>
      <c r="Q2">
        <f>PERCENTRANK($E$10:$E$110,E11)</f>
        <v>0.08</v>
      </c>
      <c r="R2">
        <f>NORMSDIST(H11)</f>
        <v>8.4158415841584122E-2</v>
      </c>
    </row>
    <row r="3" spans="1:18">
      <c r="D3" s="14" t="s">
        <v>196</v>
      </c>
      <c r="E3">
        <v>0</v>
      </c>
      <c r="F3">
        <v>0</v>
      </c>
      <c r="I3" s="2"/>
      <c r="J3" s="2"/>
      <c r="K3" s="1" t="s">
        <v>197</v>
      </c>
      <c r="Q3">
        <f>PERCENTRANK($E$10:$E$110,E12)</f>
        <v>0.82</v>
      </c>
      <c r="R3">
        <f>NORMSDIST(H12)</f>
        <v>0.81683168316831667</v>
      </c>
    </row>
    <row r="4" spans="1:18">
      <c r="D4" s="14" t="s">
        <v>198</v>
      </c>
      <c r="E4">
        <v>3</v>
      </c>
      <c r="F4">
        <v>2</v>
      </c>
      <c r="I4" s="2"/>
      <c r="J4" s="2"/>
      <c r="K4" s="1" t="s">
        <v>199</v>
      </c>
      <c r="L4" s="1"/>
    </row>
    <row r="5" spans="1:18">
      <c r="H5" s="7"/>
      <c r="I5" s="40" t="s">
        <v>200</v>
      </c>
      <c r="J5" s="2"/>
      <c r="K5" s="1" t="s">
        <v>201</v>
      </c>
      <c r="L5" s="1"/>
    </row>
    <row r="6" spans="1:18">
      <c r="D6" s="2" t="s">
        <v>202</v>
      </c>
      <c r="E6" t="s">
        <v>203</v>
      </c>
      <c r="H6" s="41"/>
      <c r="I6" s="42" t="s">
        <v>204</v>
      </c>
      <c r="J6" s="2"/>
      <c r="K6" s="1" t="s">
        <v>205</v>
      </c>
    </row>
    <row r="7" spans="1:18">
      <c r="D7">
        <f>CORREL(C10:C110,D10:D110)</f>
        <v>0.89628510580832577</v>
      </c>
      <c r="F7">
        <f>CORREL(E10:E110,F10:F110)</f>
        <v>0.69626740021182187</v>
      </c>
      <c r="I7">
        <f>CORREL(H10:H110,I10:I110)</f>
        <v>0.89560047324870551</v>
      </c>
      <c r="K7" t="s">
        <v>206</v>
      </c>
      <c r="Q7" t="s">
        <v>207</v>
      </c>
    </row>
    <row r="8" spans="1:18">
      <c r="C8" s="1"/>
      <c r="D8" s="2" t="s">
        <v>208</v>
      </c>
      <c r="E8" s="1" t="s">
        <v>209</v>
      </c>
      <c r="F8" s="2"/>
      <c r="K8" s="1" t="s">
        <v>210</v>
      </c>
      <c r="Q8" t="s">
        <v>386</v>
      </c>
    </row>
    <row r="9" spans="1:18">
      <c r="B9" s="36" t="s">
        <v>144</v>
      </c>
      <c r="C9" s="10">
        <f t="array" aca="1" ref="C9:D9" ca="1">[1]!coraND(A2)</f>
        <v>0.76448714733123779</v>
      </c>
      <c r="D9" s="10">
        <f ca="1"/>
        <v>0.70932984352111816</v>
      </c>
      <c r="E9" s="10">
        <f ca="1">[1]!genlinv(C9,E2,E3,E4)</f>
        <v>3.2541328717537223</v>
      </c>
      <c r="F9" s="10">
        <f ca="1">[1]!genlinv(D9,F2,F3,F4)</f>
        <v>1.6928680448815039</v>
      </c>
      <c r="I9" s="2" t="s">
        <v>211</v>
      </c>
      <c r="J9" s="2"/>
      <c r="K9" s="1" t="s">
        <v>212</v>
      </c>
      <c r="Q9" s="34"/>
    </row>
    <row r="10" spans="1:18">
      <c r="A10" s="35" t="s">
        <v>213</v>
      </c>
      <c r="B10">
        <v>0</v>
      </c>
      <c r="C10">
        <v>0.12675687670707703</v>
      </c>
      <c r="D10">
        <v>0.24752521514892578</v>
      </c>
      <c r="E10">
        <v>-2.9797492027282715</v>
      </c>
      <c r="F10">
        <v>-3.0423450469970703</v>
      </c>
      <c r="H10">
        <f t="array" ref="H10:H110">[1]!NORMIZE(E10:E110)</f>
        <v>-1.4447972225088104</v>
      </c>
      <c r="I10">
        <f t="array" ref="I10:I110">[1]!NORMIZE(F10:F110)</f>
        <v>-0.79649810889359596</v>
      </c>
      <c r="K10" t="s">
        <v>214</v>
      </c>
      <c r="Q10" s="1">
        <f>_xlfn.NORM.S.INV((_xlfn.RANK.EQ(E10,$E$10:$E$110,1)-0.5)/COUNT($E$10:$E$110))</f>
        <v>-1.4447972225088104</v>
      </c>
    </row>
    <row r="11" spans="1:18">
      <c r="A11" s="35">
        <f>[1]!MIDRAND($A$2,B11)</f>
        <v>1.8142773227379616E-2</v>
      </c>
      <c r="B11">
        <v>0.01</v>
      </c>
      <c r="C11">
        <v>0.14373151957988739</v>
      </c>
      <c r="D11">
        <v>0.10377699136734009</v>
      </c>
      <c r="E11">
        <v>-2.8344686031341553</v>
      </c>
      <c r="F11">
        <v>-6.7993130683898926</v>
      </c>
      <c r="H11">
        <v>-1.3776323371221439</v>
      </c>
      <c r="I11">
        <v>-1.3161645720050725</v>
      </c>
      <c r="K11" s="37" t="s">
        <v>215</v>
      </c>
      <c r="L11" s="1"/>
      <c r="Q11" s="1"/>
    </row>
    <row r="12" spans="1:18">
      <c r="A12" s="35">
        <f>[1]!MIDRAND($A$2,B12)</f>
        <v>3.2274127232722785E-2</v>
      </c>
      <c r="B12">
        <v>0.02</v>
      </c>
      <c r="C12">
        <v>0.86581885814666748</v>
      </c>
      <c r="D12">
        <v>0.66827809810638428</v>
      </c>
      <c r="E12">
        <v>5.6712636947631836</v>
      </c>
      <c r="F12">
        <v>1.3810667991638184</v>
      </c>
      <c r="H12">
        <v>0.90335666085984223</v>
      </c>
      <c r="I12">
        <v>0.19986756443193993</v>
      </c>
      <c r="K12" s="37" t="s">
        <v>216</v>
      </c>
      <c r="L12" s="1"/>
      <c r="Q12" s="1"/>
    </row>
    <row r="13" spans="1:18">
      <c r="A13" s="35">
        <f>[1]!MIDRAND($A$2,B13)</f>
        <v>4.5254936011371288E-2</v>
      </c>
      <c r="B13">
        <v>0.03</v>
      </c>
      <c r="C13">
        <v>0.49892312288284302</v>
      </c>
      <c r="D13">
        <v>0.71502393484115601</v>
      </c>
      <c r="E13">
        <v>-9.7267525270581245E-3</v>
      </c>
      <c r="F13">
        <v>1.7358777523040771</v>
      </c>
      <c r="H13">
        <v>-0.12441070351654353</v>
      </c>
      <c r="I13">
        <v>0.35475615582721309</v>
      </c>
      <c r="Q13" s="1"/>
    </row>
    <row r="14" spans="1:18">
      <c r="A14" s="35">
        <f>[1]!MIDRAND($A$2,B14)</f>
        <v>5.7556994442616652E-2</v>
      </c>
      <c r="B14">
        <v>0.04</v>
      </c>
      <c r="C14">
        <v>0.88812452554702759</v>
      </c>
      <c r="D14">
        <v>0.87995219230651855</v>
      </c>
      <c r="E14">
        <v>6.4674277305603027</v>
      </c>
      <c r="F14">
        <v>3.0388813018798828</v>
      </c>
      <c r="H14">
        <v>1.0216835631374868</v>
      </c>
      <c r="I14">
        <v>0.94133218630131688</v>
      </c>
    </row>
    <row r="15" spans="1:18">
      <c r="A15" s="35">
        <f>[1]!MIDRAND($A$2,B15)</f>
        <v>6.9387497270297388E-2</v>
      </c>
      <c r="B15">
        <v>0.05</v>
      </c>
      <c r="C15">
        <v>0.81260544061660767</v>
      </c>
      <c r="D15">
        <v>0.81240159273147583</v>
      </c>
      <c r="E15">
        <v>4.2297124862670898</v>
      </c>
      <c r="F15">
        <v>2.4792373180389404</v>
      </c>
      <c r="H15">
        <v>0.66672079232663783</v>
      </c>
      <c r="I15">
        <v>0.60594021238016105</v>
      </c>
    </row>
    <row r="16" spans="1:18">
      <c r="A16" s="35">
        <f>[1]!MIDRAND($A$2,B16)</f>
        <v>8.0862084081870067E-2</v>
      </c>
      <c r="B16">
        <v>0.06</v>
      </c>
      <c r="C16">
        <v>6.7565307021141052E-2</v>
      </c>
      <c r="D16">
        <v>1.5428662300109863E-2</v>
      </c>
      <c r="E16">
        <v>-3.556215763092041</v>
      </c>
      <c r="F16">
        <v>-15.967629432678223</v>
      </c>
      <c r="H16">
        <v>-1.8164137294514517</v>
      </c>
      <c r="I16">
        <v>-2.5792681354449982</v>
      </c>
    </row>
    <row r="17" spans="1:11">
      <c r="A17" s="35">
        <f>[1]!MIDRAND($A$2,B17)</f>
        <v>9.205405293847406E-2</v>
      </c>
      <c r="B17">
        <v>7.0000000000000007E-2</v>
      </c>
      <c r="C17">
        <v>0.19988566637039185</v>
      </c>
      <c r="D17">
        <v>0.34156578779220581</v>
      </c>
      <c r="E17">
        <v>-2.3832380771636963</v>
      </c>
      <c r="F17">
        <v>-1.6686637401580811</v>
      </c>
      <c r="H17">
        <v>-0.98071628016266454</v>
      </c>
      <c r="I17">
        <v>-0.5187137151214628</v>
      </c>
    </row>
    <row r="18" spans="1:11">
      <c r="A18" s="35">
        <f>[1]!MIDRAND($A$2,B18)</f>
        <v>0.10301375994955708</v>
      </c>
      <c r="B18">
        <v>0.08</v>
      </c>
      <c r="C18">
        <v>0.18472526967525482</v>
      </c>
      <c r="D18">
        <v>0.27790117263793945</v>
      </c>
      <c r="E18">
        <v>-2.5018594264984131</v>
      </c>
      <c r="F18">
        <v>-2.5496089458465576</v>
      </c>
      <c r="H18">
        <v>-1.0644415649029648</v>
      </c>
      <c r="I18">
        <v>-0.6980458594809168</v>
      </c>
    </row>
    <row r="19" spans="1:11">
      <c r="A19" s="35">
        <f>[1]!MIDRAND($A$2,B19)</f>
        <v>0.11377779260321587</v>
      </c>
      <c r="B19">
        <v>0.09</v>
      </c>
      <c r="C19">
        <v>0.35661041736602783</v>
      </c>
      <c r="D19">
        <v>0.2865481972694397</v>
      </c>
      <c r="E19">
        <v>-1.1894129514694214</v>
      </c>
      <c r="F19">
        <v>-2.4190957546234131</v>
      </c>
      <c r="H19">
        <v>-0.54732071335164578</v>
      </c>
      <c r="I19">
        <v>-0.63603674069582572</v>
      </c>
    </row>
    <row r="20" spans="1:11">
      <c r="A20" s="35">
        <f>[1]!MIDRAND($A$2,B20)</f>
        <v>0.12437385737517677</v>
      </c>
      <c r="B20">
        <v>0.1</v>
      </c>
      <c r="C20">
        <v>0.78534191846847534</v>
      </c>
      <c r="D20">
        <v>0.86177432537078857</v>
      </c>
      <c r="E20">
        <v>3.6492519378662109</v>
      </c>
      <c r="F20">
        <v>2.8809781074523926</v>
      </c>
      <c r="H20">
        <v>0.60594021238016105</v>
      </c>
      <c r="I20">
        <v>0.79649810889359596</v>
      </c>
    </row>
    <row r="21" spans="1:11">
      <c r="A21" s="35">
        <f>[1]!MIDRAND($A$2,B21)</f>
        <v>0.13482361564562259</v>
      </c>
      <c r="B21">
        <v>0.11</v>
      </c>
      <c r="C21">
        <v>0.50981169939041138</v>
      </c>
      <c r="D21">
        <v>0.66331714391708374</v>
      </c>
      <c r="E21">
        <v>8.9378111064434052E-2</v>
      </c>
      <c r="F21">
        <v>1.3430627584457397</v>
      </c>
      <c r="H21">
        <v>-7.4523227845148879E-2</v>
      </c>
      <c r="I21">
        <v>9.9436026846755843E-2</v>
      </c>
    </row>
    <row r="22" spans="1:11">
      <c r="A22" s="35">
        <f>[1]!MIDRAND($A$2,B22)</f>
        <v>0.14514443845774921</v>
      </c>
      <c r="B22">
        <v>0.12</v>
      </c>
      <c r="C22">
        <v>0.15414914488792419</v>
      </c>
      <c r="D22">
        <v>0.17504525184631348</v>
      </c>
      <c r="E22">
        <v>-2.7478551864624023</v>
      </c>
      <c r="F22">
        <v>-4.5220732688903809</v>
      </c>
      <c r="H22">
        <v>-1.2062456881822781</v>
      </c>
      <c r="I22">
        <v>-1.0216835631374868</v>
      </c>
    </row>
    <row r="23" spans="1:11">
      <c r="A23" s="35">
        <f>[1]!MIDRAND($A$2,B23)</f>
        <v>0.15535054840792403</v>
      </c>
      <c r="B23">
        <v>0.13</v>
      </c>
      <c r="C23">
        <v>0.14681437611579895</v>
      </c>
      <c r="D23">
        <v>0.13653784990310669</v>
      </c>
      <c r="E23">
        <v>-2.8086540699005127</v>
      </c>
      <c r="F23">
        <v>-5.5954957008361816</v>
      </c>
      <c r="H23">
        <v>-1.259303326776309</v>
      </c>
      <c r="I23">
        <v>-1.259303326776309</v>
      </c>
    </row>
    <row r="24" spans="1:11">
      <c r="A24" s="35">
        <f>[1]!MIDRAND($A$2,B24)</f>
        <v>0.1654537935297897</v>
      </c>
      <c r="B24">
        <v>0.14000000000000001</v>
      </c>
      <c r="C24">
        <v>0.67904412746429443</v>
      </c>
      <c r="D24">
        <v>0.50792849063873291</v>
      </c>
      <c r="E24">
        <v>1.9351896047592163</v>
      </c>
      <c r="F24">
        <v>7.125883549451828E-2</v>
      </c>
      <c r="H24">
        <v>0.32844627758651884</v>
      </c>
      <c r="I24">
        <v>-0.25078518274823547</v>
      </c>
    </row>
    <row r="25" spans="1:11">
      <c r="A25" s="35">
        <f>[1]!MIDRAND($A$2,B25)</f>
        <v>0.17546418963987923</v>
      </c>
      <c r="B25">
        <v>0.15</v>
      </c>
      <c r="C25">
        <v>0.67257589101791382</v>
      </c>
      <c r="D25">
        <v>0.76729887723922729</v>
      </c>
      <c r="E25">
        <v>1.8498373031616211</v>
      </c>
      <c r="F25">
        <v>2.1312308311462402</v>
      </c>
      <c r="H25">
        <v>0.30236184494975038</v>
      </c>
      <c r="I25">
        <v>0.49052509528076288</v>
      </c>
    </row>
    <row r="26" spans="1:11">
      <c r="A26" s="35">
        <f>[1]!MIDRAND($A$2,B26)</f>
        <v>0.18539031125994343</v>
      </c>
      <c r="B26">
        <v>0.16</v>
      </c>
      <c r="C26">
        <v>0.85057008266448975</v>
      </c>
      <c r="D26">
        <v>0.87199783325195312</v>
      </c>
      <c r="E26">
        <v>5.2040596008300781</v>
      </c>
      <c r="F26">
        <v>2.9688889980316162</v>
      </c>
      <c r="H26">
        <v>0.86664123314667552</v>
      </c>
      <c r="I26">
        <v>0.86664123314667552</v>
      </c>
    </row>
    <row r="27" spans="1:11">
      <c r="A27" s="35">
        <f>[1]!MIDRAND($A$2,B27)</f>
        <v>0.19523958022822407</v>
      </c>
      <c r="B27">
        <v>0.17</v>
      </c>
      <c r="C27">
        <v>0.2054995596408844</v>
      </c>
      <c r="D27">
        <v>0.22026544809341431</v>
      </c>
      <c r="E27">
        <v>-2.3397250175476074</v>
      </c>
      <c r="F27">
        <v>-3.5392935276031494</v>
      </c>
      <c r="H27">
        <v>-0.90335666085984245</v>
      </c>
      <c r="I27">
        <v>-0.86664123314667529</v>
      </c>
    </row>
    <row r="28" spans="1:11">
      <c r="A28" s="35">
        <f>[1]!MIDRAND($A$2,B28)</f>
        <v>0.20501848322916144</v>
      </c>
      <c r="B28">
        <v>0.18</v>
      </c>
      <c r="C28">
        <v>0.81980127096176147</v>
      </c>
      <c r="D28">
        <v>0.55746781826019287</v>
      </c>
      <c r="E28">
        <v>4.3975486755371094</v>
      </c>
      <c r="F28">
        <v>0.49937057495117188</v>
      </c>
      <c r="H28">
        <v>0.76286392187805752</v>
      </c>
      <c r="I28">
        <v>-9.9436026846755704E-2</v>
      </c>
    </row>
    <row r="29" spans="1:11">
      <c r="A29" s="35">
        <f>[1]!MIDRAND($A$2,B29)</f>
        <v>0.21473273873335319</v>
      </c>
      <c r="B29">
        <v>0.19</v>
      </c>
      <c r="C29">
        <v>0.91636741161346436</v>
      </c>
      <c r="D29">
        <v>0.88585656881332397</v>
      </c>
      <c r="E29">
        <v>7.7627449035644531</v>
      </c>
      <c r="F29">
        <v>3.0918674468994141</v>
      </c>
      <c r="H29">
        <v>1.2062456881822781</v>
      </c>
      <c r="I29">
        <v>0.98071628016266454</v>
      </c>
    </row>
    <row r="30" spans="1:11">
      <c r="A30" s="35">
        <f>[1]!MIDRAND($A$2,B30)</f>
        <v>0.22438742716558166</v>
      </c>
      <c r="B30">
        <v>0.2</v>
      </c>
      <c r="C30">
        <v>0.9310075044631958</v>
      </c>
      <c r="D30">
        <v>0.9723355770111084</v>
      </c>
      <c r="E30">
        <v>8.6355972290039062</v>
      </c>
      <c r="F30">
        <v>4.103905200958252</v>
      </c>
      <c r="H30">
        <v>1.3776323371221431</v>
      </c>
      <c r="I30">
        <v>1.9642168419486286</v>
      </c>
      <c r="K30" s="1" t="s">
        <v>217</v>
      </c>
    </row>
    <row r="31" spans="1:11">
      <c r="A31" s="35">
        <f>[1]!MIDRAND($A$2,B31)</f>
        <v>0.2339870938436803</v>
      </c>
      <c r="B31">
        <v>0.21</v>
      </c>
      <c r="C31">
        <v>0.33426454663276672</v>
      </c>
      <c r="D31">
        <v>0.52250272035598755</v>
      </c>
      <c r="E31">
        <v>-1.3615996837615967</v>
      </c>
      <c r="F31">
        <v>0.200143963098526</v>
      </c>
      <c r="H31">
        <v>-0.5763828473422552</v>
      </c>
      <c r="I31">
        <v>-0.19986756443194009</v>
      </c>
      <c r="K31" s="1" t="s">
        <v>218</v>
      </c>
    </row>
    <row r="32" spans="1:11">
      <c r="A32" s="35">
        <f>[1]!MIDRAND($A$2,B32)</f>
        <v>0.24353583141940149</v>
      </c>
      <c r="B32">
        <v>0.22</v>
      </c>
      <c r="C32">
        <v>0.91930878162384033</v>
      </c>
      <c r="D32">
        <v>0.83430588245391846</v>
      </c>
      <c r="E32">
        <v>7.9241280555725098</v>
      </c>
      <c r="F32">
        <v>2.6536984443664551</v>
      </c>
      <c r="H32">
        <v>1.259303326776309</v>
      </c>
      <c r="I32">
        <v>0.6980458594809168</v>
      </c>
      <c r="K32" s="37" t="s">
        <v>219</v>
      </c>
    </row>
    <row r="33" spans="1:11">
      <c r="A33" s="35">
        <f>[1]!MIDRAND($A$2,B33)</f>
        <v>0.25303734665945865</v>
      </c>
      <c r="B33">
        <v>0.23</v>
      </c>
      <c r="C33">
        <v>0.73705190420150757</v>
      </c>
      <c r="D33">
        <v>0.93549412488937378</v>
      </c>
      <c r="E33">
        <v>2.7850751876831055</v>
      </c>
      <c r="F33">
        <v>3.5909852981567383</v>
      </c>
      <c r="H33">
        <v>0.51871371512146258</v>
      </c>
      <c r="I33">
        <v>1.4447972225088115</v>
      </c>
      <c r="K33" s="1" t="s">
        <v>220</v>
      </c>
    </row>
    <row r="34" spans="1:11">
      <c r="A34" s="35">
        <f>[1]!MIDRAND($A$2,B34)</f>
        <v>0.2624950151034986</v>
      </c>
      <c r="B34">
        <v>0.24</v>
      </c>
      <c r="C34">
        <v>0.89197856187820435</v>
      </c>
      <c r="D34">
        <v>0.8935847282409668</v>
      </c>
      <c r="E34">
        <v>6.6220545768737793</v>
      </c>
      <c r="F34">
        <v>3.1627297401428223</v>
      </c>
      <c r="H34">
        <v>1.0644415649029648</v>
      </c>
      <c r="I34">
        <v>1.0644415649029648</v>
      </c>
      <c r="K34" s="1" t="s">
        <v>221</v>
      </c>
    </row>
    <row r="35" spans="1:11">
      <c r="A35" s="35">
        <f>[1]!MIDRAND($A$2,B35)</f>
        <v>0.27191192622411631</v>
      </c>
      <c r="B35">
        <v>0.25</v>
      </c>
      <c r="C35">
        <v>0.97940593957901001</v>
      </c>
      <c r="D35">
        <v>0.99664932489395142</v>
      </c>
      <c r="E35">
        <v>14.472321510314941</v>
      </c>
      <c r="F35">
        <v>4.8242902755737305</v>
      </c>
      <c r="H35">
        <v>2.1740288276964792</v>
      </c>
      <c r="I35">
        <v>2.5792681354449973</v>
      </c>
    </row>
    <row r="36" spans="1:11">
      <c r="A36" s="35">
        <f>[1]!MIDRAND($A$2,B36)</f>
        <v>0.28129092106448933</v>
      </c>
      <c r="B36">
        <v>0.26</v>
      </c>
      <c r="C36">
        <v>0.58281171321868896</v>
      </c>
      <c r="D36">
        <v>0.56608855724334717</v>
      </c>
      <c r="E36">
        <v>0.80361121892929077</v>
      </c>
      <c r="F36">
        <v>0.57121759653091431</v>
      </c>
      <c r="H36">
        <v>-2.4820650014443939E-2</v>
      </c>
      <c r="I36">
        <v>-7.4523227845148879E-2</v>
      </c>
    </row>
    <row r="37" spans="1:11">
      <c r="A37" s="35">
        <f>[1]!MIDRAND($A$2,B37)</f>
        <v>0.29063462385925576</v>
      </c>
      <c r="B37">
        <v>0.27</v>
      </c>
      <c r="C37">
        <v>0.59838390350341797</v>
      </c>
      <c r="D37">
        <v>0.66363281011581421</v>
      </c>
      <c r="E37">
        <v>0.96950435638427734</v>
      </c>
      <c r="F37">
        <v>1.3454872369766235</v>
      </c>
      <c r="H37">
        <v>7.4523227845148879E-2</v>
      </c>
      <c r="I37">
        <v>0.12441070351654367</v>
      </c>
    </row>
    <row r="38" spans="1:11">
      <c r="A38" s="35">
        <f>[1]!MIDRAND($A$2,B38)</f>
        <v>0.29994546879944356</v>
      </c>
      <c r="B38">
        <v>0.28000000000000003</v>
      </c>
      <c r="C38">
        <v>4.7318480908870697E-2</v>
      </c>
      <c r="D38">
        <v>7.376408576965332E-2</v>
      </c>
      <c r="E38">
        <v>-3.8032224178314209</v>
      </c>
      <c r="F38">
        <v>-8.3307476043701172</v>
      </c>
      <c r="H38">
        <v>-2.1740288276964792</v>
      </c>
      <c r="I38">
        <v>-1.3776323371221439</v>
      </c>
    </row>
    <row r="39" spans="1:11">
      <c r="A39" s="35">
        <f>[1]!MIDRAND($A$2,B39)</f>
        <v>0.30922572284597916</v>
      </c>
      <c r="B39">
        <v>0.28999999999999998</v>
      </c>
      <c r="C39">
        <v>0.15849730372428894</v>
      </c>
      <c r="D39">
        <v>6.5800964832305908E-2</v>
      </c>
      <c r="E39">
        <v>-2.7121841907501221</v>
      </c>
      <c r="F39">
        <v>-8.8525590896606445</v>
      </c>
      <c r="H39">
        <v>-1.1563824607766817</v>
      </c>
      <c r="I39">
        <v>-1.4447972225088104</v>
      </c>
    </row>
    <row r="40" spans="1:11">
      <c r="A40" s="35">
        <f>[1]!MIDRAND($A$2,B40)</f>
        <v>0.31847750530358443</v>
      </c>
      <c r="B40">
        <v>0.3</v>
      </c>
      <c r="C40">
        <v>0.44777300953865051</v>
      </c>
      <c r="D40">
        <v>0.5140310525894165</v>
      </c>
      <c r="E40">
        <v>-0.45533996820449829</v>
      </c>
      <c r="F40">
        <v>0.12555034458637238</v>
      </c>
      <c r="H40">
        <v>-0.25078518274823547</v>
      </c>
      <c r="I40">
        <v>-0.22525336306843577</v>
      </c>
    </row>
    <row r="41" spans="1:11">
      <c r="A41" s="35">
        <f>[1]!MIDRAND($A$2,B41)</f>
        <v>0.32770280472035945</v>
      </c>
      <c r="B41">
        <v>0.31</v>
      </c>
      <c r="C41">
        <v>0.20819938182830811</v>
      </c>
      <c r="D41">
        <v>0.49336832761764526</v>
      </c>
      <c r="E41">
        <v>-2.3188707828521729</v>
      </c>
      <c r="F41">
        <v>-6.0258444398641586E-2</v>
      </c>
      <c r="H41">
        <v>-0.86664123314667529</v>
      </c>
      <c r="I41">
        <v>-0.30236184494975038</v>
      </c>
    </row>
    <row r="42" spans="1:11">
      <c r="A42" s="35">
        <f>[1]!MIDRAND($A$2,B42)</f>
        <v>0.33690349356585048</v>
      </c>
      <c r="B42">
        <v>0.32</v>
      </c>
      <c r="C42">
        <v>0.14456041157245636</v>
      </c>
      <c r="D42">
        <v>0.26851940155029297</v>
      </c>
      <c r="E42">
        <v>-2.8275120258331299</v>
      </c>
      <c r="F42">
        <v>-2.6958270072937012</v>
      </c>
      <c r="H42">
        <v>-1.3161645720050725</v>
      </c>
      <c r="I42">
        <v>-0.76286392187805752</v>
      </c>
    </row>
    <row r="43" spans="1:11">
      <c r="A43" s="35">
        <f>[1]!MIDRAND($A$2,B43)</f>
        <v>0.34608134105321692</v>
      </c>
      <c r="B43">
        <v>0.33</v>
      </c>
      <c r="C43">
        <v>0.71066063642501831</v>
      </c>
      <c r="D43">
        <v>0.74314123392105103</v>
      </c>
      <c r="E43">
        <v>2.3777873516082764</v>
      </c>
      <c r="F43">
        <v>1.948137640953064</v>
      </c>
      <c r="H43">
        <v>0.38131395886917108</v>
      </c>
      <c r="I43">
        <v>0.38131395886917108</v>
      </c>
    </row>
    <row r="44" spans="1:11">
      <c r="A44" s="35">
        <f>[1]!MIDRAND($A$2,B44)</f>
        <v>0.35523802440296409</v>
      </c>
      <c r="B44">
        <v>0.34</v>
      </c>
      <c r="C44">
        <v>0.90327239036560059</v>
      </c>
      <c r="D44">
        <v>0.75958478450775146</v>
      </c>
      <c r="E44">
        <v>7.1116690635681152</v>
      </c>
      <c r="F44">
        <v>2.0726182460784912</v>
      </c>
      <c r="H44">
        <v>1.1092398338976834</v>
      </c>
      <c r="I44">
        <v>0.46272101017727574</v>
      </c>
    </row>
    <row r="45" spans="1:11">
      <c r="A45" s="35">
        <f>[1]!MIDRAND($A$2,B45)</f>
        <v>0.3643751387920191</v>
      </c>
      <c r="B45">
        <v>0.35</v>
      </c>
      <c r="C45">
        <v>5.4178077727556229E-2</v>
      </c>
      <c r="D45">
        <v>1.8313348293304443E-2</v>
      </c>
      <c r="E45">
        <v>-3.7145843505859375</v>
      </c>
      <c r="F45">
        <v>-15.075031280517578</v>
      </c>
      <c r="H45">
        <v>-1.9642168419486286</v>
      </c>
      <c r="I45">
        <v>-2.1740288276964792</v>
      </c>
    </row>
    <row r="46" spans="1:11">
      <c r="A46" s="35">
        <f>[1]!MIDRAND($A$2,B46)</f>
        <v>0.37349420618932139</v>
      </c>
      <c r="B46">
        <v>0.36</v>
      </c>
      <c r="C46">
        <v>0.72403532266616821</v>
      </c>
      <c r="D46">
        <v>0.87984347343444824</v>
      </c>
      <c r="E46">
        <v>2.5793838500976562</v>
      </c>
      <c r="F46">
        <v>3.0379137992858887</v>
      </c>
      <c r="H46">
        <v>0.49052509528076288</v>
      </c>
      <c r="I46">
        <v>0.90335666085984223</v>
      </c>
    </row>
    <row r="47" spans="1:11">
      <c r="A47" s="35">
        <f>[1]!MIDRAND($A$2,B47)</f>
        <v>0.38259668324505747</v>
      </c>
      <c r="B47">
        <v>0.37</v>
      </c>
      <c r="C47">
        <v>0.46845263242721558</v>
      </c>
      <c r="D47">
        <v>0.38993722200393677</v>
      </c>
      <c r="E47">
        <v>-0.27883255481719971</v>
      </c>
      <c r="F47">
        <v>-1.0976865291595459</v>
      </c>
      <c r="H47">
        <v>-0.19986756443194009</v>
      </c>
      <c r="I47">
        <v>-0.40814351181628794</v>
      </c>
    </row>
    <row r="48" spans="1:11">
      <c r="A48" s="35">
        <f>[1]!MIDRAND($A$2,B48)</f>
        <v>0.39168396837331204</v>
      </c>
      <c r="B48">
        <v>0.38</v>
      </c>
      <c r="C48">
        <v>0.35862994194030762</v>
      </c>
      <c r="D48">
        <v>0.60014355182647705</v>
      </c>
      <c r="E48">
        <v>-1.1737415790557861</v>
      </c>
      <c r="F48">
        <v>0.84875863790512085</v>
      </c>
      <c r="H48">
        <v>-0.5187137151214628</v>
      </c>
      <c r="I48">
        <v>4.9656602940672603E-2</v>
      </c>
    </row>
    <row r="49" spans="1:9">
      <c r="A49" s="35">
        <f>[1]!MIDRAND($A$2,B49)</f>
        <v>0.40075740814579264</v>
      </c>
      <c r="B49">
        <v>0.39</v>
      </c>
      <c r="C49">
        <v>0.81818598508834839</v>
      </c>
      <c r="D49">
        <v>0.91910141706466675</v>
      </c>
      <c r="E49">
        <v>4.3592758178710938</v>
      </c>
      <c r="F49">
        <v>3.4124066829681396</v>
      </c>
      <c r="H49">
        <v>0.73007141225672278</v>
      </c>
      <c r="I49">
        <v>1.259303326776309</v>
      </c>
    </row>
    <row r="50" spans="1:9">
      <c r="A50" s="35">
        <f>[1]!MIDRAND($A$2,B50)</f>
        <v>0.40981830309632711</v>
      </c>
      <c r="B50">
        <v>0.4</v>
      </c>
      <c r="C50">
        <v>0.37453815340995789</v>
      </c>
      <c r="D50">
        <v>0.26900339126586914</v>
      </c>
      <c r="E50">
        <v>-1.0495471954345703</v>
      </c>
      <c r="F50">
        <v>-2.6881639957427979</v>
      </c>
      <c r="H50">
        <v>-0.43527016704831284</v>
      </c>
      <c r="I50">
        <v>-0.73007141225672278</v>
      </c>
    </row>
    <row r="51" spans="1:9">
      <c r="A51" s="35">
        <f>[1]!MIDRAND($A$2,B51)</f>
        <v>0.41886791302119014</v>
      </c>
      <c r="B51">
        <v>0.41</v>
      </c>
      <c r="C51">
        <v>0.58505189418792725</v>
      </c>
      <c r="D51">
        <v>0.20015865564346313</v>
      </c>
      <c r="E51">
        <v>0.82713758945465088</v>
      </c>
      <c r="F51">
        <v>-3.9478271007537842</v>
      </c>
      <c r="H51">
        <v>2.4820650014443939E-2</v>
      </c>
      <c r="I51">
        <v>-0.90335666085984245</v>
      </c>
    </row>
    <row r="52" spans="1:9">
      <c r="A52" s="35">
        <f>[1]!MIDRAND($A$2,B52)</f>
        <v>0.42790746184833733</v>
      </c>
      <c r="B52">
        <v>0.42</v>
      </c>
      <c r="C52">
        <v>0.43574869632720947</v>
      </c>
      <c r="D52">
        <v>0.38496577739715576</v>
      </c>
      <c r="E52">
        <v>-0.5559660792350769</v>
      </c>
      <c r="F52">
        <v>-1.1532884836196899</v>
      </c>
      <c r="H52">
        <v>-0.27648156396564755</v>
      </c>
      <c r="I52">
        <v>-0.46272101017727552</v>
      </c>
    </row>
    <row r="53" spans="1:9">
      <c r="A53" s="35">
        <f>[1]!MIDRAND($A$2,B53)</f>
        <v>0.43693814213879956</v>
      </c>
      <c r="B53">
        <v>0.43</v>
      </c>
      <c r="C53">
        <v>0.59900122880935669</v>
      </c>
      <c r="D53">
        <v>0.57692760229110718</v>
      </c>
      <c r="E53">
        <v>0.97619974613189697</v>
      </c>
      <c r="F53">
        <v>0.66059672832489014</v>
      </c>
      <c r="H53">
        <v>9.9436026846755843E-2</v>
      </c>
      <c r="I53">
        <v>-2.4820650014443939E-2</v>
      </c>
    </row>
    <row r="54" spans="1:9">
      <c r="A54" s="35">
        <f>[1]!MIDRAND($A$2,B54)</f>
        <v>0.44596111927543636</v>
      </c>
      <c r="B54">
        <v>0.44</v>
      </c>
      <c r="C54">
        <v>0.71888172626495361</v>
      </c>
      <c r="D54">
        <v>0.69823670387268066</v>
      </c>
      <c r="E54">
        <v>2.5005931854248047</v>
      </c>
      <c r="F54">
        <v>1.6089663505554199</v>
      </c>
      <c r="H54">
        <v>0.46272101017727574</v>
      </c>
      <c r="I54">
        <v>0.30236184494975038</v>
      </c>
    </row>
    <row r="55" spans="1:9">
      <c r="A55" s="35">
        <f>[1]!MIDRAND($A$2,B55)</f>
        <v>0.45497753538763253</v>
      </c>
      <c r="B55">
        <v>0.45</v>
      </c>
      <c r="C55">
        <v>0.69570493698120117</v>
      </c>
      <c r="D55">
        <v>0.77590209245681763</v>
      </c>
      <c r="E55">
        <v>2.1628777980804443</v>
      </c>
      <c r="F55">
        <v>2.1968214511871338</v>
      </c>
      <c r="H55">
        <v>0.35475615582721309</v>
      </c>
      <c r="I55">
        <v>0.51871371512146258</v>
      </c>
    </row>
    <row r="56" spans="1:9">
      <c r="A56" s="35">
        <f>[1]!MIDRAND($A$2,B56)</f>
        <v>0.46398851305512351</v>
      </c>
      <c r="B56">
        <v>0.46</v>
      </c>
      <c r="C56">
        <v>0.8052818775177002</v>
      </c>
      <c r="D56">
        <v>0.9353100061416626</v>
      </c>
      <c r="E56">
        <v>4.0656380653381348</v>
      </c>
      <c r="F56">
        <v>3.5888705253601074</v>
      </c>
      <c r="H56">
        <v>0.63603674069582572</v>
      </c>
      <c r="I56">
        <v>1.3776323371221431</v>
      </c>
    </row>
    <row r="57" spans="1:9">
      <c r="A57" s="35">
        <f>[1]!MIDRAND($A$2,B57)</f>
        <v>0.47299515882974297</v>
      </c>
      <c r="B57">
        <v>0.47</v>
      </c>
      <c r="C57">
        <v>0.660228431224823</v>
      </c>
      <c r="D57">
        <v>0.58509939908981323</v>
      </c>
      <c r="E57">
        <v>1.6912539005279541</v>
      </c>
      <c r="F57">
        <v>0.72731542587280273</v>
      </c>
      <c r="H57">
        <v>0.22525336306843563</v>
      </c>
      <c r="I57">
        <v>2.4820650014443939E-2</v>
      </c>
    </row>
    <row r="58" spans="1:9">
      <c r="A58" s="35">
        <f>[1]!MIDRAND($A$2,B58)</f>
        <v>0.48199856661036183</v>
      </c>
      <c r="B58">
        <v>0.48</v>
      </c>
      <c r="C58">
        <v>0.41984644532203674</v>
      </c>
      <c r="D58">
        <v>0.70576667785644531</v>
      </c>
      <c r="E58">
        <v>-0.68700152635574341</v>
      </c>
      <c r="F58">
        <v>1.665938138961792</v>
      </c>
      <c r="H58">
        <v>-0.35475615582721309</v>
      </c>
      <c r="I58">
        <v>0.32844627758651884</v>
      </c>
    </row>
    <row r="59" spans="1:9">
      <c r="A59" s="35">
        <f>[1]!MIDRAND($A$2,B59)</f>
        <v>0.49099982090350403</v>
      </c>
      <c r="B59">
        <v>0.49</v>
      </c>
      <c r="C59">
        <v>0.18443784117698669</v>
      </c>
      <c r="D59">
        <v>0.54026323556900024</v>
      </c>
      <c r="E59">
        <v>-2.5041248798370361</v>
      </c>
      <c r="F59">
        <v>0.35378393530845642</v>
      </c>
      <c r="H59">
        <v>-1.1092398338976834</v>
      </c>
      <c r="I59">
        <v>-0.17460993869807365</v>
      </c>
    </row>
    <row r="60" spans="1:9">
      <c r="A60" s="35">
        <f>[1]!MIDRAND($A$2,B60)</f>
        <v>0.5</v>
      </c>
      <c r="B60">
        <v>0.5</v>
      </c>
      <c r="C60">
        <v>0.81549626588821411</v>
      </c>
      <c r="D60">
        <v>0.86149728298187256</v>
      </c>
      <c r="E60">
        <v>4.2963166236877441</v>
      </c>
      <c r="F60">
        <v>2.8786239624023438</v>
      </c>
      <c r="H60">
        <v>0.6980458594809168</v>
      </c>
      <c r="I60">
        <v>0.76286392187805752</v>
      </c>
    </row>
    <row r="61" spans="1:9">
      <c r="A61" s="35">
        <f>[1]!MIDRAND($A$2,B61)</f>
        <v>0.50900017909649597</v>
      </c>
      <c r="B61">
        <v>0.51</v>
      </c>
      <c r="C61">
        <v>0.66213679313659668</v>
      </c>
      <c r="D61">
        <v>0.61224168539047241</v>
      </c>
      <c r="E61">
        <v>1.7154026031494141</v>
      </c>
      <c r="F61">
        <v>0.94522351026535034</v>
      </c>
      <c r="H61">
        <v>0.25078518274823547</v>
      </c>
      <c r="I61">
        <v>7.4523227845148879E-2</v>
      </c>
    </row>
    <row r="62" spans="1:9">
      <c r="A62" s="35">
        <f>[1]!MIDRAND($A$2,B62)</f>
        <v>0.51800143338963811</v>
      </c>
      <c r="B62">
        <v>0.52</v>
      </c>
      <c r="C62">
        <v>0.51771658658981323</v>
      </c>
      <c r="D62">
        <v>0.49552702903747559</v>
      </c>
      <c r="E62">
        <v>0.16238658130168915</v>
      </c>
      <c r="F62">
        <v>-4.057595506310463E-2</v>
      </c>
      <c r="H62">
        <v>-4.9656602940672603E-2</v>
      </c>
      <c r="I62">
        <v>-0.27648156396564755</v>
      </c>
    </row>
    <row r="63" spans="1:9">
      <c r="A63" s="35">
        <f>[1]!MIDRAND($A$2,B63)</f>
        <v>0.52700484117025703</v>
      </c>
      <c r="B63">
        <v>0.53</v>
      </c>
      <c r="C63">
        <v>0.93348681926727295</v>
      </c>
      <c r="D63">
        <v>0.91281300783157349</v>
      </c>
      <c r="E63">
        <v>8.8031883239746094</v>
      </c>
      <c r="F63">
        <v>3.348207950592041</v>
      </c>
      <c r="H63">
        <v>1.5191971786348164</v>
      </c>
      <c r="I63">
        <v>1.1563824607766817</v>
      </c>
    </row>
    <row r="64" spans="1:9">
      <c r="A64" s="35">
        <f>[1]!MIDRAND($A$2,B64)</f>
        <v>0.53601148694487655</v>
      </c>
      <c r="B64">
        <v>0.54</v>
      </c>
      <c r="C64">
        <v>0.25143620371818542</v>
      </c>
      <c r="D64">
        <v>0.42780983448028564</v>
      </c>
      <c r="E64">
        <v>-1.9891334772109985</v>
      </c>
      <c r="F64">
        <v>-0.69351798295974731</v>
      </c>
      <c r="H64">
        <v>-0.76286392187805752</v>
      </c>
      <c r="I64">
        <v>-0.35475615582721309</v>
      </c>
    </row>
    <row r="65" spans="1:9">
      <c r="A65" s="35">
        <f>[1]!MIDRAND($A$2,B65)</f>
        <v>0.54502246461236759</v>
      </c>
      <c r="B65">
        <v>0.55000000000000004</v>
      </c>
      <c r="C65">
        <v>0.31652575731277466</v>
      </c>
      <c r="D65">
        <v>0.22999447584152222</v>
      </c>
      <c r="E65">
        <v>-1.4969656467437744</v>
      </c>
      <c r="F65">
        <v>-3.3551106452941895</v>
      </c>
      <c r="H65">
        <v>-0.60594021238016105</v>
      </c>
      <c r="I65">
        <v>-0.83105847929657461</v>
      </c>
    </row>
    <row r="66" spans="1:9">
      <c r="A66" s="35">
        <f>[1]!MIDRAND($A$2,B66)</f>
        <v>0.55403888072456375</v>
      </c>
      <c r="B66">
        <v>0.56000000000000005</v>
      </c>
      <c r="C66">
        <v>0.71857172250747681</v>
      </c>
      <c r="D66">
        <v>0.89347600936889648</v>
      </c>
      <c r="E66">
        <v>2.4958944320678711</v>
      </c>
      <c r="F66">
        <v>3.161717414855957</v>
      </c>
      <c r="H66">
        <v>0.40814351181628811</v>
      </c>
      <c r="I66">
        <v>1.0216835631374868</v>
      </c>
    </row>
    <row r="67" spans="1:9">
      <c r="A67" s="35">
        <f>[1]!MIDRAND($A$2,B67)</f>
        <v>0.56306185786120033</v>
      </c>
      <c r="B67">
        <v>0.56999999999999995</v>
      </c>
      <c r="C67">
        <v>0.5007520318031311</v>
      </c>
      <c r="D67">
        <v>0.78455787897109985</v>
      </c>
      <c r="E67">
        <v>6.8025230430066586E-3</v>
      </c>
      <c r="F67">
        <v>2.2631187438964844</v>
      </c>
      <c r="H67">
        <v>-9.9436026846755704E-2</v>
      </c>
      <c r="I67">
        <v>0.54732071335164556</v>
      </c>
    </row>
    <row r="68" spans="1:9">
      <c r="A68" s="35">
        <f>[1]!MIDRAND($A$2,B68)</f>
        <v>0.57209253815166261</v>
      </c>
      <c r="B68">
        <v>0.57999999999999996</v>
      </c>
      <c r="C68">
        <v>0.29054254293441772</v>
      </c>
      <c r="D68">
        <v>0.55719077587127686</v>
      </c>
      <c r="E68">
        <v>-1.6938298940658569</v>
      </c>
      <c r="F68">
        <v>0.49704688787460327</v>
      </c>
      <c r="H68">
        <v>-0.6980458594809168</v>
      </c>
      <c r="I68">
        <v>-0.12441070351654353</v>
      </c>
    </row>
    <row r="69" spans="1:9">
      <c r="A69" s="35">
        <f>[1]!MIDRAND($A$2,B69)</f>
        <v>0.58113208697880969</v>
      </c>
      <c r="B69">
        <v>0.59</v>
      </c>
      <c r="C69">
        <v>0.31026744842529297</v>
      </c>
      <c r="D69">
        <v>5.3943097591400146E-2</v>
      </c>
      <c r="E69">
        <v>-1.5445059537887573</v>
      </c>
      <c r="F69">
        <v>-9.7723522186279297</v>
      </c>
      <c r="H69">
        <v>-0.63603674069582572</v>
      </c>
      <c r="I69">
        <v>-1.6031076421231325</v>
      </c>
    </row>
    <row r="70" spans="1:9">
      <c r="A70" s="35">
        <f>[1]!MIDRAND($A$2,B70)</f>
        <v>0.59018169690367284</v>
      </c>
      <c r="B70">
        <v>0.6</v>
      </c>
      <c r="C70">
        <v>0.62498354911804199</v>
      </c>
      <c r="D70">
        <v>0.66726803779602051</v>
      </c>
      <c r="E70">
        <v>1.266547679901123</v>
      </c>
      <c r="F70">
        <v>1.3733358383178711</v>
      </c>
      <c r="H70">
        <v>0.17460993869807348</v>
      </c>
      <c r="I70">
        <v>0.17460993869807348</v>
      </c>
    </row>
    <row r="71" spans="1:9">
      <c r="A71" s="35">
        <f>[1]!MIDRAND($A$2,B71)</f>
        <v>0.59924259185420736</v>
      </c>
      <c r="B71">
        <v>0.61</v>
      </c>
      <c r="C71">
        <v>0.36355695128440857</v>
      </c>
      <c r="D71">
        <v>0.38579875230789185</v>
      </c>
      <c r="E71">
        <v>-1.1354216337203979</v>
      </c>
      <c r="F71">
        <v>-1.1439279317855835</v>
      </c>
      <c r="H71">
        <v>-0.46272101017727552</v>
      </c>
      <c r="I71">
        <v>-0.43527016704831284</v>
      </c>
    </row>
    <row r="72" spans="1:9">
      <c r="A72" s="35">
        <f>[1]!MIDRAND($A$2,B72)</f>
        <v>0.60831603162668801</v>
      </c>
      <c r="B72">
        <v>0.62</v>
      </c>
      <c r="C72">
        <v>6.9563888013362885E-2</v>
      </c>
      <c r="D72">
        <v>3.7222504615783691E-2</v>
      </c>
      <c r="E72">
        <v>-3.5338950157165527</v>
      </c>
      <c r="F72">
        <v>-11.533576011657715</v>
      </c>
      <c r="H72">
        <v>-1.7001170496139721</v>
      </c>
      <c r="I72">
        <v>-1.7001170496139721</v>
      </c>
    </row>
    <row r="73" spans="1:9">
      <c r="A73" s="35">
        <f>[1]!MIDRAND($A$2,B73)</f>
        <v>0.61740331675494253</v>
      </c>
      <c r="B73">
        <v>0.63</v>
      </c>
      <c r="C73">
        <v>0.83055496215820312</v>
      </c>
      <c r="D73">
        <v>0.8045770525932312</v>
      </c>
      <c r="E73">
        <v>4.6618227958679199</v>
      </c>
      <c r="F73">
        <v>2.4179742336273193</v>
      </c>
      <c r="H73">
        <v>0.83105847929657473</v>
      </c>
      <c r="I73">
        <v>0.5763828473422552</v>
      </c>
    </row>
    <row r="74" spans="1:9">
      <c r="A74" s="35">
        <f>[1]!MIDRAND($A$2,B74)</f>
        <v>0.62650579381067861</v>
      </c>
      <c r="B74">
        <v>0.64</v>
      </c>
      <c r="C74">
        <v>0.27531260251998901</v>
      </c>
      <c r="D74">
        <v>0.19809818267822266</v>
      </c>
      <c r="E74">
        <v>-1.8088183403015137</v>
      </c>
      <c r="F74">
        <v>-3.9920475482940674</v>
      </c>
      <c r="H74">
        <v>-0.73007141225672278</v>
      </c>
      <c r="I74">
        <v>-0.94133218630131621</v>
      </c>
    </row>
    <row r="75" spans="1:9">
      <c r="A75" s="35">
        <f>[1]!MIDRAND($A$2,B75)</f>
        <v>0.6356248612079809</v>
      </c>
      <c r="B75">
        <v>0.65</v>
      </c>
      <c r="C75">
        <v>0.40589973330497742</v>
      </c>
      <c r="D75">
        <v>0.46073728799819946</v>
      </c>
      <c r="E75">
        <v>-0.80018097162246704</v>
      </c>
      <c r="F75">
        <v>-0.36629402637481689</v>
      </c>
      <c r="H75">
        <v>-0.40814351181628794</v>
      </c>
      <c r="I75">
        <v>-0.32844627758651884</v>
      </c>
    </row>
    <row r="76" spans="1:9">
      <c r="A76" s="35">
        <f>[1]!MIDRAND($A$2,B76)</f>
        <v>0.64476197559703585</v>
      </c>
      <c r="B76">
        <v>0.66</v>
      </c>
      <c r="C76">
        <v>0.18689972162246704</v>
      </c>
      <c r="D76">
        <v>0.28277623653411865</v>
      </c>
      <c r="E76">
        <v>-2.4847335815429688</v>
      </c>
      <c r="F76">
        <v>-2.4755446910858154</v>
      </c>
      <c r="H76">
        <v>-1.0216835631374868</v>
      </c>
      <c r="I76">
        <v>-0.66672079232663783</v>
      </c>
    </row>
    <row r="77" spans="1:9">
      <c r="A77" s="35">
        <f>[1]!MIDRAND($A$2,B77)</f>
        <v>0.65391865894678314</v>
      </c>
      <c r="B77">
        <v>0.67</v>
      </c>
      <c r="C77">
        <v>0.29245772957801819</v>
      </c>
      <c r="D77">
        <v>0.32952207326889038</v>
      </c>
      <c r="E77">
        <v>-1.6793587207794189</v>
      </c>
      <c r="F77">
        <v>-1.8224979639053345</v>
      </c>
      <c r="H77">
        <v>-0.66672079232663783</v>
      </c>
      <c r="I77">
        <v>-0.54732071335164578</v>
      </c>
    </row>
    <row r="78" spans="1:9">
      <c r="A78" s="35">
        <f>[1]!MIDRAND($A$2,B78)</f>
        <v>0.66309650643414952</v>
      </c>
      <c r="B78">
        <v>0.68</v>
      </c>
      <c r="C78">
        <v>0.76287531852722168</v>
      </c>
      <c r="D78">
        <v>0.90083765983581543</v>
      </c>
      <c r="E78">
        <v>3.2250843048095703</v>
      </c>
      <c r="F78">
        <v>3.2310028076171875</v>
      </c>
      <c r="H78">
        <v>0.54732071335164556</v>
      </c>
      <c r="I78">
        <v>1.1092398338976834</v>
      </c>
    </row>
    <row r="79" spans="1:9">
      <c r="A79" s="35">
        <f>[1]!MIDRAND($A$2,B79)</f>
        <v>0.67229719527964049</v>
      </c>
      <c r="B79">
        <v>0.69</v>
      </c>
      <c r="C79">
        <v>0.61649018526077271</v>
      </c>
      <c r="D79">
        <v>0.83328706026077271</v>
      </c>
      <c r="E79">
        <v>1.1696991920471191</v>
      </c>
      <c r="F79">
        <v>2.6454691886901855</v>
      </c>
      <c r="H79">
        <v>0.1494632335707303</v>
      </c>
      <c r="I79">
        <v>0.66672079232663783</v>
      </c>
    </row>
    <row r="80" spans="1:9">
      <c r="A80" s="35">
        <f>[1]!MIDRAND($A$2,B80)</f>
        <v>0.68152249469641546</v>
      </c>
      <c r="B80">
        <v>0.7</v>
      </c>
      <c r="C80">
        <v>3.8302578032016754E-2</v>
      </c>
      <c r="D80">
        <v>3.6314129829406738E-2</v>
      </c>
      <c r="E80">
        <v>-3.9305226802825928</v>
      </c>
      <c r="F80">
        <v>-11.653041839599609</v>
      </c>
      <c r="H80">
        <v>-2.5792681354449982</v>
      </c>
      <c r="I80">
        <v>-1.8164137294514517</v>
      </c>
    </row>
    <row r="81" spans="1:9">
      <c r="A81" s="35">
        <f>[1]!MIDRAND($A$2,B81)</f>
        <v>0.69077427715402073</v>
      </c>
      <c r="B81">
        <v>0.71</v>
      </c>
      <c r="C81">
        <v>0.92053908109664917</v>
      </c>
      <c r="D81">
        <v>0.95606392621994019</v>
      </c>
      <c r="E81">
        <v>7.9935197830200195</v>
      </c>
      <c r="F81">
        <v>3.8493504524230957</v>
      </c>
      <c r="H81">
        <v>1.3161645720050725</v>
      </c>
      <c r="I81">
        <v>1.6031076421231323</v>
      </c>
    </row>
    <row r="82" spans="1:9">
      <c r="A82" s="35">
        <f>[1]!MIDRAND($A$2,B82)</f>
        <v>0.70005453120055638</v>
      </c>
      <c r="B82">
        <v>0.72</v>
      </c>
      <c r="C82">
        <v>0.9138646125793457</v>
      </c>
      <c r="D82">
        <v>0.69638490676879883</v>
      </c>
      <c r="E82">
        <v>7.6301655769348145</v>
      </c>
      <c r="F82">
        <v>1.5949416160583496</v>
      </c>
      <c r="H82">
        <v>1.1563824607766817</v>
      </c>
      <c r="I82">
        <v>0.27648156396564755</v>
      </c>
    </row>
    <row r="83" spans="1:9">
      <c r="A83" s="35">
        <f>[1]!MIDRAND($A$2,B83)</f>
        <v>0.70936537614074424</v>
      </c>
      <c r="B83">
        <v>0.73</v>
      </c>
      <c r="C83">
        <v>0.61365693807601929</v>
      </c>
      <c r="D83">
        <v>0.58167988061904907</v>
      </c>
      <c r="E83">
        <v>1.1378227472305298</v>
      </c>
      <c r="F83">
        <v>0.69946300983428955</v>
      </c>
      <c r="H83">
        <v>0.12441070351654367</v>
      </c>
      <c r="I83">
        <v>0</v>
      </c>
    </row>
    <row r="84" spans="1:9">
      <c r="A84" s="35">
        <f>[1]!MIDRAND($A$2,B84)</f>
        <v>0.71870907893551061</v>
      </c>
      <c r="B84">
        <v>0.74</v>
      </c>
      <c r="C84">
        <v>0.98725968599319458</v>
      </c>
      <c r="D84">
        <v>0.97846972942352295</v>
      </c>
      <c r="E84">
        <v>16.982439041137695</v>
      </c>
      <c r="F84">
        <v>4.2218441963195801</v>
      </c>
      <c r="H84">
        <v>2.5792681354449973</v>
      </c>
      <c r="I84">
        <v>2.1740288276964792</v>
      </c>
    </row>
    <row r="85" spans="1:9">
      <c r="A85" s="35">
        <f>[1]!MIDRAND($A$2,B85)</f>
        <v>0.72808807377588369</v>
      </c>
      <c r="B85">
        <v>0.75</v>
      </c>
      <c r="C85">
        <v>0.87570035457611084</v>
      </c>
      <c r="D85">
        <v>0.95844882726669312</v>
      </c>
      <c r="E85">
        <v>6.0051183700561523</v>
      </c>
      <c r="F85">
        <v>3.88299560546875</v>
      </c>
      <c r="H85">
        <v>0.94133218630131688</v>
      </c>
      <c r="I85">
        <v>1.7001170496139719</v>
      </c>
    </row>
    <row r="86" spans="1:9">
      <c r="A86" s="35">
        <f>[1]!MIDRAND($A$2,B86)</f>
        <v>0.7375049848965014</v>
      </c>
      <c r="B86">
        <v>0.76</v>
      </c>
      <c r="C86">
        <v>0.47459021210670471</v>
      </c>
      <c r="D86">
        <v>0.29174065589904785</v>
      </c>
      <c r="E86">
        <v>-0.22553545236587524</v>
      </c>
      <c r="F86">
        <v>-2.3425636291503906</v>
      </c>
      <c r="H86">
        <v>-0.14946323357073016</v>
      </c>
      <c r="I86">
        <v>-0.5763828473422552</v>
      </c>
    </row>
    <row r="87" spans="1:9">
      <c r="A87" s="35">
        <f>[1]!MIDRAND($A$2,B87)</f>
        <v>0.74696265334054135</v>
      </c>
      <c r="B87">
        <v>0.77</v>
      </c>
      <c r="C87">
        <v>0.43315356969833374</v>
      </c>
      <c r="D87">
        <v>0.15742331743240356</v>
      </c>
      <c r="E87">
        <v>-0.57750266790390015</v>
      </c>
      <c r="F87">
        <v>-4.9788613319396973</v>
      </c>
      <c r="H87">
        <v>-0.30236184494975038</v>
      </c>
      <c r="I87">
        <v>-1.1563824607766817</v>
      </c>
    </row>
    <row r="88" spans="1:9">
      <c r="A88" s="35">
        <f>[1]!MIDRAND($A$2,B88)</f>
        <v>0.75646416858059851</v>
      </c>
      <c r="B88">
        <v>0.78</v>
      </c>
      <c r="C88">
        <v>0.93367975950241089</v>
      </c>
      <c r="D88">
        <v>0.93520128726959229</v>
      </c>
      <c r="E88">
        <v>8.8165073394775391</v>
      </c>
      <c r="F88">
        <v>3.5876243114471436</v>
      </c>
      <c r="H88">
        <v>1.6031076421231323</v>
      </c>
      <c r="I88">
        <v>1.3161645720050725</v>
      </c>
    </row>
    <row r="89" spans="1:9">
      <c r="A89" s="35">
        <f>[1]!MIDRAND($A$2,B89)</f>
        <v>0.76601290615631967</v>
      </c>
      <c r="B89">
        <v>0.79</v>
      </c>
      <c r="C89">
        <v>0.41970381140708923</v>
      </c>
      <c r="D89">
        <v>0.38179701566696167</v>
      </c>
      <c r="E89">
        <v>-0.68816697597503662</v>
      </c>
      <c r="F89">
        <v>-1.1890751123428345</v>
      </c>
      <c r="H89">
        <v>-0.38131395886917108</v>
      </c>
      <c r="I89">
        <v>-0.49052509528076305</v>
      </c>
    </row>
    <row r="90" spans="1:9">
      <c r="A90" s="35">
        <f>[1]!MIDRAND($A$2,B90)</f>
        <v>0.77561257283441842</v>
      </c>
      <c r="B90">
        <v>0.8</v>
      </c>
      <c r="C90">
        <v>0.36301234364509583</v>
      </c>
      <c r="D90">
        <v>0.2914581298828125</v>
      </c>
      <c r="E90">
        <v>-1.1396651268005371</v>
      </c>
      <c r="F90">
        <v>-2.3466923236846924</v>
      </c>
      <c r="H90">
        <v>-0.49052509528076305</v>
      </c>
      <c r="I90">
        <v>-0.60594021238016105</v>
      </c>
    </row>
    <row r="91" spans="1:9">
      <c r="A91" s="35">
        <f>[1]!MIDRAND($A$2,B91)</f>
        <v>0.78526726126664681</v>
      </c>
      <c r="B91">
        <v>0.81</v>
      </c>
      <c r="C91">
        <v>0.95074254274368286</v>
      </c>
      <c r="D91">
        <v>0.82695108652114868</v>
      </c>
      <c r="E91">
        <v>10.198302268981934</v>
      </c>
      <c r="F91">
        <v>2.5945680141448975</v>
      </c>
      <c r="H91">
        <v>1.7001170496139719</v>
      </c>
      <c r="I91">
        <v>0.63603674069582572</v>
      </c>
    </row>
    <row r="92" spans="1:9">
      <c r="A92" s="35">
        <f>[1]!MIDRAND($A$2,B92)</f>
        <v>0.79498151677083795</v>
      </c>
      <c r="B92">
        <v>0.82</v>
      </c>
      <c r="C92">
        <v>0.20374301075935364</v>
      </c>
      <c r="D92">
        <v>0.16415345668792725</v>
      </c>
      <c r="E92">
        <v>-2.3533179759979248</v>
      </c>
      <c r="F92">
        <v>-4.7983646392822266</v>
      </c>
      <c r="H92">
        <v>-0.94133218630131621</v>
      </c>
      <c r="I92">
        <v>-1.1092398338976834</v>
      </c>
    </row>
    <row r="93" spans="1:9">
      <c r="A93" s="35">
        <f>[1]!MIDRAND($A$2,B93)</f>
        <v>0.80476041977177593</v>
      </c>
      <c r="B93">
        <v>0.83</v>
      </c>
      <c r="C93">
        <v>0.58352893590927124</v>
      </c>
      <c r="D93">
        <v>0.39233773946762085</v>
      </c>
      <c r="E93">
        <v>0.8111339807510376</v>
      </c>
      <c r="F93">
        <v>-1.0710625648498535</v>
      </c>
      <c r="H93">
        <v>0</v>
      </c>
      <c r="I93">
        <v>-0.38131395886917108</v>
      </c>
    </row>
    <row r="94" spans="1:9">
      <c r="A94" s="35">
        <f>[1]!MIDRAND($A$2,B94)</f>
        <v>0.81460968874005657</v>
      </c>
      <c r="B94">
        <v>0.84</v>
      </c>
      <c r="C94">
        <v>0.78327679634094238</v>
      </c>
      <c r="D94">
        <v>0.86205649375915527</v>
      </c>
      <c r="E94">
        <v>3.6084129810333252</v>
      </c>
      <c r="F94">
        <v>2.8833775520324707</v>
      </c>
      <c r="H94">
        <v>0.5763828473422552</v>
      </c>
      <c r="I94">
        <v>0.83105847929657473</v>
      </c>
    </row>
    <row r="95" spans="1:9">
      <c r="A95" s="35">
        <f>[1]!MIDRAND($A$2,B95)</f>
        <v>0.8245358103601208</v>
      </c>
      <c r="B95">
        <v>0.85</v>
      </c>
      <c r="C95">
        <v>0.87713325023651123</v>
      </c>
      <c r="D95">
        <v>0.69290906190872192</v>
      </c>
      <c r="E95">
        <v>6.0558638572692871</v>
      </c>
      <c r="F95">
        <v>1.5685994625091553</v>
      </c>
      <c r="H95">
        <v>0.98071628016266454</v>
      </c>
      <c r="I95">
        <v>0.22525336306843563</v>
      </c>
    </row>
    <row r="96" spans="1:9">
      <c r="A96" s="35">
        <f>[1]!MIDRAND($A$2,B96)</f>
        <v>0.83454620647021027</v>
      </c>
      <c r="B96">
        <v>0.86</v>
      </c>
      <c r="C96">
        <v>0.93237942457199097</v>
      </c>
      <c r="D96">
        <v>0.91769134998321533</v>
      </c>
      <c r="E96">
        <v>8.7275066375732422</v>
      </c>
      <c r="F96">
        <v>3.397829532623291</v>
      </c>
      <c r="H96">
        <v>1.4447972225088115</v>
      </c>
      <c r="I96">
        <v>1.2062456881822781</v>
      </c>
    </row>
    <row r="97" spans="1:9">
      <c r="A97" s="35">
        <f>[1]!MIDRAND($A$2,B97)</f>
        <v>0.84464945159207594</v>
      </c>
      <c r="B97">
        <v>0.87</v>
      </c>
      <c r="C97">
        <v>8.4510542452335358E-2</v>
      </c>
      <c r="D97">
        <v>1.8879592418670654E-2</v>
      </c>
      <c r="E97">
        <v>-3.3752820491790771</v>
      </c>
      <c r="F97">
        <v>-14.917993545532227</v>
      </c>
      <c r="H97">
        <v>-1.6031076421231325</v>
      </c>
      <c r="I97">
        <v>-1.9642168419486286</v>
      </c>
    </row>
    <row r="98" spans="1:9">
      <c r="A98" s="35">
        <f>[1]!MIDRAND($A$2,B98)</f>
        <v>0.85485556154225084</v>
      </c>
      <c r="B98">
        <v>0.88</v>
      </c>
      <c r="C98">
        <v>0.47267445921897888</v>
      </c>
      <c r="D98">
        <v>0.66639280319213867</v>
      </c>
      <c r="E98">
        <v>-0.24222029745578766</v>
      </c>
      <c r="F98">
        <v>1.3666372299194336</v>
      </c>
      <c r="H98">
        <v>-0.17460993869807365</v>
      </c>
      <c r="I98">
        <v>0.1494632335707303</v>
      </c>
    </row>
    <row r="99" spans="1:9">
      <c r="A99" s="35">
        <f>[1]!MIDRAND($A$2,B99)</f>
        <v>0.86517638435437738</v>
      </c>
      <c r="B99">
        <v>0.89</v>
      </c>
      <c r="C99">
        <v>0.45338425040245056</v>
      </c>
      <c r="D99">
        <v>0.57344299554824829</v>
      </c>
      <c r="E99">
        <v>-0.40789264440536499</v>
      </c>
      <c r="F99">
        <v>0.63197731971740723</v>
      </c>
      <c r="H99">
        <v>-0.22525336306843577</v>
      </c>
      <c r="I99">
        <v>-4.9656602940672603E-2</v>
      </c>
    </row>
    <row r="100" spans="1:9">
      <c r="A100" s="35">
        <f>[1]!MIDRAND($A$2,B100)</f>
        <v>0.87562614262482319</v>
      </c>
      <c r="B100">
        <v>0.9</v>
      </c>
      <c r="C100">
        <v>0.10210749506950378</v>
      </c>
      <c r="D100">
        <v>5.5861353874206543E-2</v>
      </c>
      <c r="E100">
        <v>-3.2030556201934814</v>
      </c>
      <c r="F100">
        <v>-9.6094417572021484</v>
      </c>
      <c r="H100">
        <v>-1.5191971786348157</v>
      </c>
      <c r="I100">
        <v>-1.5191971786348157</v>
      </c>
    </row>
    <row r="101" spans="1:9">
      <c r="A101" s="35">
        <f>[1]!MIDRAND($A$2,B101)</f>
        <v>0.88622220739678415</v>
      </c>
      <c r="B101">
        <v>0.91</v>
      </c>
      <c r="C101">
        <v>0.59580200910568237</v>
      </c>
      <c r="D101">
        <v>0.74701827764511108</v>
      </c>
      <c r="E101">
        <v>0.94161516427993774</v>
      </c>
      <c r="F101">
        <v>1.9774447679519653</v>
      </c>
      <c r="H101">
        <v>4.9656602940672603E-2</v>
      </c>
      <c r="I101">
        <v>0.40814351181628811</v>
      </c>
    </row>
    <row r="102" spans="1:9">
      <c r="A102" s="35">
        <f>[1]!MIDRAND($A$2,B102)</f>
        <v>0.89698624005044258</v>
      </c>
      <c r="B102">
        <v>0.92</v>
      </c>
      <c r="C102">
        <v>0.82000404596328735</v>
      </c>
      <c r="D102">
        <v>0.7507622241973877</v>
      </c>
      <c r="E102">
        <v>4.4023818969726562</v>
      </c>
      <c r="F102">
        <v>2.0057647228240967</v>
      </c>
      <c r="H102">
        <v>0.79649810889359596</v>
      </c>
      <c r="I102">
        <v>0.43527016704831306</v>
      </c>
    </row>
    <row r="103" spans="1:9">
      <c r="A103" s="35">
        <f>[1]!MIDRAND($A$2,B103)</f>
        <v>0.90794594706152609</v>
      </c>
      <c r="B103">
        <v>0.93</v>
      </c>
      <c r="C103">
        <v>0.21048048138618469</v>
      </c>
      <c r="D103">
        <v>0.14918643236160278</v>
      </c>
      <c r="E103">
        <v>-2.3012814521789551</v>
      </c>
      <c r="F103">
        <v>-5.2111215591430664</v>
      </c>
      <c r="H103">
        <v>-0.83105847929657461</v>
      </c>
      <c r="I103">
        <v>-1.2062456881822781</v>
      </c>
    </row>
    <row r="104" spans="1:9">
      <c r="A104" s="35">
        <f>[1]!MIDRAND($A$2,B104)</f>
        <v>0.91913791591812988</v>
      </c>
      <c r="B104">
        <v>0.94</v>
      </c>
      <c r="C104">
        <v>0.42385572195053101</v>
      </c>
      <c r="D104">
        <v>0.19102919101715088</v>
      </c>
      <c r="E104">
        <v>-0.65417420864105225</v>
      </c>
      <c r="F104">
        <v>-4.1474785804748535</v>
      </c>
      <c r="H104">
        <v>-0.32844627758651884</v>
      </c>
      <c r="I104">
        <v>-0.98071628016266454</v>
      </c>
    </row>
    <row r="105" spans="1:9">
      <c r="A105" s="35">
        <f>[1]!MIDRAND($A$2,B105)</f>
        <v>0.93061250272970253</v>
      </c>
      <c r="B105">
        <v>0.95</v>
      </c>
      <c r="C105">
        <v>0.22519202530384064</v>
      </c>
      <c r="D105">
        <v>0.17036646604537964</v>
      </c>
      <c r="E105">
        <v>-2.1884636878967285</v>
      </c>
      <c r="F105">
        <v>-4.6385021209716797</v>
      </c>
      <c r="H105">
        <v>-0.79649810889359596</v>
      </c>
      <c r="I105">
        <v>-1.0644415649029648</v>
      </c>
    </row>
    <row r="106" spans="1:9">
      <c r="A106" s="35">
        <f>[1]!MIDRAND($A$2,B106)</f>
        <v>0.94244300555738336</v>
      </c>
      <c r="B106">
        <v>0.96</v>
      </c>
      <c r="C106">
        <v>0.7185819149017334</v>
      </c>
      <c r="D106">
        <v>0.85410213470458984</v>
      </c>
      <c r="E106">
        <v>2.4960513114929199</v>
      </c>
      <c r="F106">
        <v>2.8163135051727295</v>
      </c>
      <c r="H106">
        <v>0.43527016704831306</v>
      </c>
      <c r="I106">
        <v>0.73007141225672278</v>
      </c>
    </row>
    <row r="107" spans="1:9">
      <c r="A107" s="35">
        <f>[1]!MIDRAND($A$2,B107)</f>
        <v>0.95474506398862868</v>
      </c>
      <c r="B107">
        <v>0.97</v>
      </c>
      <c r="C107">
        <v>0.67054182291030884</v>
      </c>
      <c r="D107">
        <v>0.6943855881690979</v>
      </c>
      <c r="E107">
        <v>1.8233267068862915</v>
      </c>
      <c r="F107">
        <v>1.5797938108444214</v>
      </c>
      <c r="H107">
        <v>0.27648156396564755</v>
      </c>
      <c r="I107">
        <v>0.25078518274823547</v>
      </c>
    </row>
    <row r="108" spans="1:9">
      <c r="A108" s="35">
        <f>[1]!MIDRAND($A$2,B108)</f>
        <v>0.96772587276727717</v>
      </c>
      <c r="B108">
        <v>0.98</v>
      </c>
      <c r="C108">
        <v>0.95332461595535278</v>
      </c>
      <c r="D108">
        <v>0.93878018856048584</v>
      </c>
      <c r="E108">
        <v>10.452322006225586</v>
      </c>
      <c r="F108">
        <v>3.6292040348052979</v>
      </c>
      <c r="H108">
        <v>1.8164137294514517</v>
      </c>
      <c r="I108">
        <v>1.5191971786348164</v>
      </c>
    </row>
    <row r="109" spans="1:9">
      <c r="A109" s="35">
        <f>[1]!MIDRAND($A$2,B109)</f>
        <v>0.98185722677262044</v>
      </c>
      <c r="B109">
        <v>0.99</v>
      </c>
      <c r="C109">
        <v>0.97628414630889893</v>
      </c>
      <c r="D109">
        <v>0.96955770254135132</v>
      </c>
      <c r="E109">
        <v>13.756473541259766</v>
      </c>
      <c r="F109">
        <v>4.0554757118225098</v>
      </c>
      <c r="H109">
        <v>1.9642168419486286</v>
      </c>
      <c r="I109">
        <v>1.8164137294514517</v>
      </c>
    </row>
    <row r="110" spans="1:9">
      <c r="B110">
        <v>1</v>
      </c>
      <c r="C110">
        <v>0.63538390398025513</v>
      </c>
      <c r="D110">
        <v>0.54805254936218262</v>
      </c>
      <c r="E110">
        <v>1.3878984451293945</v>
      </c>
      <c r="F110">
        <v>0.4200708270072937</v>
      </c>
      <c r="H110">
        <v>0.19986756443193993</v>
      </c>
      <c r="I110">
        <v>-0.14946323357073016</v>
      </c>
    </row>
  </sheetData>
  <phoneticPr fontId="0" type="noConversion"/>
  <printOptions headings="1" gridLines="1" gridLinesSet="0"/>
  <pageMargins left="1" right="1" top="0.75" bottom="0.75" header="0.5" footer="0.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9"/>
  <sheetViews>
    <sheetView workbookViewId="0">
      <selection activeCell="E31" sqref="E31"/>
    </sheetView>
  </sheetViews>
  <sheetFormatPr baseColWidth="10" defaultColWidth="8.6640625" defaultRowHeight="14"/>
  <sheetData>
    <row r="1" spans="1:5">
      <c r="A1" t="s">
        <v>222</v>
      </c>
    </row>
    <row r="2" spans="1:5">
      <c r="C2" s="1" t="s">
        <v>223</v>
      </c>
    </row>
    <row r="3" spans="1:5">
      <c r="A3" s="65" t="s">
        <v>224</v>
      </c>
      <c r="B3" s="65"/>
      <c r="C3">
        <v>10</v>
      </c>
      <c r="D3">
        <v>20</v>
      </c>
      <c r="E3">
        <v>30</v>
      </c>
    </row>
    <row r="4" spans="1:5">
      <c r="A4" s="1" t="s">
        <v>225</v>
      </c>
      <c r="C4" t="s">
        <v>226</v>
      </c>
    </row>
    <row r="5" spans="1:5">
      <c r="A5">
        <f ca="1">_xlfn.NORM.INV(RAND(),0,1)</f>
        <v>0.23979273632750914</v>
      </c>
      <c r="C5">
        <v>5</v>
      </c>
      <c r="D5">
        <v>7</v>
      </c>
      <c r="E5">
        <v>0</v>
      </c>
    </row>
    <row r="6" spans="1:5">
      <c r="A6">
        <f t="shared" ref="A6:A8" ca="1" si="0">_xlfn.NORM.INV(RAND(),0,1)</f>
        <v>-0.70856482304758039</v>
      </c>
      <c r="C6">
        <v>3</v>
      </c>
      <c r="D6">
        <v>4</v>
      </c>
      <c r="E6">
        <v>-4</v>
      </c>
    </row>
    <row r="7" spans="1:5">
      <c r="A7">
        <f t="shared" ca="1" si="0"/>
        <v>3.184583448377451E-2</v>
      </c>
      <c r="C7">
        <v>6</v>
      </c>
      <c r="D7">
        <v>0</v>
      </c>
      <c r="E7">
        <v>9</v>
      </c>
    </row>
    <row r="8" spans="1:5">
      <c r="A8">
        <f t="shared" ca="1" si="0"/>
        <v>-1.790939416680875</v>
      </c>
      <c r="C8">
        <v>-2</v>
      </c>
      <c r="D8">
        <v>5</v>
      </c>
      <c r="E8">
        <v>2</v>
      </c>
    </row>
    <row r="9" spans="1:5">
      <c r="B9" s="1" t="s">
        <v>227</v>
      </c>
    </row>
    <row r="10" spans="1:5">
      <c r="C10" s="12" t="s">
        <v>228</v>
      </c>
      <c r="D10" s="12" t="s">
        <v>229</v>
      </c>
      <c r="E10" s="12" t="s">
        <v>31</v>
      </c>
    </row>
    <row r="11" spans="1:5">
      <c r="C11">
        <f ca="1">C3+SUMPRODUCT(C5:C8,$A$5:$A$8)</f>
        <v>12.846223052759202</v>
      </c>
      <c r="D11">
        <f ca="1">D3+SUMPRODUCT(D5:D8,$A$5:$A$8)</f>
        <v>9.8895927786978675</v>
      </c>
      <c r="E11">
        <f ca="1">E3+SUMPRODUCT(E5:E8,$A$5:$A$8)</f>
        <v>29.538992969182541</v>
      </c>
    </row>
    <row r="13" spans="1:5">
      <c r="B13" s="14" t="s">
        <v>230</v>
      </c>
      <c r="C13">
        <f>C3</f>
        <v>10</v>
      </c>
      <c r="D13">
        <f>D3</f>
        <v>20</v>
      </c>
      <c r="E13">
        <f>E3</f>
        <v>30</v>
      </c>
    </row>
    <row r="14" spans="1:5">
      <c r="B14" s="14"/>
    </row>
    <row r="15" spans="1:5">
      <c r="B15" s="14" t="s">
        <v>231</v>
      </c>
      <c r="C15" s="12" t="s">
        <v>228</v>
      </c>
      <c r="D15" s="12" t="s">
        <v>229</v>
      </c>
      <c r="E15" s="12" t="s">
        <v>31</v>
      </c>
    </row>
    <row r="16" spans="1:5">
      <c r="B16" s="12" t="s">
        <v>228</v>
      </c>
      <c r="C16">
        <f>SUMPRODUCT($C$5:$C$8,C5:C8)</f>
        <v>74</v>
      </c>
      <c r="D16">
        <f>SUMPRODUCT($C$5:$C$8,D5:D8)</f>
        <v>37</v>
      </c>
      <c r="E16">
        <f>SUMPRODUCT($C$5:$C$8,E5:E8)</f>
        <v>38</v>
      </c>
    </row>
    <row r="17" spans="1:5">
      <c r="B17" s="12" t="s">
        <v>229</v>
      </c>
      <c r="C17">
        <f>SUMPRODUCT($D$5:$D$8,C5:C8)</f>
        <v>37</v>
      </c>
      <c r="D17">
        <f>SUMPRODUCT($D$5:$D$8,D5:D8)</f>
        <v>90</v>
      </c>
      <c r="E17">
        <f>SUMPRODUCT($D$5:$D$8,E5:E8)</f>
        <v>-6</v>
      </c>
    </row>
    <row r="18" spans="1:5">
      <c r="B18" s="12" t="s">
        <v>31</v>
      </c>
      <c r="C18">
        <f>SUMPRODUCT($E$5:$E$8,C5:C8)</f>
        <v>38</v>
      </c>
      <c r="D18">
        <f>SUMPRODUCT($E$5:$E$8,D5:D8)</f>
        <v>-6</v>
      </c>
      <c r="E18">
        <f>SUMPRODUCT($E$5:$E$8,E5:E8)</f>
        <v>101</v>
      </c>
    </row>
    <row r="20" spans="1:5">
      <c r="B20" s="2" t="s">
        <v>232</v>
      </c>
      <c r="C20">
        <f>C16^0.5</f>
        <v>8.6023252670426267</v>
      </c>
      <c r="D20">
        <f>D17^0.5</f>
        <v>9.4868329805051381</v>
      </c>
      <c r="E20">
        <f>E18^0.5</f>
        <v>10.04987562112089</v>
      </c>
    </row>
    <row r="22" spans="1:5">
      <c r="B22" s="2" t="s">
        <v>233</v>
      </c>
      <c r="C22" s="12" t="s">
        <v>228</v>
      </c>
      <c r="D22" s="12" t="s">
        <v>229</v>
      </c>
      <c r="E22" s="12" t="s">
        <v>31</v>
      </c>
    </row>
    <row r="23" spans="1:5">
      <c r="B23" s="12" t="s">
        <v>228</v>
      </c>
      <c r="C23">
        <f>C16/(C20*$C$20)</f>
        <v>1</v>
      </c>
      <c r="D23">
        <f>D16/(D20*$C$20)</f>
        <v>0.45338235029118146</v>
      </c>
      <c r="E23">
        <f>E16/(E20*$C$20)</f>
        <v>0.43954875053194409</v>
      </c>
    </row>
    <row r="24" spans="1:5">
      <c r="B24" s="12" t="s">
        <v>229</v>
      </c>
      <c r="C24">
        <f>C17/(C20*$D$20)</f>
        <v>0.45338235029118146</v>
      </c>
      <c r="D24">
        <f>D17/(D20*$D$20)</f>
        <v>1</v>
      </c>
      <c r="E24">
        <f>E17/(E20*$D$20)</f>
        <v>-6.2931677552755264E-2</v>
      </c>
    </row>
    <row r="25" spans="1:5">
      <c r="B25" s="12" t="s">
        <v>31</v>
      </c>
      <c r="C25">
        <f>C18/(C20*$E$20)</f>
        <v>0.43954875053194409</v>
      </c>
      <c r="D25">
        <f>D18/(D20*$E$20)</f>
        <v>-6.2931677552755264E-2</v>
      </c>
      <c r="E25">
        <f>E18/(E20*$E$20)</f>
        <v>1</v>
      </c>
    </row>
    <row r="27" spans="1:5">
      <c r="A27" s="1" t="s">
        <v>234</v>
      </c>
    </row>
    <row r="28" spans="1:5">
      <c r="B28" t="s">
        <v>111</v>
      </c>
      <c r="C28">
        <f t="array" aca="1" ref="C28:E28" ca="1">[1]!coraND(C23:E25)</f>
        <v>0.84248167276382446</v>
      </c>
      <c r="D28">
        <f ca="1"/>
        <v>0.68355369567871094</v>
      </c>
      <c r="E28">
        <f ca="1"/>
        <v>0.67999643087387085</v>
      </c>
    </row>
    <row r="29" spans="1:5">
      <c r="B29" s="1" t="s">
        <v>227</v>
      </c>
    </row>
    <row r="30" spans="1:5">
      <c r="C30" s="12" t="s">
        <v>228</v>
      </c>
      <c r="D30" s="12" t="s">
        <v>229</v>
      </c>
      <c r="E30" s="12" t="s">
        <v>31</v>
      </c>
    </row>
    <row r="31" spans="1:5">
      <c r="C31">
        <f ca="1">_xlfn.NORM.INV(C28,C13,C20)</f>
        <v>18.642839665984702</v>
      </c>
      <c r="D31">
        <f ca="1">_xlfn.NORM.INV(D28,D13,D20)</f>
        <v>24.531475442629112</v>
      </c>
      <c r="E31">
        <f ca="1">_xlfn.NORM.INV(E28,E13,E20)</f>
        <v>34.700214456978578</v>
      </c>
    </row>
    <row r="32" spans="1:5">
      <c r="A32" s="1" t="s">
        <v>41</v>
      </c>
    </row>
    <row r="33" spans="1:8">
      <c r="A33" t="s">
        <v>264</v>
      </c>
      <c r="F33" s="35">
        <v>1</v>
      </c>
      <c r="G33" s="35">
        <v>0.45338235029118146</v>
      </c>
      <c r="H33" s="35">
        <v>0.43954875053194409</v>
      </c>
    </row>
    <row r="34" spans="1:8">
      <c r="A34" t="s">
        <v>235</v>
      </c>
      <c r="F34" s="35">
        <v>0.45338235029118146</v>
      </c>
      <c r="G34" s="35">
        <v>1</v>
      </c>
      <c r="H34" s="35">
        <v>-0.99</v>
      </c>
    </row>
    <row r="35" spans="1:8">
      <c r="A35" t="s">
        <v>236</v>
      </c>
      <c r="F35" s="35">
        <v>0.43954875053194409</v>
      </c>
      <c r="G35" s="35">
        <v>-0.99</v>
      </c>
      <c r="H35" s="35">
        <v>1</v>
      </c>
    </row>
    <row r="36" spans="1:8">
      <c r="A36" t="s">
        <v>237</v>
      </c>
      <c r="F36" s="35"/>
      <c r="G36" s="35"/>
      <c r="H36" s="35"/>
    </row>
    <row r="37" spans="1:8">
      <c r="A37" t="s">
        <v>238</v>
      </c>
      <c r="C37" s="1" t="s">
        <v>239</v>
      </c>
      <c r="F37" s="35" t="e">
        <f t="array" aca="1" ref="F37:H37" ca="1">[1]!coraND(F33:H35)</f>
        <v>#VALUE!</v>
      </c>
      <c r="G37" s="35" t="e">
        <f ca="1"/>
        <v>#VALUE!</v>
      </c>
      <c r="H37" s="35" t="e">
        <f ca="1"/>
        <v>#VALUE!</v>
      </c>
    </row>
    <row r="38" spans="1:8">
      <c r="A38" t="s">
        <v>240</v>
      </c>
    </row>
    <row r="39" spans="1:8">
      <c r="A39" t="s">
        <v>241</v>
      </c>
    </row>
    <row r="40" spans="1:8">
      <c r="A40" t="s">
        <v>242</v>
      </c>
    </row>
    <row r="41" spans="1:8">
      <c r="A41" t="s">
        <v>243</v>
      </c>
    </row>
    <row r="42" spans="1:8">
      <c r="A42" t="s">
        <v>244</v>
      </c>
      <c r="C42" t="s">
        <v>245</v>
      </c>
      <c r="E42" t="s">
        <v>246</v>
      </c>
    </row>
    <row r="43" spans="1:8">
      <c r="A43" t="s">
        <v>247</v>
      </c>
      <c r="D43" t="s">
        <v>248</v>
      </c>
    </row>
    <row r="44" spans="1:8">
      <c r="A44" t="s">
        <v>249</v>
      </c>
      <c r="D44" s="1" t="s">
        <v>250</v>
      </c>
    </row>
    <row r="45" spans="1:8">
      <c r="A45" s="1" t="s">
        <v>251</v>
      </c>
      <c r="E45" s="37" t="s">
        <v>252</v>
      </c>
    </row>
    <row r="46" spans="1:8">
      <c r="A46" t="s">
        <v>263</v>
      </c>
      <c r="E46" t="s">
        <v>253</v>
      </c>
    </row>
    <row r="48" spans="1:8">
      <c r="B48" s="1"/>
    </row>
    <row r="49" spans="1:1">
      <c r="A49" s="1"/>
    </row>
  </sheetData>
  <phoneticPr fontId="0" type="noConversion"/>
  <printOptions headings="1" gridLines="1" gridLinesSet="0"/>
  <pageMargins left="1" right="1" top="0.75" bottom="0.75" header="0.5" footer="0.5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7"/>
  <sheetViews>
    <sheetView workbookViewId="0"/>
  </sheetViews>
  <sheetFormatPr baseColWidth="10" defaultColWidth="5.83203125" defaultRowHeight="14"/>
  <cols>
    <col min="1" max="8" width="5.83203125" customWidth="1"/>
    <col min="9" max="9" width="6.83203125" customWidth="1"/>
    <col min="10" max="10" width="5.83203125" customWidth="1"/>
    <col min="11" max="11" width="6.83203125" customWidth="1"/>
  </cols>
  <sheetData>
    <row r="1" spans="1:11">
      <c r="G1" s="1" t="s">
        <v>20</v>
      </c>
    </row>
    <row r="2" spans="1:11">
      <c r="G2" t="s">
        <v>21</v>
      </c>
      <c r="H2" t="s">
        <v>22</v>
      </c>
    </row>
    <row r="3" spans="1:11">
      <c r="C3" s="1" t="s">
        <v>23</v>
      </c>
      <c r="G3">
        <v>100</v>
      </c>
      <c r="H3">
        <v>200</v>
      </c>
    </row>
    <row r="4" spans="1:11">
      <c r="A4" s="12" t="s">
        <v>24</v>
      </c>
      <c r="B4" s="12" t="s">
        <v>25</v>
      </c>
      <c r="C4" s="1" t="s">
        <v>26</v>
      </c>
      <c r="E4" s="1" t="s">
        <v>27</v>
      </c>
      <c r="I4" s="1" t="s">
        <v>28</v>
      </c>
    </row>
    <row r="5" spans="1:11">
      <c r="A5" s="3">
        <v>70</v>
      </c>
      <c r="B5" s="4">
        <v>30</v>
      </c>
      <c r="C5" s="5">
        <v>0.1</v>
      </c>
      <c r="E5">
        <f t="shared" ref="E5:E13" si="0">(A5-$A$16)*(B5-$B$16)</f>
        <v>8.7999999999999687</v>
      </c>
      <c r="I5">
        <f t="shared" ref="I5:I13" si="1">SUMPRODUCT($G$3:$H$3,A5:B5)</f>
        <v>13000</v>
      </c>
    </row>
    <row r="6" spans="1:11">
      <c r="A6" s="6">
        <v>70</v>
      </c>
      <c r="B6" s="7">
        <v>32</v>
      </c>
      <c r="C6" s="8">
        <v>0.1</v>
      </c>
      <c r="E6">
        <f t="shared" si="0"/>
        <v>-2.2000000000000313</v>
      </c>
      <c r="I6">
        <f t="shared" si="1"/>
        <v>13400</v>
      </c>
    </row>
    <row r="7" spans="1:11">
      <c r="A7" s="6">
        <v>70</v>
      </c>
      <c r="B7" s="7">
        <v>34</v>
      </c>
      <c r="C7" s="8">
        <v>0</v>
      </c>
      <c r="E7">
        <f t="shared" si="0"/>
        <v>-13.200000000000031</v>
      </c>
      <c r="I7">
        <f t="shared" si="1"/>
        <v>13800</v>
      </c>
    </row>
    <row r="8" spans="1:11">
      <c r="A8" s="6">
        <v>75</v>
      </c>
      <c r="B8" s="7">
        <v>30</v>
      </c>
      <c r="C8" s="8">
        <v>0.2</v>
      </c>
      <c r="E8">
        <f t="shared" si="0"/>
        <v>0.79999999999999716</v>
      </c>
      <c r="I8">
        <f t="shared" si="1"/>
        <v>13500</v>
      </c>
    </row>
    <row r="9" spans="1:11">
      <c r="A9" s="6">
        <v>75</v>
      </c>
      <c r="B9" s="7">
        <v>32</v>
      </c>
      <c r="C9" s="8">
        <v>0.3</v>
      </c>
      <c r="E9">
        <f t="shared" si="0"/>
        <v>-0.20000000000000284</v>
      </c>
      <c r="I9">
        <f t="shared" si="1"/>
        <v>13900</v>
      </c>
    </row>
    <row r="10" spans="1:11">
      <c r="A10" s="6">
        <v>75</v>
      </c>
      <c r="B10" s="7">
        <v>34</v>
      </c>
      <c r="C10" s="8">
        <v>0</v>
      </c>
      <c r="E10">
        <f t="shared" si="0"/>
        <v>-1.2000000000000028</v>
      </c>
      <c r="I10">
        <f t="shared" si="1"/>
        <v>14300</v>
      </c>
    </row>
    <row r="11" spans="1:11">
      <c r="A11" s="6">
        <v>80</v>
      </c>
      <c r="B11" s="7">
        <v>30</v>
      </c>
      <c r="C11" s="8">
        <v>0</v>
      </c>
      <c r="E11">
        <f t="shared" si="0"/>
        <v>-7.1999999999999744</v>
      </c>
      <c r="I11">
        <f t="shared" si="1"/>
        <v>14000</v>
      </c>
    </row>
    <row r="12" spans="1:11">
      <c r="A12" s="6">
        <v>80</v>
      </c>
      <c r="B12" s="7">
        <v>32</v>
      </c>
      <c r="C12" s="8">
        <v>0.2</v>
      </c>
      <c r="E12">
        <f t="shared" si="0"/>
        <v>1.8000000000000256</v>
      </c>
      <c r="I12">
        <f t="shared" si="1"/>
        <v>14400</v>
      </c>
    </row>
    <row r="13" spans="1:11">
      <c r="A13" s="9">
        <v>80</v>
      </c>
      <c r="B13" s="10">
        <v>34</v>
      </c>
      <c r="C13" s="11">
        <v>0.1</v>
      </c>
      <c r="D13" s="12" t="s">
        <v>5</v>
      </c>
      <c r="E13">
        <f t="shared" si="0"/>
        <v>10.800000000000026</v>
      </c>
      <c r="I13">
        <f t="shared" si="1"/>
        <v>14800</v>
      </c>
    </row>
    <row r="14" spans="1:11">
      <c r="D14">
        <f>SUM(C5:C13)</f>
        <v>0.99999999999999989</v>
      </c>
    </row>
    <row r="15" spans="1:11">
      <c r="A15" s="12" t="s">
        <v>6</v>
      </c>
      <c r="B15" s="12" t="s">
        <v>7</v>
      </c>
      <c r="E15" s="2" t="s">
        <v>29</v>
      </c>
      <c r="F15" s="1" t="s">
        <v>30</v>
      </c>
      <c r="I15" s="12" t="s">
        <v>31</v>
      </c>
      <c r="J15" t="str">
        <f>"="&amp;$G$3&amp;"*X+"&amp;$H$3&amp;"*Y"</f>
        <v>=100*X+200*Y</v>
      </c>
      <c r="K15" s="14"/>
    </row>
    <row r="16" spans="1:11">
      <c r="A16">
        <f>SUMPRODUCT(A5:A13,$C$5:$C$13)</f>
        <v>75.5</v>
      </c>
      <c r="B16">
        <f>SUMPRODUCT(B5:B13,$C$5:$C$13)</f>
        <v>31.599999999999994</v>
      </c>
      <c r="C16" t="s">
        <v>32</v>
      </c>
      <c r="E16">
        <f>SUMPRODUCT(E5:E13,$C$5:$C$13)</f>
        <v>2.2000000000000002</v>
      </c>
      <c r="F16">
        <f>E16/(A17*B17)</f>
        <v>0.52380952380951284</v>
      </c>
      <c r="I16">
        <f>SUMPRODUCT(I5:I13,$C$5:$C$13)</f>
        <v>13870</v>
      </c>
      <c r="J16" t="s">
        <v>32</v>
      </c>
      <c r="K16">
        <f>SUMPRODUCT(G3:H3,A16:B16)</f>
        <v>13870</v>
      </c>
    </row>
    <row r="17" spans="1:11">
      <c r="A17">
        <f>[1]!STDEVPR(A5:A13,$C$5:$C$13)</f>
        <v>3.4999999999999098</v>
      </c>
      <c r="B17">
        <f>[1]!STDEVPR(B5:B13,$C$5:$C$13)</f>
        <v>1.2000000000000561</v>
      </c>
      <c r="C17" t="s">
        <v>33</v>
      </c>
      <c r="E17" s="35">
        <f>[1]!COVARPR(A5:A13,B5:B13,C5:C13)</f>
        <v>2.2000000000001645</v>
      </c>
      <c r="F17" s="35">
        <f>[1]!CORRELPR(A5:A13,B5:B13,C5:C13)</f>
        <v>0.52380952380955192</v>
      </c>
      <c r="I17">
        <f>[1]!STDEVPR(I5:I13,$C$5:$C$13)</f>
        <v>517.7837386399641</v>
      </c>
      <c r="J17" t="s">
        <v>33</v>
      </c>
      <c r="K17">
        <f>SUMPRODUCT([1]!PRODS(G3:H3),[1]!PRODS(A17:B17),D20:E21)^0.5</f>
        <v>517.78373863998388</v>
      </c>
    </row>
    <row r="18" spans="1:11">
      <c r="I18">
        <f>I17^2</f>
        <v>268099.99999997864</v>
      </c>
      <c r="J18" t="s">
        <v>34</v>
      </c>
      <c r="K18">
        <f>SUMPRODUCT(G20:H21,A20:B21,D20:E21)</f>
        <v>268099.99999999913</v>
      </c>
    </row>
    <row r="19" spans="1:11">
      <c r="A19" t="s">
        <v>35</v>
      </c>
      <c r="D19" t="s">
        <v>36</v>
      </c>
      <c r="G19" t="s">
        <v>37</v>
      </c>
    </row>
    <row r="20" spans="1:11">
      <c r="A20">
        <f t="array" ref="A20:B21">[1]!PRODS(A17:B17)</f>
        <v>12.249999999999369</v>
      </c>
      <c r="B20">
        <v>4.2000000000000881</v>
      </c>
      <c r="D20">
        <v>1</v>
      </c>
      <c r="E20" s="13">
        <f>F16</f>
        <v>0.52380952380951284</v>
      </c>
      <c r="G20">
        <f t="array" ref="G20:H21">[1]!PRODS(G3:H3)</f>
        <v>10000</v>
      </c>
      <c r="H20">
        <v>20000</v>
      </c>
    </row>
    <row r="21" spans="1:11">
      <c r="A21">
        <v>4.2000000000000881</v>
      </c>
      <c r="B21">
        <v>1.4400000000001347</v>
      </c>
      <c r="D21" s="1">
        <f>F16</f>
        <v>0.52380952380951284</v>
      </c>
      <c r="E21">
        <v>1</v>
      </c>
      <c r="G21">
        <v>20000</v>
      </c>
      <c r="H21">
        <v>40000</v>
      </c>
    </row>
    <row r="23" spans="1:11">
      <c r="D23" t="s">
        <v>38</v>
      </c>
      <c r="I23" t="s">
        <v>39</v>
      </c>
    </row>
    <row r="24" spans="1:11">
      <c r="D24">
        <f>A20*D20</f>
        <v>12.249999999999369</v>
      </c>
      <c r="E24">
        <f>B20*E20</f>
        <v>2.2000000000000002</v>
      </c>
      <c r="I24">
        <f ca="1">RAND()</f>
        <v>0.39231280802549229</v>
      </c>
      <c r="J24" t="s">
        <v>40</v>
      </c>
    </row>
    <row r="25" spans="1:11">
      <c r="D25">
        <f>A21*D21</f>
        <v>2.2000000000000002</v>
      </c>
      <c r="E25">
        <f>B21*E21</f>
        <v>1.4400000000001347</v>
      </c>
      <c r="I25" s="12" t="s">
        <v>6</v>
      </c>
      <c r="J25" s="12" t="s">
        <v>7</v>
      </c>
      <c r="K25" s="12" t="s">
        <v>31</v>
      </c>
    </row>
    <row r="26" spans="1:11">
      <c r="I26" s="7">
        <f ca="1">[1]!discrINV($I$24,A5:A13,$C$5:$C$13)</f>
        <v>75</v>
      </c>
      <c r="J26" s="7">
        <f ca="1">[1]!discrINV($I$24,B5:B13,$C$5:$C$13)</f>
        <v>30</v>
      </c>
      <c r="K26" s="7">
        <f ca="1">SUMPRODUCT(G3:H3,I26:J26)</f>
        <v>13500</v>
      </c>
    </row>
    <row r="27" spans="1:11">
      <c r="A27" s="1" t="s">
        <v>41</v>
      </c>
    </row>
    <row r="28" spans="1:11">
      <c r="A28" t="s">
        <v>42</v>
      </c>
      <c r="H28" s="1" t="s">
        <v>43</v>
      </c>
    </row>
    <row r="29" spans="1:11">
      <c r="A29" t="s">
        <v>44</v>
      </c>
      <c r="H29" s="1" t="s">
        <v>45</v>
      </c>
    </row>
    <row r="30" spans="1:11">
      <c r="A30" t="s">
        <v>46</v>
      </c>
    </row>
    <row r="31" spans="1:11">
      <c r="A31" t="s">
        <v>47</v>
      </c>
      <c r="H31" s="1" t="s">
        <v>48</v>
      </c>
    </row>
    <row r="32" spans="1:11">
      <c r="A32" t="s">
        <v>49</v>
      </c>
      <c r="H32" s="1" t="s">
        <v>50</v>
      </c>
    </row>
    <row r="33" spans="1:8">
      <c r="A33" t="s">
        <v>51</v>
      </c>
    </row>
    <row r="34" spans="1:8">
      <c r="A34" t="s">
        <v>52</v>
      </c>
    </row>
    <row r="35" spans="1:8">
      <c r="A35" s="35" t="s">
        <v>53</v>
      </c>
    </row>
    <row r="36" spans="1:8">
      <c r="A36" s="35" t="s">
        <v>54</v>
      </c>
    </row>
    <row r="37" spans="1:8">
      <c r="A37" t="s">
        <v>55</v>
      </c>
    </row>
    <row r="38" spans="1:8">
      <c r="A38" s="1" t="s">
        <v>56</v>
      </c>
    </row>
    <row r="39" spans="1:8">
      <c r="A39" s="1" t="s">
        <v>57</v>
      </c>
    </row>
    <row r="40" spans="1:8">
      <c r="A40" s="1" t="s">
        <v>58</v>
      </c>
    </row>
    <row r="41" spans="1:8">
      <c r="A41" t="s">
        <v>59</v>
      </c>
      <c r="H41" s="1" t="s">
        <v>60</v>
      </c>
    </row>
    <row r="42" spans="1:8">
      <c r="A42" t="s">
        <v>61</v>
      </c>
    </row>
    <row r="43" spans="1:8">
      <c r="A43" t="s">
        <v>62</v>
      </c>
    </row>
    <row r="44" spans="1:8">
      <c r="A44" t="s">
        <v>63</v>
      </c>
    </row>
    <row r="45" spans="1:8">
      <c r="A45" t="s">
        <v>64</v>
      </c>
    </row>
    <row r="46" spans="1:8">
      <c r="A46" t="s">
        <v>65</v>
      </c>
    </row>
    <row r="47" spans="1:8">
      <c r="A47" t="s">
        <v>66</v>
      </c>
    </row>
  </sheetData>
  <phoneticPr fontId="0" type="noConversion"/>
  <printOptions headings="1" gridLines="1" gridLinesSet="0"/>
  <pageMargins left="1" right="1" top="0.75" bottom="0.75" header="0.5" footer="0.5"/>
  <pageSetup orientation="portrait" horizontalDpi="429496729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47"/>
  <sheetViews>
    <sheetView workbookViewId="0">
      <selection activeCell="C17" sqref="C17"/>
    </sheetView>
  </sheetViews>
  <sheetFormatPr baseColWidth="10" defaultColWidth="8.83203125" defaultRowHeight="14"/>
  <sheetData>
    <row r="1" spans="1:7">
      <c r="A1" s="1" t="s">
        <v>67</v>
      </c>
    </row>
    <row r="2" spans="1:7">
      <c r="B2" s="15" t="s">
        <v>68</v>
      </c>
      <c r="C2" s="1" t="s">
        <v>69</v>
      </c>
      <c r="D2" s="1" t="s">
        <v>70</v>
      </c>
      <c r="E2" s="1" t="s">
        <v>71</v>
      </c>
      <c r="F2" s="1" t="s">
        <v>72</v>
      </c>
      <c r="G2" s="1" t="s">
        <v>73</v>
      </c>
    </row>
    <row r="3" spans="1:7">
      <c r="A3" s="16">
        <v>1979</v>
      </c>
      <c r="B3" s="17">
        <v>64.760000000000005</v>
      </c>
      <c r="C3" s="18">
        <v>47.34</v>
      </c>
      <c r="D3" s="18">
        <v>38.200000000000003</v>
      </c>
      <c r="E3" s="18">
        <v>61.42</v>
      </c>
      <c r="F3" s="18">
        <v>84.44</v>
      </c>
      <c r="G3" s="19">
        <v>103.01</v>
      </c>
    </row>
    <row r="4" spans="1:7">
      <c r="A4">
        <v>1980</v>
      </c>
      <c r="B4" s="20">
        <v>78.7</v>
      </c>
      <c r="C4" s="21">
        <v>60.61</v>
      </c>
      <c r="D4" s="21">
        <v>37.35</v>
      </c>
      <c r="E4" s="21">
        <v>64.25</v>
      </c>
      <c r="F4" s="21">
        <v>89.14</v>
      </c>
      <c r="G4" s="22">
        <v>118.78</v>
      </c>
    </row>
    <row r="5" spans="1:7">
      <c r="A5">
        <v>1981</v>
      </c>
      <c r="B5" s="20">
        <v>85.44</v>
      </c>
      <c r="C5" s="21">
        <v>72.61</v>
      </c>
      <c r="D5" s="21">
        <v>38.909999999999997</v>
      </c>
      <c r="E5" s="21">
        <v>73.52</v>
      </c>
      <c r="F5" s="21">
        <v>93.29</v>
      </c>
      <c r="G5" s="22">
        <v>128.05000000000001</v>
      </c>
    </row>
    <row r="6" spans="1:7">
      <c r="A6">
        <v>1982</v>
      </c>
      <c r="B6" s="20">
        <v>78.180000000000007</v>
      </c>
      <c r="C6" s="21">
        <v>60.41</v>
      </c>
      <c r="D6" s="21">
        <v>39.75</v>
      </c>
      <c r="E6" s="21">
        <v>71.989999999999995</v>
      </c>
      <c r="F6" s="21">
        <v>88.44</v>
      </c>
      <c r="G6" s="22">
        <v>119.71</v>
      </c>
    </row>
    <row r="7" spans="1:7">
      <c r="A7">
        <v>1983</v>
      </c>
      <c r="B7" s="20">
        <v>107.45</v>
      </c>
      <c r="C7" s="21">
        <v>89.36</v>
      </c>
      <c r="D7" s="21">
        <v>47</v>
      </c>
      <c r="E7" s="21">
        <v>95.34</v>
      </c>
      <c r="F7" s="21">
        <v>119.03</v>
      </c>
      <c r="G7" s="22">
        <v>160.41</v>
      </c>
    </row>
    <row r="8" spans="1:7">
      <c r="A8">
        <v>1984</v>
      </c>
      <c r="B8" s="20">
        <v>108.01</v>
      </c>
      <c r="C8" s="21">
        <v>85.63</v>
      </c>
      <c r="D8" s="21">
        <v>46.44</v>
      </c>
      <c r="E8" s="21">
        <v>89.28</v>
      </c>
      <c r="F8" s="21">
        <v>117.85</v>
      </c>
      <c r="G8" s="22">
        <v>160.46</v>
      </c>
    </row>
    <row r="9" spans="1:7">
      <c r="A9">
        <v>1985</v>
      </c>
      <c r="B9" s="20">
        <v>123.79</v>
      </c>
      <c r="C9" s="21">
        <v>104.11</v>
      </c>
      <c r="D9" s="21">
        <v>56.75</v>
      </c>
      <c r="E9" s="21">
        <v>114.21</v>
      </c>
      <c r="F9" s="21">
        <v>132.82</v>
      </c>
      <c r="G9" s="22">
        <v>186.84</v>
      </c>
    </row>
    <row r="10" spans="1:7">
      <c r="A10">
        <v>1986</v>
      </c>
      <c r="B10" s="20">
        <v>155.85</v>
      </c>
      <c r="C10" s="21">
        <v>119.87</v>
      </c>
      <c r="D10" s="21">
        <v>71.36</v>
      </c>
      <c r="E10" s="21">
        <v>147.19999999999999</v>
      </c>
      <c r="F10" s="21">
        <v>179.28</v>
      </c>
      <c r="G10" s="22">
        <v>236.34</v>
      </c>
    </row>
    <row r="11" spans="1:7">
      <c r="A11">
        <v>1987</v>
      </c>
      <c r="B11" s="20">
        <v>195.31</v>
      </c>
      <c r="C11" s="21">
        <v>140.38999999999999</v>
      </c>
      <c r="D11" s="21">
        <v>74.3</v>
      </c>
      <c r="E11" s="21">
        <v>146.47999999999999</v>
      </c>
      <c r="F11" s="21">
        <v>227.6</v>
      </c>
      <c r="G11" s="22">
        <v>286.83</v>
      </c>
    </row>
    <row r="12" spans="1:7">
      <c r="A12">
        <v>1988</v>
      </c>
      <c r="B12" s="20">
        <v>180.95</v>
      </c>
      <c r="C12" s="21">
        <v>134.12</v>
      </c>
      <c r="D12" s="21">
        <v>71.77</v>
      </c>
      <c r="E12" s="21">
        <v>127.26</v>
      </c>
      <c r="F12" s="21">
        <v>206.08</v>
      </c>
      <c r="G12" s="22">
        <v>265.79000000000002</v>
      </c>
    </row>
    <row r="13" spans="1:7">
      <c r="A13">
        <v>1989</v>
      </c>
      <c r="B13" s="23">
        <v>216.23</v>
      </c>
      <c r="C13" s="24">
        <v>175.28</v>
      </c>
      <c r="D13" s="24">
        <v>87.43</v>
      </c>
      <c r="E13" s="24">
        <v>151.88</v>
      </c>
      <c r="F13" s="24">
        <v>250.89</v>
      </c>
      <c r="G13" s="25">
        <v>322.83999999999997</v>
      </c>
    </row>
    <row r="15" spans="1:7">
      <c r="A15" t="s">
        <v>74</v>
      </c>
    </row>
    <row r="16" spans="1:7">
      <c r="B16" s="15" t="s">
        <v>68</v>
      </c>
      <c r="C16" s="1" t="s">
        <v>69</v>
      </c>
      <c r="D16" s="1" t="s">
        <v>70</v>
      </c>
      <c r="E16" s="1" t="s">
        <v>71</v>
      </c>
      <c r="F16" s="1" t="s">
        <v>72</v>
      </c>
      <c r="G16" s="1" t="s">
        <v>73</v>
      </c>
    </row>
    <row r="17" spans="1:7">
      <c r="A17">
        <v>1980</v>
      </c>
      <c r="B17" s="17">
        <f>B4/B3</f>
        <v>1.2152563310685607</v>
      </c>
      <c r="C17" s="18">
        <f t="shared" ref="C17:G26" si="0">C4/C3</f>
        <v>1.2803126320236586</v>
      </c>
      <c r="D17" s="18">
        <f t="shared" si="0"/>
        <v>0.97774869109947637</v>
      </c>
      <c r="E17" s="18">
        <f t="shared" si="0"/>
        <v>1.0460761966786063</v>
      </c>
      <c r="F17" s="18">
        <f t="shared" si="0"/>
        <v>1.0556608242539081</v>
      </c>
      <c r="G17" s="19">
        <f t="shared" si="0"/>
        <v>1.1530919328220561</v>
      </c>
    </row>
    <row r="18" spans="1:7">
      <c r="A18">
        <v>1981</v>
      </c>
      <c r="B18" s="20">
        <f t="shared" ref="B18:B26" si="1">B5/B4</f>
        <v>1.0856416772554003</v>
      </c>
      <c r="C18" s="21">
        <f t="shared" si="0"/>
        <v>1.1979871308364956</v>
      </c>
      <c r="D18" s="21">
        <f t="shared" si="0"/>
        <v>1.0417670682730922</v>
      </c>
      <c r="E18" s="21">
        <f t="shared" si="0"/>
        <v>1.1442801556420232</v>
      </c>
      <c r="F18" s="21">
        <f t="shared" si="0"/>
        <v>1.0465559793583128</v>
      </c>
      <c r="G18" s="22">
        <f t="shared" si="0"/>
        <v>1.0780434416568447</v>
      </c>
    </row>
    <row r="19" spans="1:7">
      <c r="A19">
        <v>1982</v>
      </c>
      <c r="B19" s="20">
        <f t="shared" si="1"/>
        <v>0.91502808988764051</v>
      </c>
      <c r="C19" s="21">
        <f t="shared" si="0"/>
        <v>0.83197906624431894</v>
      </c>
      <c r="D19" s="21">
        <f t="shared" si="0"/>
        <v>1.0215882806476486</v>
      </c>
      <c r="E19" s="21">
        <f t="shared" si="0"/>
        <v>0.97918933623503812</v>
      </c>
      <c r="F19" s="21">
        <f t="shared" si="0"/>
        <v>0.94801157680351578</v>
      </c>
      <c r="G19" s="22">
        <f t="shared" si="0"/>
        <v>0.93486919172198346</v>
      </c>
    </row>
    <row r="20" spans="1:7">
      <c r="A20">
        <v>1983</v>
      </c>
      <c r="B20" s="20">
        <f t="shared" si="1"/>
        <v>1.3743924277308774</v>
      </c>
      <c r="C20" s="21">
        <f t="shared" si="0"/>
        <v>1.4792252938255257</v>
      </c>
      <c r="D20" s="21">
        <f t="shared" si="0"/>
        <v>1.1823899371069182</v>
      </c>
      <c r="E20" s="21">
        <f t="shared" si="0"/>
        <v>1.3243506042505906</v>
      </c>
      <c r="F20" s="21">
        <f t="shared" si="0"/>
        <v>1.3458842152872004</v>
      </c>
      <c r="G20" s="22">
        <f t="shared" si="0"/>
        <v>1.3399883050705872</v>
      </c>
    </row>
    <row r="21" spans="1:7">
      <c r="A21">
        <v>1984</v>
      </c>
      <c r="B21" s="20">
        <f t="shared" si="1"/>
        <v>1.0052117263843647</v>
      </c>
      <c r="C21" s="21">
        <f t="shared" si="0"/>
        <v>0.95825872873769025</v>
      </c>
      <c r="D21" s="21">
        <f t="shared" si="0"/>
        <v>0.98808510638297864</v>
      </c>
      <c r="E21" s="21">
        <f t="shared" si="0"/>
        <v>0.93643801132787918</v>
      </c>
      <c r="F21" s="21">
        <f t="shared" si="0"/>
        <v>0.99008653280685532</v>
      </c>
      <c r="G21" s="22">
        <f t="shared" si="0"/>
        <v>1.0003117012655072</v>
      </c>
    </row>
    <row r="22" spans="1:7">
      <c r="A22">
        <v>1985</v>
      </c>
      <c r="B22" s="20">
        <f t="shared" si="1"/>
        <v>1.1460975835570781</v>
      </c>
      <c r="C22" s="21">
        <f t="shared" si="0"/>
        <v>1.2158122153450894</v>
      </c>
      <c r="D22" s="21">
        <f t="shared" si="0"/>
        <v>1.2220068906115418</v>
      </c>
      <c r="E22" s="21">
        <f t="shared" si="0"/>
        <v>1.2792338709677418</v>
      </c>
      <c r="F22" s="21">
        <f t="shared" si="0"/>
        <v>1.1270258803563853</v>
      </c>
      <c r="G22" s="22">
        <f t="shared" si="0"/>
        <v>1.1644023432631185</v>
      </c>
    </row>
    <row r="23" spans="1:7">
      <c r="A23">
        <v>1986</v>
      </c>
      <c r="B23" s="20">
        <f t="shared" si="1"/>
        <v>1.2589869941029161</v>
      </c>
      <c r="C23" s="21">
        <f t="shared" si="0"/>
        <v>1.1513783498223034</v>
      </c>
      <c r="D23" s="21">
        <f t="shared" si="0"/>
        <v>1.2574449339207048</v>
      </c>
      <c r="E23" s="21">
        <f t="shared" si="0"/>
        <v>1.2888538656860169</v>
      </c>
      <c r="F23" s="21">
        <f t="shared" si="0"/>
        <v>1.3497967173618433</v>
      </c>
      <c r="G23" s="22">
        <f t="shared" si="0"/>
        <v>1.264932562620424</v>
      </c>
    </row>
    <row r="24" spans="1:7">
      <c r="A24">
        <v>1987</v>
      </c>
      <c r="B24" s="20">
        <f t="shared" si="1"/>
        <v>1.2531921719602181</v>
      </c>
      <c r="C24" s="21">
        <f t="shared" si="0"/>
        <v>1.1711854509051471</v>
      </c>
      <c r="D24" s="21">
        <f t="shared" si="0"/>
        <v>1.0411995515695067</v>
      </c>
      <c r="E24" s="21">
        <f t="shared" si="0"/>
        <v>0.99510869565217397</v>
      </c>
      <c r="F24" s="21">
        <f t="shared" si="0"/>
        <v>1.2695225345827754</v>
      </c>
      <c r="G24" s="22">
        <f t="shared" si="0"/>
        <v>1.2136329017517136</v>
      </c>
    </row>
    <row r="25" spans="1:7">
      <c r="A25">
        <v>1988</v>
      </c>
      <c r="B25" s="20">
        <f t="shared" si="1"/>
        <v>0.92647585889099371</v>
      </c>
      <c r="C25" s="21">
        <f t="shared" si="0"/>
        <v>0.95533869933755977</v>
      </c>
      <c r="D25" s="21">
        <f t="shared" si="0"/>
        <v>0.96594885598923286</v>
      </c>
      <c r="E25" s="21">
        <f t="shared" si="0"/>
        <v>0.86878754778809408</v>
      </c>
      <c r="F25" s="21">
        <f t="shared" si="0"/>
        <v>0.90544815465729356</v>
      </c>
      <c r="G25" s="22">
        <f t="shared" si="0"/>
        <v>0.92664644562981568</v>
      </c>
    </row>
    <row r="26" spans="1:7">
      <c r="A26">
        <v>1989</v>
      </c>
      <c r="B26" s="23">
        <f t="shared" si="1"/>
        <v>1.1949709864603482</v>
      </c>
      <c r="C26" s="24">
        <f t="shared" si="0"/>
        <v>1.3068893528183716</v>
      </c>
      <c r="D26" s="24">
        <f t="shared" si="0"/>
        <v>1.218197018252752</v>
      </c>
      <c r="E26" s="24">
        <f t="shared" si="0"/>
        <v>1.1934622033631934</v>
      </c>
      <c r="F26" s="24">
        <f t="shared" si="0"/>
        <v>1.2174398291925463</v>
      </c>
      <c r="G26" s="25">
        <f t="shared" si="0"/>
        <v>1.2146431393205159</v>
      </c>
    </row>
    <row r="28" spans="1:7">
      <c r="A28" s="1" t="s">
        <v>41</v>
      </c>
    </row>
    <row r="29" spans="1:7">
      <c r="A29" t="s">
        <v>75</v>
      </c>
    </row>
    <row r="30" spans="1:7">
      <c r="A30" s="1" t="s">
        <v>76</v>
      </c>
    </row>
    <row r="32" spans="1:7">
      <c r="A32" t="s">
        <v>77</v>
      </c>
    </row>
    <row r="33" spans="1:7">
      <c r="B33" s="15" t="s">
        <v>68</v>
      </c>
      <c r="C33" s="1" t="s">
        <v>69</v>
      </c>
      <c r="D33" s="1" t="s">
        <v>70</v>
      </c>
      <c r="E33" s="1" t="s">
        <v>71</v>
      </c>
      <c r="F33" s="1" t="s">
        <v>72</v>
      </c>
      <c r="G33" s="1" t="s">
        <v>73</v>
      </c>
    </row>
    <row r="34" spans="1:7">
      <c r="A34">
        <v>1980</v>
      </c>
      <c r="B34" s="17">
        <f t="shared" ref="B34:G43" si="2">LN(B17)</f>
        <v>0.19495502661392303</v>
      </c>
      <c r="C34" s="18">
        <f t="shared" si="2"/>
        <v>0.24710429187735578</v>
      </c>
      <c r="D34" s="18">
        <f t="shared" si="2"/>
        <v>-2.2502604033703251E-2</v>
      </c>
      <c r="E34" s="18">
        <f t="shared" si="2"/>
        <v>4.5046208762652848E-2</v>
      </c>
      <c r="F34" s="18">
        <f t="shared" si="2"/>
        <v>5.4166944538289859E-2</v>
      </c>
      <c r="G34" s="19">
        <f t="shared" si="2"/>
        <v>0.14244697169211212</v>
      </c>
    </row>
    <row r="35" spans="1:7">
      <c r="A35">
        <v>1981</v>
      </c>
      <c r="B35" s="20">
        <f t="shared" si="2"/>
        <v>8.2171219788527192E-2</v>
      </c>
      <c r="C35" s="21">
        <f t="shared" si="2"/>
        <v>0.18064275742896166</v>
      </c>
      <c r="D35" s="21">
        <f t="shared" si="2"/>
        <v>4.0918375417635711E-2</v>
      </c>
      <c r="E35" s="21">
        <f t="shared" si="2"/>
        <v>0.13477575427210234</v>
      </c>
      <c r="F35" s="21">
        <f t="shared" si="2"/>
        <v>4.5504753454459937E-2</v>
      </c>
      <c r="G35" s="22">
        <f t="shared" si="2"/>
        <v>7.5147770057820237E-2</v>
      </c>
    </row>
    <row r="36" spans="1:7">
      <c r="A36">
        <v>1982</v>
      </c>
      <c r="B36" s="20">
        <f t="shared" si="2"/>
        <v>-8.8800514847075893E-2</v>
      </c>
      <c r="C36" s="21">
        <f t="shared" si="2"/>
        <v>-0.18394799924150551</v>
      </c>
      <c r="D36" s="21">
        <f t="shared" si="2"/>
        <v>2.1358554103878893E-2</v>
      </c>
      <c r="E36" s="21">
        <f t="shared" si="2"/>
        <v>-2.1030257566220033E-2</v>
      </c>
      <c r="F36" s="21">
        <f t="shared" si="2"/>
        <v>-5.3388564983624272E-2</v>
      </c>
      <c r="G36" s="22">
        <f t="shared" si="2"/>
        <v>-6.7348661382255898E-2</v>
      </c>
    </row>
    <row r="37" spans="1:7">
      <c r="A37">
        <v>1983</v>
      </c>
      <c r="B37" s="20">
        <f t="shared" si="2"/>
        <v>0.31801176272371068</v>
      </c>
      <c r="C37" s="21">
        <f t="shared" si="2"/>
        <v>0.39151850061029547</v>
      </c>
      <c r="D37" s="21">
        <f t="shared" si="2"/>
        <v>0.16753776060971765</v>
      </c>
      <c r="E37" s="21">
        <f t="shared" si="2"/>
        <v>0.28092222929546823</v>
      </c>
      <c r="F37" s="21">
        <f t="shared" si="2"/>
        <v>0.29705120619054287</v>
      </c>
      <c r="G37" s="22">
        <f t="shared" si="2"/>
        <v>0.29266088636547133</v>
      </c>
    </row>
    <row r="38" spans="1:7">
      <c r="A38">
        <v>1984</v>
      </c>
      <c r="B38" s="20">
        <f t="shared" si="2"/>
        <v>5.1981923418632251E-3</v>
      </c>
      <c r="C38" s="21">
        <f t="shared" si="2"/>
        <v>-4.2637465722844589E-2</v>
      </c>
      <c r="D38" s="21">
        <f t="shared" si="2"/>
        <v>-1.1986444880367923E-2</v>
      </c>
      <c r="E38" s="21">
        <f t="shared" si="2"/>
        <v>-6.5671951143678797E-2</v>
      </c>
      <c r="F38" s="21">
        <f t="shared" si="2"/>
        <v>-9.9629327976483752E-3</v>
      </c>
      <c r="G38" s="22">
        <f t="shared" si="2"/>
        <v>3.1165269676007449E-4</v>
      </c>
    </row>
    <row r="39" spans="1:7">
      <c r="A39">
        <v>1985</v>
      </c>
      <c r="B39" s="20">
        <f t="shared" si="2"/>
        <v>0.1363627661133362</v>
      </c>
      <c r="C39" s="21">
        <f t="shared" si="2"/>
        <v>0.19541234344856093</v>
      </c>
      <c r="D39" s="21">
        <f t="shared" si="2"/>
        <v>0.2004944995318213</v>
      </c>
      <c r="E39" s="21">
        <f t="shared" si="2"/>
        <v>0.24626136042951474</v>
      </c>
      <c r="F39" s="21">
        <f t="shared" si="2"/>
        <v>0.11958219873042754</v>
      </c>
      <c r="G39" s="22">
        <f t="shared" si="2"/>
        <v>0.15220794530839735</v>
      </c>
    </row>
    <row r="40" spans="1:7">
      <c r="A40">
        <v>1986</v>
      </c>
      <c r="B40" s="20">
        <f t="shared" si="2"/>
        <v>0.23030742466962711</v>
      </c>
      <c r="C40" s="21">
        <f t="shared" si="2"/>
        <v>0.14095978973234694</v>
      </c>
      <c r="D40" s="21">
        <f t="shared" si="2"/>
        <v>0.22908183191024184</v>
      </c>
      <c r="E40" s="21">
        <f t="shared" si="2"/>
        <v>0.25375334723226012</v>
      </c>
      <c r="F40" s="21">
        <f t="shared" si="2"/>
        <v>0.29995400138010408</v>
      </c>
      <c r="G40" s="22">
        <f t="shared" si="2"/>
        <v>0.23501881057696231</v>
      </c>
    </row>
    <row r="41" spans="1:7">
      <c r="A41">
        <v>1987</v>
      </c>
      <c r="B41" s="20">
        <f t="shared" si="2"/>
        <v>0.22569403363545384</v>
      </c>
      <c r="C41" s="21">
        <f t="shared" si="2"/>
        <v>0.1580164417648513</v>
      </c>
      <c r="D41" s="21">
        <f t="shared" si="2"/>
        <v>4.0373463451959538E-2</v>
      </c>
      <c r="E41" s="21">
        <f t="shared" si="2"/>
        <v>-4.9033059285205358E-3</v>
      </c>
      <c r="F41" s="21">
        <f t="shared" si="2"/>
        <v>0.23864087275950419</v>
      </c>
      <c r="G41" s="22">
        <f t="shared" si="2"/>
        <v>0.19361825955459486</v>
      </c>
    </row>
    <row r="42" spans="1:7">
      <c r="A42">
        <v>1988</v>
      </c>
      <c r="B42" s="20">
        <f t="shared" si="2"/>
        <v>-7.6367289839048599E-2</v>
      </c>
      <c r="C42" s="21">
        <f t="shared" si="2"/>
        <v>-4.568934238583193E-2</v>
      </c>
      <c r="D42" s="21">
        <f t="shared" si="2"/>
        <v>-3.464439028173294E-2</v>
      </c>
      <c r="E42" s="21">
        <f t="shared" si="2"/>
        <v>-0.14065666256160902</v>
      </c>
      <c r="F42" s="21">
        <f t="shared" si="2"/>
        <v>-9.9325259336186994E-2</v>
      </c>
      <c r="G42" s="22">
        <f t="shared" si="2"/>
        <v>-7.6183182466440041E-2</v>
      </c>
    </row>
    <row r="43" spans="1:7">
      <c r="A43">
        <v>1989</v>
      </c>
      <c r="B43" s="23">
        <f t="shared" si="2"/>
        <v>0.17812190597605221</v>
      </c>
      <c r="C43" s="24">
        <f t="shared" si="2"/>
        <v>0.2676497736891833</v>
      </c>
      <c r="D43" s="24">
        <f t="shared" si="2"/>
        <v>0.19737191175081917</v>
      </c>
      <c r="E43" s="24">
        <f t="shared" si="2"/>
        <v>0.17685849755895547</v>
      </c>
      <c r="F43" s="24">
        <f t="shared" si="2"/>
        <v>0.19675015314555511</v>
      </c>
      <c r="G43" s="25">
        <f t="shared" si="2"/>
        <v>0.19445032115714711</v>
      </c>
    </row>
    <row r="45" spans="1:7">
      <c r="A45" s="1" t="s">
        <v>41</v>
      </c>
    </row>
    <row r="46" spans="1:7">
      <c r="A46" t="s">
        <v>78</v>
      </c>
    </row>
    <row r="47" spans="1:7">
      <c r="A47" t="s">
        <v>79</v>
      </c>
    </row>
  </sheetData>
  <phoneticPr fontId="0" type="noConversion"/>
  <printOptions headings="1" gridLines="1" gridLinesSet="0"/>
  <pageMargins left="1" right="1" top="0.75" bottom="0.75" header="0.5" footer="0.5"/>
  <pageSetup orientation="portrait" horizontalDpi="429496729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44"/>
  <sheetViews>
    <sheetView workbookViewId="0">
      <selection activeCell="F41" sqref="F41"/>
    </sheetView>
  </sheetViews>
  <sheetFormatPr baseColWidth="10" defaultColWidth="8.83203125" defaultRowHeight="14"/>
  <cols>
    <col min="1" max="1" width="9.83203125" customWidth="1"/>
    <col min="2" max="3" width="8.6640625" customWidth="1"/>
    <col min="4" max="4" width="3.6640625" customWidth="1"/>
    <col min="5" max="7" width="9.1640625" customWidth="1"/>
    <col min="8" max="8" width="7.1640625" customWidth="1"/>
    <col min="9" max="9" width="10.83203125" customWidth="1"/>
  </cols>
  <sheetData>
    <row r="1" spans="1:6">
      <c r="B1" s="12" t="s">
        <v>68</v>
      </c>
      <c r="C1" s="12" t="s">
        <v>69</v>
      </c>
      <c r="E1" s="1" t="s">
        <v>80</v>
      </c>
    </row>
    <row r="2" spans="1:6">
      <c r="A2">
        <v>1980</v>
      </c>
      <c r="B2" s="17">
        <v>1.2152563310685607</v>
      </c>
      <c r="C2" s="19">
        <v>1.2803126320236586</v>
      </c>
      <c r="E2" s="26">
        <f t="shared" ref="E2:E11" si="0">(B2-$B$13)*(C2-$C$13)</f>
        <v>9.7533635615866966E-3</v>
      </c>
    </row>
    <row r="3" spans="1:6">
      <c r="A3">
        <v>1981</v>
      </c>
      <c r="B3" s="20">
        <v>1.0856416772554003</v>
      </c>
      <c r="C3" s="22">
        <v>1.1979871308364956</v>
      </c>
      <c r="E3" s="26">
        <f t="shared" si="0"/>
        <v>-2.2388047465251807E-3</v>
      </c>
    </row>
    <row r="4" spans="1:6">
      <c r="A4">
        <v>1982</v>
      </c>
      <c r="B4" s="20">
        <v>0.91502808988764051</v>
      </c>
      <c r="C4" s="22">
        <v>0.83197906624431894</v>
      </c>
      <c r="E4" s="26">
        <f t="shared" si="0"/>
        <v>7.1834948347503869E-2</v>
      </c>
    </row>
    <row r="5" spans="1:6">
      <c r="A5">
        <v>1983</v>
      </c>
      <c r="B5" s="20">
        <v>1.3743924277308774</v>
      </c>
      <c r="C5" s="22">
        <v>1.4792252938255257</v>
      </c>
      <c r="E5" s="26">
        <f t="shared" si="0"/>
        <v>7.6836968900112809E-2</v>
      </c>
    </row>
    <row r="6" spans="1:6">
      <c r="A6">
        <v>1984</v>
      </c>
      <c r="B6" s="20">
        <v>1.0052117263843647</v>
      </c>
      <c r="C6" s="22">
        <v>0.95825872873769025</v>
      </c>
      <c r="E6" s="26">
        <f t="shared" si="0"/>
        <v>2.6009949467964706E-2</v>
      </c>
    </row>
    <row r="7" spans="1:6">
      <c r="A7">
        <v>1985</v>
      </c>
      <c r="B7" s="20">
        <v>1.1460975835570781</v>
      </c>
      <c r="C7" s="22">
        <v>1.2158122153450894</v>
      </c>
      <c r="E7" s="26">
        <f t="shared" si="0"/>
        <v>5.2269430979802597E-4</v>
      </c>
    </row>
    <row r="8" spans="1:6">
      <c r="A8">
        <v>1986</v>
      </c>
      <c r="B8" s="20">
        <v>1.2589869941029161</v>
      </c>
      <c r="C8" s="22">
        <v>1.1513783498223034</v>
      </c>
      <c r="E8" s="26">
        <f t="shared" si="0"/>
        <v>-4.2005580540459606E-4</v>
      </c>
    </row>
    <row r="9" spans="1:6">
      <c r="A9">
        <v>1987</v>
      </c>
      <c r="B9" s="20">
        <v>1.2531921719602181</v>
      </c>
      <c r="C9" s="22">
        <v>1.1711854509051471</v>
      </c>
      <c r="E9" s="26">
        <f t="shared" si="0"/>
        <v>1.8910084189634614E-3</v>
      </c>
    </row>
    <row r="10" spans="1:6">
      <c r="A10">
        <v>1988</v>
      </c>
      <c r="B10" s="20">
        <v>0.92647585889099371</v>
      </c>
      <c r="C10" s="22">
        <v>0.95533869933755977</v>
      </c>
      <c r="E10" s="26">
        <f t="shared" si="0"/>
        <v>4.2103956755018136E-2</v>
      </c>
    </row>
    <row r="11" spans="1:6">
      <c r="A11">
        <v>1989</v>
      </c>
      <c r="B11" s="23">
        <v>1.1949709864603482</v>
      </c>
      <c r="C11" s="25">
        <v>1.3068893528183716</v>
      </c>
      <c r="E11" s="26">
        <f t="shared" si="0"/>
        <v>8.7347565960327368E-3</v>
      </c>
    </row>
    <row r="13" spans="1:6">
      <c r="A13" s="14" t="s">
        <v>81</v>
      </c>
      <c r="B13" s="26">
        <f>AVERAGE(B2:B11)</f>
        <v>1.1375253847298399</v>
      </c>
      <c r="C13" s="26">
        <f>AVERAGE(C2:C11)</f>
        <v>1.1548366919896162</v>
      </c>
      <c r="E13" s="26">
        <f>SUM(E2:E11)/(B16-1)</f>
        <v>2.6114309533894521E-2</v>
      </c>
      <c r="F13" s="1" t="s">
        <v>82</v>
      </c>
    </row>
    <row r="14" spans="1:6">
      <c r="A14" s="2" t="s">
        <v>83</v>
      </c>
      <c r="B14" s="26">
        <f>_xlfn.STDEV.S(B2:B11)</f>
        <v>0.15198650375182415</v>
      </c>
      <c r="C14" s="26">
        <f>_xlfn.STDEV.S(C2:C11)</f>
        <v>0.19224717777836725</v>
      </c>
    </row>
    <row r="15" spans="1:6">
      <c r="A15" s="14" t="s">
        <v>84</v>
      </c>
      <c r="B15" s="26">
        <f>CORREL(B2:B11,C2:C11)</f>
        <v>0.89374484480282712</v>
      </c>
      <c r="E15" s="26">
        <f>E13/(B14*C14)</f>
        <v>0.89374484480284144</v>
      </c>
      <c r="F15" s="1" t="s">
        <v>30</v>
      </c>
    </row>
    <row r="16" spans="1:6">
      <c r="A16" s="2" t="s">
        <v>85</v>
      </c>
      <c r="B16">
        <f>COUNT(B2:B11)</f>
        <v>10</v>
      </c>
    </row>
    <row r="17" spans="1:10">
      <c r="A17" s="14"/>
      <c r="E17" t="s">
        <v>41</v>
      </c>
    </row>
    <row r="18" spans="1:10">
      <c r="A18" s="1" t="s">
        <v>86</v>
      </c>
      <c r="E18" t="s">
        <v>87</v>
      </c>
    </row>
    <row r="19" spans="1:10">
      <c r="B19" s="26">
        <f t="shared" ref="B19:C28" si="1">(B2-B$13)^2</f>
        <v>6.0421000187130917E-3</v>
      </c>
      <c r="C19" s="26">
        <f t="shared" si="1"/>
        <v>1.57442115274266E-2</v>
      </c>
      <c r="E19" t="s">
        <v>254</v>
      </c>
    </row>
    <row r="20" spans="1:10">
      <c r="B20" s="26">
        <f t="shared" si="1"/>
        <v>2.6919191012932196E-3</v>
      </c>
      <c r="C20" s="26">
        <f t="shared" si="1"/>
        <v>1.8619603726782704E-3</v>
      </c>
      <c r="E20" t="s">
        <v>88</v>
      </c>
    </row>
    <row r="21" spans="1:10">
      <c r="B21" s="26">
        <f t="shared" si="1"/>
        <v>4.9505046212096601E-2</v>
      </c>
      <c r="C21" s="26">
        <f t="shared" si="1"/>
        <v>0.10423704650189046</v>
      </c>
      <c r="E21" t="s">
        <v>89</v>
      </c>
      <c r="J21" s="1" t="s">
        <v>90</v>
      </c>
    </row>
    <row r="22" spans="1:10">
      <c r="B22" s="26">
        <f t="shared" si="1"/>
        <v>5.6105996060055376E-2</v>
      </c>
      <c r="C22" s="26">
        <f t="shared" si="1"/>
        <v>0.1052279650010562</v>
      </c>
      <c r="E22" t="s">
        <v>91</v>
      </c>
      <c r="J22" s="1" t="s">
        <v>92</v>
      </c>
    </row>
    <row r="23" spans="1:10">
      <c r="B23" s="26">
        <f t="shared" si="1"/>
        <v>1.7506904184763125E-2</v>
      </c>
      <c r="C23" s="26">
        <f t="shared" si="1"/>
        <v>3.864289563627557E-2</v>
      </c>
      <c r="E23" t="s">
        <v>93</v>
      </c>
      <c r="J23" t="s">
        <v>94</v>
      </c>
    </row>
    <row r="24" spans="1:10">
      <c r="B24" s="26">
        <f t="shared" si="1"/>
        <v>7.3482592733704891E-5</v>
      </c>
      <c r="C24" s="26">
        <f t="shared" si="1"/>
        <v>3.7180144484738557E-3</v>
      </c>
      <c r="E24" t="s">
        <v>95</v>
      </c>
      <c r="J24" s="1" t="s">
        <v>96</v>
      </c>
    </row>
    <row r="25" spans="1:10">
      <c r="B25" s="26">
        <f t="shared" si="1"/>
        <v>1.4752922551497768E-2</v>
      </c>
      <c r="C25" s="26">
        <f t="shared" si="1"/>
        <v>1.196013054621441E-5</v>
      </c>
      <c r="E25" t="s">
        <v>97</v>
      </c>
      <c r="J25" s="1" t="s">
        <v>98</v>
      </c>
    </row>
    <row r="26" spans="1:10">
      <c r="B26" s="26">
        <f t="shared" si="1"/>
        <v>1.3378805668197597E-2</v>
      </c>
      <c r="C26" s="26">
        <f t="shared" si="1"/>
        <v>2.6728191807815085E-4</v>
      </c>
      <c r="E26" t="s">
        <v>99</v>
      </c>
      <c r="J26" s="1" t="s">
        <v>100</v>
      </c>
    </row>
    <row r="27" spans="1:10">
      <c r="B27" s="26">
        <f t="shared" si="1"/>
        <v>4.4541902356801798E-2</v>
      </c>
      <c r="C27" s="26">
        <f t="shared" si="1"/>
        <v>3.9799449072199983E-2</v>
      </c>
      <c r="E27" t="s">
        <v>101</v>
      </c>
      <c r="J27" s="1" t="s">
        <v>102</v>
      </c>
    </row>
    <row r="28" spans="1:10">
      <c r="B28" s="26">
        <f t="shared" si="1"/>
        <v>3.2999971581801758E-3</v>
      </c>
      <c r="C28" s="26">
        <f t="shared" si="1"/>
        <v>2.3120011665104512E-2</v>
      </c>
      <c r="E28" s="1" t="s">
        <v>103</v>
      </c>
    </row>
    <row r="29" spans="1:10">
      <c r="E29" t="s">
        <v>104</v>
      </c>
    </row>
    <row r="30" spans="1:10">
      <c r="A30" s="1" t="s">
        <v>105</v>
      </c>
      <c r="B30" s="26">
        <f>SUM(B19:B28)/($B$16-1)</f>
        <v>2.3099897322703608E-2</v>
      </c>
      <c r="C30" s="26">
        <f>SUM(C19:C28)/($B$16-1)</f>
        <v>3.6958977363747765E-2</v>
      </c>
      <c r="E30" t="s">
        <v>106</v>
      </c>
    </row>
    <row r="31" spans="1:10">
      <c r="A31" s="1" t="s">
        <v>107</v>
      </c>
      <c r="B31" s="26">
        <f>B30^0.5</f>
        <v>0.15198650375182532</v>
      </c>
      <c r="C31" s="26">
        <f>C30^0.5</f>
        <v>0.19224717777836886</v>
      </c>
      <c r="E31" t="s">
        <v>108</v>
      </c>
    </row>
    <row r="32" spans="1:10">
      <c r="E32" s="1" t="s">
        <v>109</v>
      </c>
    </row>
    <row r="33" spans="1:9">
      <c r="E33" s="1" t="s">
        <v>255</v>
      </c>
    </row>
    <row r="34" spans="1:9">
      <c r="A34" t="s">
        <v>110</v>
      </c>
      <c r="E34" s="1" t="s">
        <v>256</v>
      </c>
    </row>
    <row r="35" spans="1:9">
      <c r="A35" t="s">
        <v>111</v>
      </c>
      <c r="B35" s="26">
        <f t="array" aca="1" ref="B35:C35" ca="1">[1]!coraND(B15)</f>
        <v>0.16549386084079742</v>
      </c>
      <c r="C35" s="26">
        <f ca="1"/>
        <v>0.64078724384307861</v>
      </c>
    </row>
    <row r="36" spans="1:9">
      <c r="A36" s="1" t="s">
        <v>112</v>
      </c>
    </row>
    <row r="37" spans="1:9">
      <c r="A37" s="1"/>
      <c r="B37" s="12" t="s">
        <v>68</v>
      </c>
      <c r="C37" s="12" t="s">
        <v>69</v>
      </c>
    </row>
    <row r="38" spans="1:9">
      <c r="B38" s="28">
        <f ca="1">_xlfn.NORM.INV(B35,B13,B14)</f>
        <v>0.98977530780820278</v>
      </c>
      <c r="C38" s="29">
        <f ca="1">_xlfn.NORM.INV(C35,C13,C14)</f>
        <v>1.224154075866043</v>
      </c>
    </row>
    <row r="39" spans="1:9">
      <c r="E39" s="37" t="s">
        <v>113</v>
      </c>
      <c r="F39" s="35"/>
      <c r="I39">
        <f>IF(AND(B39&lt;1,C39&gt;1),1,0)</f>
        <v>0</v>
      </c>
    </row>
    <row r="40" spans="1:9">
      <c r="E40" s="57" t="s">
        <v>68</v>
      </c>
      <c r="F40" s="57" t="s">
        <v>69</v>
      </c>
    </row>
    <row r="41" spans="1:9">
      <c r="E41" s="58">
        <f ca="1">_xlfn.NORM.INV(RAND(),B13,B14)</f>
        <v>1.2530236117891744</v>
      </c>
      <c r="F41" s="58">
        <f ca="1">_xlfn.NORM.INV(RAND(),C13,C14)</f>
        <v>0.93388990640987746</v>
      </c>
    </row>
    <row r="42" spans="1:9">
      <c r="E42" s="35" t="s">
        <v>114</v>
      </c>
    </row>
    <row r="43" spans="1:9">
      <c r="E43" s="66" t="s">
        <v>257</v>
      </c>
    </row>
    <row r="44" spans="1:9">
      <c r="E44" s="66" t="s">
        <v>258</v>
      </c>
    </row>
  </sheetData>
  <phoneticPr fontId="0" type="noConversion"/>
  <printOptions headings="1" gridLines="1" gridLinesSet="0"/>
  <pageMargins left="1" right="1" top="0.75" bottom="0.75" header="0.5" footer="0.5"/>
  <pageSetup orientation="portrait" horizontalDpi="429496729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49"/>
  <sheetViews>
    <sheetView topLeftCell="A12" zoomScale="170" zoomScaleNormal="170" workbookViewId="0">
      <selection activeCell="N8" sqref="N8"/>
    </sheetView>
  </sheetViews>
  <sheetFormatPr baseColWidth="10" defaultColWidth="8.83203125" defaultRowHeight="14"/>
  <cols>
    <col min="1" max="7" width="5.83203125" customWidth="1"/>
    <col min="8" max="8" width="4.6640625" customWidth="1"/>
    <col min="9" max="10" width="8.83203125" customWidth="1"/>
    <col min="11" max="11" width="7.6640625" customWidth="1"/>
  </cols>
  <sheetData>
    <row r="1" spans="1:11">
      <c r="A1" t="s">
        <v>115</v>
      </c>
    </row>
    <row r="2" spans="1:11">
      <c r="B2" s="1" t="s">
        <v>116</v>
      </c>
      <c r="C2" s="1" t="s">
        <v>117</v>
      </c>
      <c r="D2" s="1" t="s">
        <v>118</v>
      </c>
      <c r="E2" s="1" t="s">
        <v>119</v>
      </c>
      <c r="F2" s="1" t="s">
        <v>120</v>
      </c>
      <c r="G2" s="1" t="s">
        <v>121</v>
      </c>
    </row>
    <row r="3" spans="1:11">
      <c r="A3">
        <v>1980</v>
      </c>
      <c r="B3" s="27">
        <v>1.2152563310685607</v>
      </c>
      <c r="C3" s="27">
        <v>1.2803126320236586</v>
      </c>
      <c r="D3" s="27">
        <v>0.97774869109947637</v>
      </c>
      <c r="E3" s="27">
        <v>1.0460761966786063</v>
      </c>
      <c r="F3" s="27">
        <v>1.0556608242539081</v>
      </c>
      <c r="G3" s="27">
        <v>1.1530919328220561</v>
      </c>
    </row>
    <row r="4" spans="1:11">
      <c r="A4">
        <v>1981</v>
      </c>
      <c r="B4" s="27">
        <v>1.0856416772554003</v>
      </c>
      <c r="C4" s="27">
        <v>1.1979871308364956</v>
      </c>
      <c r="D4" s="27">
        <v>1.0417670682730922</v>
      </c>
      <c r="E4" s="27">
        <v>1.1442801556420232</v>
      </c>
      <c r="F4" s="27">
        <v>1.0465559793583128</v>
      </c>
      <c r="G4" s="27">
        <v>1.0780434416568447</v>
      </c>
    </row>
    <row r="5" spans="1:11">
      <c r="A5">
        <v>1982</v>
      </c>
      <c r="B5" s="27">
        <v>0.91502808988764051</v>
      </c>
      <c r="C5" s="27">
        <v>0.83197906624431894</v>
      </c>
      <c r="D5" s="27">
        <v>1.0215882806476486</v>
      </c>
      <c r="E5" s="27">
        <v>0.97918933623503812</v>
      </c>
      <c r="F5" s="27">
        <v>0.94801157680351578</v>
      </c>
      <c r="G5" s="27">
        <v>0.93486919172198346</v>
      </c>
    </row>
    <row r="6" spans="1:11">
      <c r="A6">
        <v>1983</v>
      </c>
      <c r="B6" s="27">
        <v>1.3743924277308774</v>
      </c>
      <c r="C6" s="27">
        <v>1.4792252938255257</v>
      </c>
      <c r="D6" s="27">
        <v>1.1823899371069182</v>
      </c>
      <c r="E6" s="27">
        <v>1.3243506042505906</v>
      </c>
      <c r="F6" s="27">
        <v>1.3458842152872004</v>
      </c>
      <c r="G6" s="27">
        <v>1.3399883050705872</v>
      </c>
    </row>
    <row r="7" spans="1:11">
      <c r="A7">
        <v>1984</v>
      </c>
      <c r="B7" s="27">
        <v>1.0052117263843647</v>
      </c>
      <c r="C7" s="27">
        <v>0.95825872873769025</v>
      </c>
      <c r="D7" s="27">
        <v>0.98808510638297864</v>
      </c>
      <c r="E7" s="27">
        <v>0.93643801132787918</v>
      </c>
      <c r="F7" s="27">
        <v>0.99008653280685532</v>
      </c>
      <c r="G7" s="27">
        <v>1.0003117012655072</v>
      </c>
      <c r="H7" s="39" t="s">
        <v>41</v>
      </c>
    </row>
    <row r="8" spans="1:11">
      <c r="A8">
        <v>1985</v>
      </c>
      <c r="B8" s="27">
        <v>1.1460975835570781</v>
      </c>
      <c r="C8" s="27">
        <v>1.2158122153450894</v>
      </c>
      <c r="D8" s="27">
        <v>1.2220068906115418</v>
      </c>
      <c r="E8" s="27">
        <v>1.2792338709677418</v>
      </c>
      <c r="F8" s="27">
        <v>1.1270258803563853</v>
      </c>
      <c r="G8" s="27">
        <v>1.1644023432631185</v>
      </c>
      <c r="H8" s="38" t="s">
        <v>122</v>
      </c>
    </row>
    <row r="9" spans="1:11">
      <c r="A9">
        <v>1986</v>
      </c>
      <c r="B9" s="27">
        <v>1.2589869941029161</v>
      </c>
      <c r="C9" s="27">
        <v>1.1513783498223034</v>
      </c>
      <c r="D9" s="27">
        <v>1.2574449339207048</v>
      </c>
      <c r="E9" s="27">
        <v>1.2888538656860169</v>
      </c>
      <c r="F9" s="27">
        <v>1.3497967173618433</v>
      </c>
      <c r="G9" s="27">
        <v>1.264932562620424</v>
      </c>
      <c r="H9" s="38" t="s">
        <v>259</v>
      </c>
    </row>
    <row r="10" spans="1:11">
      <c r="A10">
        <v>1987</v>
      </c>
      <c r="B10" s="27">
        <v>1.2531921719602181</v>
      </c>
      <c r="C10" s="27">
        <v>1.1711854509051471</v>
      </c>
      <c r="D10" s="27">
        <v>1.0411995515695067</v>
      </c>
      <c r="E10" s="27">
        <v>0.99510869565217397</v>
      </c>
      <c r="F10" s="27">
        <v>1.2695225345827754</v>
      </c>
      <c r="G10" s="27">
        <v>1.2136329017517136</v>
      </c>
      <c r="H10" s="38" t="s">
        <v>123</v>
      </c>
    </row>
    <row r="11" spans="1:11">
      <c r="A11">
        <v>1988</v>
      </c>
      <c r="B11" s="27">
        <v>0.92647585889099371</v>
      </c>
      <c r="C11" s="27">
        <v>0.95533869933755977</v>
      </c>
      <c r="D11" s="27">
        <v>0.96594885598923286</v>
      </c>
      <c r="E11" s="27">
        <v>0.86878754778809408</v>
      </c>
      <c r="F11" s="27">
        <v>0.90544815465729356</v>
      </c>
      <c r="G11" s="27">
        <v>0.92664644562981568</v>
      </c>
      <c r="H11" s="39" t="s">
        <v>124</v>
      </c>
    </row>
    <row r="12" spans="1:11">
      <c r="A12">
        <v>1989</v>
      </c>
      <c r="B12" s="27">
        <v>1.1949709864603482</v>
      </c>
      <c r="C12" s="27">
        <v>1.3068893528183716</v>
      </c>
      <c r="D12" s="27">
        <v>1.218197018252752</v>
      </c>
      <c r="E12" s="27">
        <v>1.1934622033631934</v>
      </c>
      <c r="F12" s="27">
        <v>1.2174398291925463</v>
      </c>
      <c r="G12" s="27">
        <v>1.2146431393205159</v>
      </c>
      <c r="H12" s="39" t="s">
        <v>125</v>
      </c>
    </row>
    <row r="13" spans="1:11">
      <c r="B13" s="1"/>
      <c r="C13" s="1"/>
      <c r="D13" s="1"/>
      <c r="E13" s="1"/>
      <c r="F13" s="1"/>
      <c r="G13" s="1"/>
      <c r="H13" s="39" t="s">
        <v>126</v>
      </c>
    </row>
    <row r="14" spans="1:11">
      <c r="A14" s="2" t="s">
        <v>127</v>
      </c>
      <c r="B14" s="43">
        <f t="shared" ref="B14:G14" si="0">AVERAGE(B3:B12)</f>
        <v>1.1375253847298399</v>
      </c>
      <c r="C14" s="43">
        <f t="shared" si="0"/>
        <v>1.1548366919896162</v>
      </c>
      <c r="D14" s="43">
        <f t="shared" si="0"/>
        <v>1.091637633385385</v>
      </c>
      <c r="E14" s="43">
        <f t="shared" si="0"/>
        <v>1.1055780487591356</v>
      </c>
      <c r="F14" s="43">
        <f t="shared" si="0"/>
        <v>1.1255432244660635</v>
      </c>
      <c r="G14" s="43">
        <f t="shared" si="0"/>
        <v>1.1290561965122567</v>
      </c>
      <c r="H14" s="38" t="s">
        <v>260</v>
      </c>
    </row>
    <row r="15" spans="1:11">
      <c r="A15" s="2" t="s">
        <v>128</v>
      </c>
      <c r="B15" s="43">
        <f>_xlfn.STDEV.S(B3:B12)</f>
        <v>0.15198650375182415</v>
      </c>
      <c r="C15" s="43">
        <f t="shared" ref="C15:G15" si="1">_xlfn.STDEV.S(C3:C12)</f>
        <v>0.19224717777836725</v>
      </c>
      <c r="D15" s="43">
        <f t="shared" si="1"/>
        <v>0.11458666474530121</v>
      </c>
      <c r="E15" s="43">
        <f t="shared" si="1"/>
        <v>0.16235264328814117</v>
      </c>
      <c r="F15" s="43">
        <f t="shared" si="1"/>
        <v>0.16242857679016792</v>
      </c>
      <c r="G15" s="43">
        <f t="shared" si="1"/>
        <v>0.14028379891496331</v>
      </c>
      <c r="H15" s="38" t="s">
        <v>129</v>
      </c>
    </row>
    <row r="16" spans="1:11">
      <c r="H16" s="38"/>
      <c r="K16" s="44" t="s">
        <v>130</v>
      </c>
    </row>
    <row r="17" spans="1:12">
      <c r="A17" t="s">
        <v>131</v>
      </c>
      <c r="H17" s="38" t="s">
        <v>132</v>
      </c>
    </row>
    <row r="18" spans="1:12">
      <c r="B18" s="1" t="s">
        <v>116</v>
      </c>
      <c r="C18" s="1" t="s">
        <v>117</v>
      </c>
      <c r="D18" s="1" t="s">
        <v>118</v>
      </c>
      <c r="E18" s="1" t="s">
        <v>119</v>
      </c>
      <c r="F18" s="1" t="s">
        <v>120</v>
      </c>
      <c r="G18" s="1" t="s">
        <v>121</v>
      </c>
      <c r="H18" s="38" t="s">
        <v>265</v>
      </c>
      <c r="J18" s="1"/>
    </row>
    <row r="19" spans="1:12">
      <c r="A19" s="2" t="s">
        <v>116</v>
      </c>
      <c r="B19" s="3">
        <f t="array" ref="B19:G24">[1]!MCORRELS(B3:G12)</f>
        <v>1</v>
      </c>
      <c r="C19" s="46">
        <v>0.89374484480281746</v>
      </c>
      <c r="D19" s="46">
        <v>0.59804406147755129</v>
      </c>
      <c r="E19" s="46">
        <v>0.72804183843096737</v>
      </c>
      <c r="F19" s="46">
        <v>0.91778249132867495</v>
      </c>
      <c r="G19" s="47">
        <v>0.98463715303294341</v>
      </c>
      <c r="H19" s="38" t="s">
        <v>266</v>
      </c>
      <c r="J19" s="15"/>
    </row>
    <row r="20" spans="1:12">
      <c r="A20" s="2" t="s">
        <v>117</v>
      </c>
      <c r="B20" s="48">
        <v>0.89374484480281746</v>
      </c>
      <c r="C20" s="7">
        <v>1</v>
      </c>
      <c r="D20" s="49">
        <v>0.53887911281090617</v>
      </c>
      <c r="E20" s="49">
        <v>0.74037858888039088</v>
      </c>
      <c r="F20" s="49">
        <v>0.72159248272857546</v>
      </c>
      <c r="G20" s="50">
        <v>0.88044531389441172</v>
      </c>
      <c r="H20" s="38" t="s">
        <v>267</v>
      </c>
      <c r="J20" s="1"/>
    </row>
    <row r="21" spans="1:12">
      <c r="A21" s="2" t="s">
        <v>118</v>
      </c>
      <c r="B21" s="48">
        <v>0.59804406147755129</v>
      </c>
      <c r="C21" s="49">
        <v>0.53887911281090617</v>
      </c>
      <c r="D21" s="7">
        <v>1</v>
      </c>
      <c r="E21" s="49">
        <v>0.89919490793570023</v>
      </c>
      <c r="F21" s="49">
        <v>0.76273514281221466</v>
      </c>
      <c r="G21" s="50">
        <v>0.72597123939709185</v>
      </c>
      <c r="H21" s="38" t="s">
        <v>268</v>
      </c>
      <c r="J21" s="1"/>
    </row>
    <row r="22" spans="1:12">
      <c r="A22" s="2" t="s">
        <v>119</v>
      </c>
      <c r="B22" s="48">
        <v>0.72804183843096737</v>
      </c>
      <c r="C22" s="49">
        <v>0.74037858888039088</v>
      </c>
      <c r="D22" s="49">
        <v>0.89919490793570023</v>
      </c>
      <c r="E22" s="7">
        <v>1</v>
      </c>
      <c r="F22" s="49">
        <v>0.75968108217207131</v>
      </c>
      <c r="G22" s="50">
        <v>0.81085767464149683</v>
      </c>
      <c r="H22" s="39" t="s">
        <v>392</v>
      </c>
      <c r="J22" s="1"/>
    </row>
    <row r="23" spans="1:12">
      <c r="A23" s="2" t="s">
        <v>120</v>
      </c>
      <c r="B23" s="48">
        <v>0.91778249132867495</v>
      </c>
      <c r="C23" s="49">
        <v>0.72159248272857546</v>
      </c>
      <c r="D23" s="49">
        <v>0.76273514281221466</v>
      </c>
      <c r="E23" s="49">
        <v>0.75968108217207131</v>
      </c>
      <c r="F23" s="7">
        <v>1</v>
      </c>
      <c r="G23" s="50">
        <v>0.95504287582256642</v>
      </c>
      <c r="H23" s="38" t="s">
        <v>393</v>
      </c>
    </row>
    <row r="24" spans="1:12">
      <c r="A24" s="2" t="s">
        <v>121</v>
      </c>
      <c r="B24" s="51">
        <v>0.98463715303294341</v>
      </c>
      <c r="C24" s="52">
        <v>0.88044531389441172</v>
      </c>
      <c r="D24" s="52">
        <v>0.72597123939709185</v>
      </c>
      <c r="E24" s="52">
        <v>0.81085767464149683</v>
      </c>
      <c r="F24" s="52">
        <v>0.95504287582256642</v>
      </c>
      <c r="G24" s="11">
        <v>1</v>
      </c>
      <c r="H24" s="38" t="s">
        <v>133</v>
      </c>
      <c r="J24" s="1"/>
    </row>
    <row r="25" spans="1:12">
      <c r="I25">
        <v>6000</v>
      </c>
      <c r="J25" s="1" t="s">
        <v>134</v>
      </c>
    </row>
    <row r="26" spans="1:12">
      <c r="A26" s="1" t="s">
        <v>135</v>
      </c>
      <c r="I26" s="1" t="s">
        <v>136</v>
      </c>
    </row>
    <row r="27" spans="1:12">
      <c r="B27">
        <v>3000</v>
      </c>
      <c r="C27">
        <v>3000</v>
      </c>
      <c r="D27">
        <v>1000</v>
      </c>
      <c r="E27">
        <v>1000</v>
      </c>
      <c r="F27">
        <v>1000</v>
      </c>
      <c r="G27">
        <v>1000</v>
      </c>
      <c r="I27" s="27">
        <f>AVERAGE(I34:I534)</f>
        <v>12197.434856232734</v>
      </c>
      <c r="J27" s="1" t="s">
        <v>138</v>
      </c>
    </row>
    <row r="28" spans="1:12">
      <c r="F28" s="2" t="s">
        <v>137</v>
      </c>
      <c r="G28">
        <f>SUM(B27:G27)</f>
        <v>10000</v>
      </c>
      <c r="I28" s="27">
        <f>_xlfn.STDEV.S(I34:I534)</f>
        <v>584.36730913731344</v>
      </c>
      <c r="J28" s="1" t="s">
        <v>139</v>
      </c>
    </row>
    <row r="29" spans="1:12">
      <c r="B29" s="1" t="s">
        <v>111</v>
      </c>
      <c r="I29" t="e">
        <f>_xlfn.PERCENTRANK.INC(I34:I534,G28)</f>
        <v>#N/A</v>
      </c>
      <c r="J29" s="15" t="s">
        <v>140</v>
      </c>
    </row>
    <row r="30" spans="1:12">
      <c r="B30" s="53">
        <f t="array" aca="1" ref="B30:G30" ca="1">[1]!coraND(B19:G24)</f>
        <v>0.87470382452011108</v>
      </c>
      <c r="C30" s="54">
        <f ca="1"/>
        <v>0.97007238864898682</v>
      </c>
      <c r="D30" s="54">
        <f ca="1"/>
        <v>0.81584149599075317</v>
      </c>
      <c r="E30" s="54">
        <f ca="1"/>
        <v>0.98207783699035645</v>
      </c>
      <c r="F30" s="54">
        <f ca="1"/>
        <v>0.69723397493362427</v>
      </c>
      <c r="G30" s="55">
        <f ca="1"/>
        <v>0.86555337905883789</v>
      </c>
      <c r="I30" s="27">
        <f>_xlfn.PERCENTILE.INC(I34:I534,0.05)</f>
        <v>11825.545777937477</v>
      </c>
      <c r="J30" s="1" t="s">
        <v>142</v>
      </c>
    </row>
    <row r="31" spans="1:12">
      <c r="A31" s="1" t="s">
        <v>141</v>
      </c>
      <c r="I31" s="27">
        <f>[1]!ce(I34:I534,I25)</f>
        <v>12183.217541338421</v>
      </c>
      <c r="J31" s="1" t="s">
        <v>143</v>
      </c>
    </row>
    <row r="32" spans="1:12">
      <c r="B32" s="1" t="s">
        <v>116</v>
      </c>
      <c r="C32" s="1" t="s">
        <v>117</v>
      </c>
      <c r="D32" s="1" t="s">
        <v>118</v>
      </c>
      <c r="E32" s="1" t="s">
        <v>119</v>
      </c>
      <c r="F32" s="1" t="s">
        <v>120</v>
      </c>
      <c r="G32" s="1" t="s">
        <v>121</v>
      </c>
      <c r="I32">
        <f>AVERAGEIF(I34:I534,"&lt;="&amp;I30)</f>
        <v>11784.224769238004</v>
      </c>
      <c r="J32" t="s">
        <v>269</v>
      </c>
      <c r="L32" s="27"/>
    </row>
    <row r="33" spans="1:11">
      <c r="A33" s="10" t="s">
        <v>144</v>
      </c>
      <c r="B33" s="24">
        <f ca="1">_xlfn.NORM.INV(B30,B14,B15)</f>
        <v>1.3121444725092568</v>
      </c>
      <c r="C33" s="24">
        <f t="shared" ref="C33:G33" ca="1" si="2">_xlfn.NORM.INV(C30,C14,C15)</f>
        <v>1.5166186885069159</v>
      </c>
      <c r="D33" s="24">
        <f t="shared" ca="1" si="2"/>
        <v>1.1947232730212904</v>
      </c>
      <c r="E33" s="24">
        <f t="shared" ca="1" si="2"/>
        <v>1.4463057534316028</v>
      </c>
      <c r="F33" s="24">
        <f t="shared" ca="1" si="2"/>
        <v>1.209431347560415</v>
      </c>
      <c r="G33" s="24">
        <f t="shared" ca="1" si="2"/>
        <v>1.2841560535157746</v>
      </c>
      <c r="I33" s="12" t="s">
        <v>31</v>
      </c>
      <c r="J33" s="1"/>
    </row>
    <row r="34" spans="1:11">
      <c r="A34">
        <v>0</v>
      </c>
      <c r="B34" s="27">
        <v>1.2770933432058797</v>
      </c>
      <c r="C34" s="27">
        <v>1.2242755245996546</v>
      </c>
      <c r="D34" s="27">
        <v>1.2200835490666844</v>
      </c>
      <c r="E34" s="27">
        <v>1.2715776257532818</v>
      </c>
      <c r="F34" s="27">
        <v>1.3418568005376694</v>
      </c>
      <c r="G34" s="27">
        <v>1.2730203644532243</v>
      </c>
      <c r="I34" s="27">
        <f>SUMPRODUCT(B34:G34,$B$27:$G$27)</f>
        <v>12610.644943227464</v>
      </c>
      <c r="J34" s="1"/>
      <c r="K34" s="2" t="s">
        <v>145</v>
      </c>
    </row>
    <row r="35" spans="1:11">
      <c r="A35" s="56">
        <v>2E-3</v>
      </c>
      <c r="B35" s="27">
        <v>1.2201128301352508</v>
      </c>
      <c r="C35" s="27">
        <v>1.2046482045355735</v>
      </c>
      <c r="D35" s="27">
        <v>1.0537337660243016</v>
      </c>
      <c r="E35" s="27">
        <v>1.0768484317864984</v>
      </c>
      <c r="F35" s="27">
        <v>1.1931830424586236</v>
      </c>
      <c r="G35" s="27">
        <v>1.1861764249561069</v>
      </c>
      <c r="I35" s="27">
        <f>SUMPRODUCT(B35:G35,$B$27:$G$27)</f>
        <v>11784.224769238004</v>
      </c>
      <c r="J35" s="1"/>
      <c r="K35" s="2" t="s">
        <v>146</v>
      </c>
    </row>
    <row r="36" spans="1:11">
      <c r="A36" s="56"/>
      <c r="B36" s="27"/>
      <c r="C36" s="27"/>
      <c r="D36" s="27"/>
      <c r="E36" s="27"/>
      <c r="F36" s="27"/>
      <c r="G36" s="27"/>
      <c r="I36" s="27"/>
      <c r="J36" s="1"/>
      <c r="K36">
        <f>CORREL(B34:B534,C34:C534)</f>
        <v>1</v>
      </c>
    </row>
    <row r="37" spans="1:11">
      <c r="A37" s="56"/>
      <c r="B37" s="27"/>
      <c r="C37" s="27"/>
      <c r="D37" s="27"/>
      <c r="E37" s="27"/>
      <c r="F37" s="27"/>
      <c r="G37" s="27"/>
      <c r="I37" s="27"/>
      <c r="J37" s="45" t="s">
        <v>147</v>
      </c>
    </row>
    <row r="38" spans="1:11">
      <c r="A38" s="56"/>
      <c r="B38" s="27"/>
      <c r="C38" s="27"/>
      <c r="D38" s="27"/>
      <c r="E38" s="27"/>
      <c r="F38" s="27"/>
      <c r="G38" s="27"/>
      <c r="I38" s="27"/>
      <c r="J38" s="1"/>
    </row>
    <row r="39" spans="1:11">
      <c r="A39" s="56"/>
      <c r="B39" s="27"/>
      <c r="C39" s="27"/>
      <c r="D39" s="27"/>
      <c r="E39" s="27"/>
      <c r="F39" s="27"/>
      <c r="G39" s="27"/>
      <c r="I39" s="27"/>
      <c r="J39" s="1"/>
    </row>
    <row r="40" spans="1:11">
      <c r="A40" s="56"/>
      <c r="B40" s="27"/>
      <c r="C40" s="27"/>
      <c r="D40" s="27"/>
      <c r="E40" s="27"/>
      <c r="F40" s="27"/>
      <c r="G40" s="27"/>
      <c r="I40" s="27"/>
      <c r="J40" s="1"/>
    </row>
    <row r="41" spans="1:11">
      <c r="A41" s="56"/>
      <c r="B41" s="27"/>
      <c r="C41" s="27"/>
      <c r="D41" s="27"/>
      <c r="E41" s="27"/>
      <c r="F41" s="27"/>
      <c r="G41" s="27"/>
      <c r="I41" s="27"/>
      <c r="J41" s="1"/>
    </row>
    <row r="42" spans="1:11">
      <c r="A42" s="56"/>
      <c r="B42" s="27"/>
      <c r="C42" s="27"/>
      <c r="D42" s="27"/>
      <c r="E42" s="27"/>
      <c r="F42" s="27"/>
      <c r="G42" s="27"/>
      <c r="I42" s="27"/>
      <c r="J42" s="1"/>
    </row>
    <row r="43" spans="1:11">
      <c r="A43" s="56"/>
      <c r="B43" s="27"/>
      <c r="C43" s="27"/>
      <c r="D43" s="27"/>
      <c r="E43" s="27"/>
      <c r="F43" s="27"/>
      <c r="G43" s="27"/>
      <c r="I43" s="27"/>
      <c r="J43" s="1"/>
    </row>
    <row r="44" spans="1:11">
      <c r="A44" s="56"/>
      <c r="B44" s="27"/>
      <c r="C44" s="27"/>
      <c r="D44" s="27"/>
      <c r="E44" s="27"/>
      <c r="F44" s="27"/>
      <c r="G44" s="27"/>
      <c r="I44" s="27"/>
    </row>
    <row r="45" spans="1:11">
      <c r="I45" s="27"/>
    </row>
    <row r="46" spans="1:11">
      <c r="I46" s="27"/>
    </row>
    <row r="47" spans="1:11">
      <c r="I47" s="27"/>
    </row>
    <row r="48" spans="1:11">
      <c r="I48" s="27"/>
    </row>
    <row r="49" spans="9:9">
      <c r="I49" s="27"/>
    </row>
  </sheetData>
  <phoneticPr fontId="0" type="noConversion"/>
  <printOptions headings="1" gridLines="1"/>
  <pageMargins left="1" right="1" top="0.75" bottom="0.75" header="0.5" footer="0.5"/>
  <pageSetup orientation="portrait" horizontalDpi="1200" verticalDpi="12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35"/>
  <sheetViews>
    <sheetView topLeftCell="A17" zoomScale="160" zoomScaleNormal="160" workbookViewId="0">
      <selection activeCell="I22" sqref="I22"/>
    </sheetView>
  </sheetViews>
  <sheetFormatPr baseColWidth="10" defaultColWidth="5.83203125" defaultRowHeight="14"/>
  <cols>
    <col min="1" max="1" width="7.83203125" customWidth="1"/>
    <col min="2" max="7" width="6.83203125" customWidth="1"/>
    <col min="8" max="8" width="2.1640625" customWidth="1"/>
    <col min="9" max="9" width="9.1640625" customWidth="1"/>
    <col min="10" max="10" width="8.83203125" customWidth="1"/>
    <col min="11" max="11" width="3.6640625" customWidth="1"/>
  </cols>
  <sheetData>
    <row r="1" spans="1:7">
      <c r="A1" s="1" t="s">
        <v>148</v>
      </c>
    </row>
    <row r="2" spans="1:7">
      <c r="A2" s="1"/>
      <c r="B2" t="s">
        <v>68</v>
      </c>
      <c r="C2" s="1" t="s">
        <v>69</v>
      </c>
      <c r="D2" s="1" t="s">
        <v>70</v>
      </c>
      <c r="E2" s="1" t="s">
        <v>71</v>
      </c>
      <c r="F2" s="1" t="s">
        <v>72</v>
      </c>
      <c r="G2" s="1" t="s">
        <v>73</v>
      </c>
    </row>
    <row r="3" spans="1:7">
      <c r="A3" s="2" t="s">
        <v>81</v>
      </c>
      <c r="B3" s="59">
        <v>1.1375253847298399</v>
      </c>
      <c r="C3" s="60">
        <v>1.1548366919896162</v>
      </c>
      <c r="D3" s="60">
        <v>1.091637633385385</v>
      </c>
      <c r="E3" s="60">
        <v>1.1055780487591356</v>
      </c>
      <c r="F3" s="60">
        <v>1.1255432244660635</v>
      </c>
      <c r="G3" s="61">
        <v>1.1290561965122567</v>
      </c>
    </row>
    <row r="4" spans="1:7">
      <c r="A4" s="2" t="s">
        <v>149</v>
      </c>
      <c r="B4" s="62">
        <v>0.15198650375182415</v>
      </c>
      <c r="C4" s="63">
        <v>0.19224717777836725</v>
      </c>
      <c r="D4" s="63">
        <v>0.11458666474530323</v>
      </c>
      <c r="E4" s="63">
        <v>0.16235264328814117</v>
      </c>
      <c r="F4" s="63">
        <v>0.16242857679016792</v>
      </c>
      <c r="G4" s="64">
        <v>0.14028379891496331</v>
      </c>
    </row>
    <row r="5" spans="1:7">
      <c r="A5" t="s">
        <v>131</v>
      </c>
    </row>
    <row r="6" spans="1:7">
      <c r="B6" t="s">
        <v>68</v>
      </c>
      <c r="C6" s="1" t="s">
        <v>69</v>
      </c>
      <c r="D6" s="1" t="s">
        <v>70</v>
      </c>
      <c r="E6" s="1" t="s">
        <v>71</v>
      </c>
      <c r="F6" s="1" t="s">
        <v>72</v>
      </c>
      <c r="G6" s="1" t="s">
        <v>73</v>
      </c>
    </row>
    <row r="7" spans="1:7">
      <c r="A7" s="1" t="s">
        <v>68</v>
      </c>
      <c r="B7" s="59">
        <v>1</v>
      </c>
      <c r="C7" s="60">
        <v>0.89374484480281746</v>
      </c>
      <c r="D7" s="60">
        <v>0.59804406147755129</v>
      </c>
      <c r="E7" s="60">
        <v>0.72804183843096737</v>
      </c>
      <c r="F7" s="60">
        <v>0.91778249132867495</v>
      </c>
      <c r="G7" s="61">
        <v>0.98463715303294341</v>
      </c>
    </row>
    <row r="8" spans="1:7">
      <c r="A8" s="1" t="s">
        <v>69</v>
      </c>
      <c r="B8" s="111">
        <v>0.89374484480281746</v>
      </c>
      <c r="C8" s="112">
        <v>1</v>
      </c>
      <c r="D8" s="112">
        <v>0.53887911281090617</v>
      </c>
      <c r="E8" s="112">
        <v>0.74037858888039088</v>
      </c>
      <c r="F8" s="112">
        <v>0.72159248272857546</v>
      </c>
      <c r="G8" s="113">
        <v>0.88044531389441172</v>
      </c>
    </row>
    <row r="9" spans="1:7">
      <c r="A9" s="1" t="s">
        <v>70</v>
      </c>
      <c r="B9" s="111">
        <v>0.59804406147755129</v>
      </c>
      <c r="C9" s="112">
        <v>0.53887911281090617</v>
      </c>
      <c r="D9" s="112">
        <v>1</v>
      </c>
      <c r="E9" s="112">
        <v>0.89919490793570023</v>
      </c>
      <c r="F9" s="112">
        <v>0.76273514281221466</v>
      </c>
      <c r="G9" s="113">
        <v>0.72597123939709185</v>
      </c>
    </row>
    <row r="10" spans="1:7">
      <c r="A10" s="1" t="s">
        <v>71</v>
      </c>
      <c r="B10" s="111">
        <v>0.72804183843096737</v>
      </c>
      <c r="C10" s="112">
        <v>0.74037858888039088</v>
      </c>
      <c r="D10" s="112">
        <v>0.89919490793570023</v>
      </c>
      <c r="E10" s="112">
        <v>1</v>
      </c>
      <c r="F10" s="112">
        <v>0.75968108217207131</v>
      </c>
      <c r="G10" s="113">
        <v>0.81085767464149683</v>
      </c>
    </row>
    <row r="11" spans="1:7">
      <c r="A11" s="1" t="s">
        <v>72</v>
      </c>
      <c r="B11" s="111">
        <v>0.91778249132867495</v>
      </c>
      <c r="C11" s="112">
        <v>0.72159248272857546</v>
      </c>
      <c r="D11" s="112">
        <v>0.76273514281221466</v>
      </c>
      <c r="E11" s="112">
        <v>0.75968108217207131</v>
      </c>
      <c r="F11" s="112">
        <v>1</v>
      </c>
      <c r="G11" s="113">
        <v>0.95504287582256642</v>
      </c>
    </row>
    <row r="12" spans="1:7">
      <c r="A12" s="1" t="s">
        <v>73</v>
      </c>
      <c r="B12" s="62">
        <v>0.98463715303294341</v>
      </c>
      <c r="C12" s="63">
        <v>0.88044531389441172</v>
      </c>
      <c r="D12" s="63">
        <v>0.72597123939709185</v>
      </c>
      <c r="E12" s="63">
        <v>0.81085767464149683</v>
      </c>
      <c r="F12" s="63">
        <v>0.95504287582256642</v>
      </c>
      <c r="G12" s="64">
        <v>1</v>
      </c>
    </row>
    <row r="14" spans="1:7">
      <c r="A14" s="1" t="s">
        <v>111</v>
      </c>
      <c r="B14" s="53">
        <f t="array" aca="1" ref="B14:G14" ca="1">[1]!coraND(B7:G12)</f>
        <v>0.20355215668678284</v>
      </c>
      <c r="C14" s="54">
        <f ca="1"/>
        <v>0.23502548038959503</v>
      </c>
      <c r="D14" s="54">
        <f ca="1"/>
        <v>0.26598402857780457</v>
      </c>
      <c r="E14" s="54">
        <f ca="1"/>
        <v>0.36111384630203247</v>
      </c>
      <c r="F14" s="54">
        <f ca="1"/>
        <v>0.19416341185569763</v>
      </c>
      <c r="G14" s="55">
        <f ca="1"/>
        <v>0.19211399555206299</v>
      </c>
    </row>
    <row r="15" spans="1:7">
      <c r="A15" s="1" t="s">
        <v>150</v>
      </c>
    </row>
    <row r="16" spans="1:7">
      <c r="B16" s="27">
        <f ca="1">_xlfn.NORM.INV(B14,B3,B4)</f>
        <v>1.0115285479109581</v>
      </c>
      <c r="C16" s="27">
        <f t="shared" ref="C16:G16" ca="1" si="0">_xlfn.NORM.INV(C14,C3,C4)</f>
        <v>1.0159580732631255</v>
      </c>
      <c r="D16" s="27">
        <f t="shared" ca="1" si="0"/>
        <v>1.0200204439870566</v>
      </c>
      <c r="E16" s="27">
        <f t="shared" ca="1" si="0"/>
        <v>1.0478644254680292</v>
      </c>
      <c r="F16" s="27">
        <f t="shared" ca="1" si="0"/>
        <v>0.98542329506442849</v>
      </c>
      <c r="G16" s="27">
        <f t="shared" ca="1" si="0"/>
        <v>1.0069907019267272</v>
      </c>
    </row>
    <row r="18" spans="1:10">
      <c r="A18" s="1" t="s">
        <v>135</v>
      </c>
    </row>
    <row r="19" spans="1:10">
      <c r="B19" t="s">
        <v>68</v>
      </c>
      <c r="C19" s="1" t="s">
        <v>69</v>
      </c>
      <c r="D19" s="1" t="s">
        <v>70</v>
      </c>
      <c r="E19" s="1" t="s">
        <v>71</v>
      </c>
      <c r="F19" s="1" t="s">
        <v>72</v>
      </c>
      <c r="G19" s="1" t="s">
        <v>73</v>
      </c>
      <c r="I19" s="1" t="s">
        <v>151</v>
      </c>
    </row>
    <row r="20" spans="1:10">
      <c r="B20">
        <v>0</v>
      </c>
      <c r="C20">
        <v>9999.9999999999982</v>
      </c>
      <c r="D20">
        <v>0</v>
      </c>
      <c r="E20">
        <v>0</v>
      </c>
      <c r="F20">
        <v>0</v>
      </c>
      <c r="G20">
        <v>-5.6843418860808015E-14</v>
      </c>
      <c r="I20">
        <f>SUM(B20:G20)</f>
        <v>9999.9999999999982</v>
      </c>
    </row>
    <row r="21" spans="1:10">
      <c r="J21" s="2" t="s">
        <v>152</v>
      </c>
    </row>
    <row r="22" spans="1:10">
      <c r="I22" s="27">
        <f ca="1">SUMPRODUCT(B20:G20,B16:G16)</f>
        <v>10159.580732631253</v>
      </c>
    </row>
    <row r="23" spans="1:10">
      <c r="I23" s="12" t="s">
        <v>153</v>
      </c>
    </row>
    <row r="24" spans="1:10">
      <c r="A24" s="1" t="s">
        <v>41</v>
      </c>
      <c r="I24" s="27">
        <f>SUMPRODUCT(B20:G20,B3:G3)</f>
        <v>11548.36691989616</v>
      </c>
      <c r="J24" s="1" t="s">
        <v>138</v>
      </c>
    </row>
    <row r="25" spans="1:10">
      <c r="A25" s="1" t="s">
        <v>154</v>
      </c>
      <c r="I25" s="27">
        <f>SUMPRODUCT([1]!PRODS(B20:G20),[1]!PRODS(B4:G4),B7:G12)^0.5</f>
        <v>1922.4717777836722</v>
      </c>
      <c r="J25" s="1" t="s">
        <v>139</v>
      </c>
    </row>
    <row r="26" spans="1:10">
      <c r="A26" t="s">
        <v>261</v>
      </c>
      <c r="I26" s="43">
        <f>_xlfn.NORM.S.DIST((I20-I24)/I25,1)</f>
        <v>0.21029322308256965</v>
      </c>
      <c r="J26" s="1" t="s">
        <v>156</v>
      </c>
    </row>
    <row r="27" spans="1:10">
      <c r="A27" s="1" t="s">
        <v>155</v>
      </c>
      <c r="G27" s="2" t="s">
        <v>158</v>
      </c>
      <c r="I27" s="27">
        <f>_xlfn.NORM.INV(0.05,I24,I25)</f>
        <v>8386.1822434968417</v>
      </c>
      <c r="J27" s="1" t="s">
        <v>142</v>
      </c>
    </row>
    <row r="28" spans="1:10">
      <c r="A28" t="s">
        <v>157</v>
      </c>
      <c r="G28">
        <v>6000</v>
      </c>
      <c r="I28" s="27">
        <f>I24-0.5*(I25^2)/G28</f>
        <v>11240.375441864933</v>
      </c>
      <c r="J28" s="15" t="s">
        <v>160</v>
      </c>
    </row>
    <row r="29" spans="1:10">
      <c r="A29" t="s">
        <v>159</v>
      </c>
      <c r="I29">
        <f>I24-I25*_xlfn.NORM.S.DIST((I27-I24)/I25,0)/0.05</f>
        <v>7582.8597617902051</v>
      </c>
      <c r="J29" s="15" t="s">
        <v>269</v>
      </c>
    </row>
    <row r="30" spans="1:10">
      <c r="A30" t="s">
        <v>161</v>
      </c>
    </row>
    <row r="31" spans="1:10">
      <c r="A31" t="s">
        <v>162</v>
      </c>
    </row>
    <row r="32" spans="1:10">
      <c r="A32" t="s">
        <v>273</v>
      </c>
    </row>
    <row r="33" spans="1:1">
      <c r="A33" t="s">
        <v>270</v>
      </c>
    </row>
    <row r="34" spans="1:1">
      <c r="A34" t="s">
        <v>271</v>
      </c>
    </row>
    <row r="35" spans="1:1">
      <c r="A35" t="s">
        <v>272</v>
      </c>
    </row>
  </sheetData>
  <phoneticPr fontId="0" type="noConversion"/>
  <printOptions headings="1" gridLines="1" gridLinesSet="0"/>
  <pageMargins left="1" right="1" top="0.75" bottom="0.75" header="0.5" footer="0.5"/>
  <pageSetup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7"/>
  <sheetViews>
    <sheetView workbookViewId="0"/>
  </sheetViews>
  <sheetFormatPr baseColWidth="10" defaultColWidth="8.83203125" defaultRowHeight="14"/>
  <sheetData>
    <row r="1" spans="1:2">
      <c r="A1">
        <v>0</v>
      </c>
      <c r="B1">
        <f>A1^2</f>
        <v>0</v>
      </c>
    </row>
    <row r="3" spans="1:2">
      <c r="A3" t="s">
        <v>163</v>
      </c>
    </row>
    <row r="4" spans="1:2">
      <c r="A4" t="s">
        <v>164</v>
      </c>
    </row>
    <row r="6" spans="1:2">
      <c r="A6" t="s">
        <v>165</v>
      </c>
    </row>
    <row r="7" spans="1:2">
      <c r="A7" s="1" t="s">
        <v>166</v>
      </c>
    </row>
  </sheetData>
  <phoneticPr fontId="0" type="noConversion"/>
  <printOptions headings="1" gridLines="1" gridLinesSet="0"/>
  <pageMargins left="1" right="1" top="0.75" bottom="0.75" header="0.5" footer="0.5"/>
  <pageSetup orientation="portrait" horizontalDpi="429496729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1017"/>
  <sheetViews>
    <sheetView workbookViewId="0">
      <selection activeCell="E32" sqref="E32"/>
    </sheetView>
  </sheetViews>
  <sheetFormatPr baseColWidth="10" defaultRowHeight="16"/>
  <cols>
    <col min="1" max="10" width="10.83203125" style="69"/>
    <col min="11" max="11" width="14.1640625" style="69" bestFit="1" customWidth="1"/>
    <col min="12" max="12" width="10.83203125" style="69"/>
    <col min="13" max="13" width="16.1640625" style="69" customWidth="1"/>
    <col min="14" max="14" width="9.5" style="69" customWidth="1"/>
    <col min="15" max="15" width="15.1640625" style="69" bestFit="1" customWidth="1"/>
    <col min="16" max="16384" width="10.83203125" style="69"/>
  </cols>
  <sheetData>
    <row r="1" spans="11:15">
      <c r="K1" s="67" t="s">
        <v>274</v>
      </c>
      <c r="L1" s="68"/>
      <c r="N1" s="70"/>
      <c r="O1" s="70"/>
    </row>
    <row r="2" spans="11:15">
      <c r="K2" s="70" t="s">
        <v>275</v>
      </c>
      <c r="L2" s="70" t="s">
        <v>276</v>
      </c>
      <c r="M2" s="70" t="s">
        <v>277</v>
      </c>
      <c r="N2" s="70" t="s">
        <v>278</v>
      </c>
      <c r="O2" s="70" t="s">
        <v>277</v>
      </c>
    </row>
    <row r="3" spans="11:15">
      <c r="K3" s="70">
        <v>1.0000000000000001E-5</v>
      </c>
      <c r="L3" s="71">
        <f t="shared" ref="L3:L66" si="0">_xlfn.NORM.INV(K3,$B$31,$E$31)</f>
        <v>36.312615840358532</v>
      </c>
      <c r="M3" s="70"/>
      <c r="N3" s="71">
        <f t="shared" ref="N3:N66" si="1">_xlfn.NORM.INV(K3,$B$33,$E$31)</f>
        <v>35.112615840358529</v>
      </c>
      <c r="O3" s="70"/>
    </row>
    <row r="4" spans="11:15">
      <c r="K4" s="70">
        <v>9.8619329388560163E-4</v>
      </c>
      <c r="L4" s="71">
        <f t="shared" si="0"/>
        <v>40.233897332682211</v>
      </c>
      <c r="M4" s="70">
        <f>(K4-K3)/(L4-L3)</f>
        <v>2.48947517743014E-4</v>
      </c>
      <c r="N4" s="71">
        <f t="shared" si="1"/>
        <v>39.033897332682209</v>
      </c>
      <c r="O4" s="70">
        <f>(K4-K3)/(N4-N3)</f>
        <v>2.48947517743014E-4</v>
      </c>
    </row>
    <row r="5" spans="11:15">
      <c r="K5" s="70">
        <v>1.9723865877712033E-3</v>
      </c>
      <c r="L5" s="71">
        <f t="shared" si="0"/>
        <v>40.94347567090891</v>
      </c>
      <c r="M5" s="70">
        <f t="shared" ref="M5:M68" si="2">(K5-K4)/(L5-L4)</f>
        <v>1.3898300451930213E-3</v>
      </c>
      <c r="N5" s="71">
        <f t="shared" si="1"/>
        <v>39.743475670908907</v>
      </c>
      <c r="O5" s="70">
        <f t="shared" ref="O5:O68" si="3">(K5-K4)/(N5-N4)</f>
        <v>1.3898300451930213E-3</v>
      </c>
    </row>
    <row r="6" spans="11:15">
      <c r="K6" s="70">
        <v>2.9585798816568047E-3</v>
      </c>
      <c r="L6" s="71">
        <f t="shared" si="0"/>
        <v>41.379671101698776</v>
      </c>
      <c r="M6" s="70">
        <f t="shared" si="2"/>
        <v>2.2608978092681893E-3</v>
      </c>
      <c r="N6" s="71">
        <f t="shared" si="1"/>
        <v>40.179671101698773</v>
      </c>
      <c r="O6" s="70">
        <f t="shared" si="3"/>
        <v>2.2608978092681893E-3</v>
      </c>
    </row>
    <row r="7" spans="11:15">
      <c r="K7" s="70">
        <v>3.9447731755424065E-3</v>
      </c>
      <c r="L7" s="71">
        <f t="shared" si="0"/>
        <v>41.699852225993624</v>
      </c>
      <c r="M7" s="70">
        <f t="shared" si="2"/>
        <v>3.0801106594198768E-3</v>
      </c>
      <c r="N7" s="71">
        <f t="shared" si="1"/>
        <v>40.499852225993621</v>
      </c>
      <c r="O7" s="70">
        <f t="shared" si="3"/>
        <v>3.0801106594198768E-3</v>
      </c>
    </row>
    <row r="8" spans="11:15">
      <c r="K8" s="70">
        <v>4.9309664694280079E-3</v>
      </c>
      <c r="L8" s="71">
        <f t="shared" si="0"/>
        <v>41.954879087578334</v>
      </c>
      <c r="M8" s="70">
        <f t="shared" si="2"/>
        <v>3.8670173320469051E-3</v>
      </c>
      <c r="N8" s="71">
        <f t="shared" si="1"/>
        <v>40.754879087578331</v>
      </c>
      <c r="O8" s="70">
        <f t="shared" si="3"/>
        <v>3.8670173320469051E-3</v>
      </c>
    </row>
    <row r="9" spans="11:15">
      <c r="K9" s="70">
        <v>5.9171597633136093E-3</v>
      </c>
      <c r="L9" s="71">
        <f t="shared" si="0"/>
        <v>42.16789408488706</v>
      </c>
      <c r="M9" s="70">
        <f t="shared" si="2"/>
        <v>4.6296894882771914E-3</v>
      </c>
      <c r="N9" s="71">
        <f t="shared" si="1"/>
        <v>40.967894084887057</v>
      </c>
      <c r="O9" s="70">
        <f t="shared" si="3"/>
        <v>4.6296894882771914E-3</v>
      </c>
    </row>
    <row r="10" spans="11:15">
      <c r="K10" s="70">
        <v>6.9033530571992107E-3</v>
      </c>
      <c r="L10" s="71">
        <f t="shared" si="0"/>
        <v>42.351450935135446</v>
      </c>
      <c r="M10" s="70">
        <f t="shared" si="2"/>
        <v>5.3726858602721611E-3</v>
      </c>
      <c r="N10" s="71">
        <f t="shared" si="1"/>
        <v>41.151450935135443</v>
      </c>
      <c r="O10" s="70">
        <f t="shared" si="3"/>
        <v>5.3726858602721611E-3</v>
      </c>
    </row>
    <row r="11" spans="11:15">
      <c r="K11" s="70">
        <v>7.889546351084813E-3</v>
      </c>
      <c r="L11" s="71">
        <f t="shared" si="0"/>
        <v>42.51314876135833</v>
      </c>
      <c r="M11" s="70">
        <f t="shared" si="2"/>
        <v>6.0989891881801468E-3</v>
      </c>
      <c r="N11" s="71">
        <f t="shared" si="1"/>
        <v>41.313148761358327</v>
      </c>
      <c r="O11" s="70">
        <f t="shared" si="3"/>
        <v>6.0989891881801468E-3</v>
      </c>
    </row>
    <row r="12" spans="11:15">
      <c r="K12" s="70">
        <v>8.8757396449704144E-3</v>
      </c>
      <c r="L12" s="71">
        <f t="shared" si="0"/>
        <v>42.657948809333178</v>
      </c>
      <c r="M12" s="70">
        <f t="shared" si="2"/>
        <v>6.8107249112024457E-3</v>
      </c>
      <c r="N12" s="71">
        <f t="shared" si="1"/>
        <v>41.457948809333175</v>
      </c>
      <c r="O12" s="70">
        <f t="shared" si="3"/>
        <v>6.8107249112024457E-3</v>
      </c>
    </row>
    <row r="13" spans="11:15">
      <c r="K13" s="70">
        <v>9.8619329388560158E-3</v>
      </c>
      <c r="L13" s="71">
        <f t="shared" si="0"/>
        <v>42.789274998513868</v>
      </c>
      <c r="M13" s="70">
        <f t="shared" si="2"/>
        <v>7.5094944887855444E-3</v>
      </c>
      <c r="N13" s="71">
        <f t="shared" si="1"/>
        <v>41.589274998513865</v>
      </c>
      <c r="O13" s="70">
        <f t="shared" si="3"/>
        <v>7.5094944887855444E-3</v>
      </c>
    </row>
    <row r="14" spans="11:15">
      <c r="K14" s="70">
        <v>1.0848126232741617E-2</v>
      </c>
      <c r="L14" s="71">
        <f t="shared" si="0"/>
        <v>42.909593049085693</v>
      </c>
      <c r="M14" s="70">
        <f t="shared" si="2"/>
        <v>8.1965531289661577E-3</v>
      </c>
      <c r="N14" s="71">
        <f t="shared" si="1"/>
        <v>41.70959304908569</v>
      </c>
      <c r="O14" s="70">
        <f t="shared" si="3"/>
        <v>8.1965531289661577E-3</v>
      </c>
    </row>
    <row r="15" spans="11:15">
      <c r="K15" s="70">
        <v>1.1834319526627219E-2</v>
      </c>
      <c r="L15" s="71">
        <f t="shared" si="0"/>
        <v>43.020739543629325</v>
      </c>
      <c r="M15" s="70">
        <f t="shared" si="2"/>
        <v>8.8729140575679998E-3</v>
      </c>
      <c r="N15" s="71">
        <f t="shared" si="1"/>
        <v>41.820739543629323</v>
      </c>
      <c r="O15" s="70">
        <f t="shared" si="3"/>
        <v>8.8729140575679998E-3</v>
      </c>
    </row>
    <row r="16" spans="11:15">
      <c r="K16" s="70">
        <v>1.282051282051282E-2</v>
      </c>
      <c r="L16" s="71">
        <f t="shared" si="0"/>
        <v>43.12412045187591</v>
      </c>
      <c r="M16" s="70">
        <f t="shared" si="2"/>
        <v>9.5394141008446568E-3</v>
      </c>
      <c r="N16" s="71">
        <f t="shared" si="1"/>
        <v>41.924120451875908</v>
      </c>
      <c r="O16" s="70">
        <f t="shared" si="3"/>
        <v>9.5394141008446568E-3</v>
      </c>
    </row>
    <row r="17" spans="1:15">
      <c r="K17" s="70">
        <v>1.3806706114398421E-2</v>
      </c>
      <c r="L17" s="71">
        <f t="shared" si="0"/>
        <v>43.220836817321306</v>
      </c>
      <c r="M17" s="70">
        <f t="shared" si="2"/>
        <v>1.0196757181103853E-2</v>
      </c>
      <c r="N17" s="71">
        <f t="shared" si="1"/>
        <v>42.020836817321303</v>
      </c>
      <c r="O17" s="70">
        <f t="shared" si="3"/>
        <v>1.0196757181103853E-2</v>
      </c>
    </row>
    <row r="18" spans="1:15">
      <c r="K18" s="70">
        <v>1.4792899408284023E-2</v>
      </c>
      <c r="L18" s="71">
        <f t="shared" si="0"/>
        <v>43.311767549615524</v>
      </c>
      <c r="M18" s="70">
        <f t="shared" si="2"/>
        <v>1.0845544394106971E-2</v>
      </c>
      <c r="N18" s="71">
        <f t="shared" si="1"/>
        <v>42.111767549615521</v>
      </c>
      <c r="O18" s="70">
        <f t="shared" si="3"/>
        <v>1.0845544394106971E-2</v>
      </c>
    </row>
    <row r="19" spans="1:15">
      <c r="K19" s="70">
        <v>1.5779092702169626E-2</v>
      </c>
      <c r="L19" s="71">
        <f t="shared" si="0"/>
        <v>43.397625804956078</v>
      </c>
      <c r="M19" s="70">
        <f t="shared" si="2"/>
        <v>1.1486295522473627E-2</v>
      </c>
      <c r="N19" s="71">
        <f t="shared" si="1"/>
        <v>42.197625804956076</v>
      </c>
      <c r="O19" s="70">
        <f t="shared" si="3"/>
        <v>1.1486295522473627E-2</v>
      </c>
    </row>
    <row r="20" spans="1:15">
      <c r="K20" s="70">
        <v>1.6765285996055226E-2</v>
      </c>
      <c r="L20" s="71">
        <f t="shared" si="0"/>
        <v>43.478998481499922</v>
      </c>
      <c r="M20" s="70">
        <f t="shared" si="2"/>
        <v>1.2119464859365218E-2</v>
      </c>
      <c r="N20" s="71">
        <f t="shared" si="1"/>
        <v>42.278998481499919</v>
      </c>
      <c r="O20" s="70">
        <f t="shared" si="3"/>
        <v>1.2119464859365218E-2</v>
      </c>
    </row>
    <row r="21" spans="1:15">
      <c r="K21" s="70">
        <v>1.7751479289940829E-2</v>
      </c>
      <c r="L21" s="71">
        <f t="shared" si="0"/>
        <v>43.556374568822861</v>
      </c>
      <c r="M21" s="70">
        <f t="shared" si="2"/>
        <v>1.2745453123903726E-2</v>
      </c>
      <c r="N21" s="71">
        <f t="shared" si="1"/>
        <v>42.356374568822858</v>
      </c>
      <c r="O21" s="70">
        <f t="shared" si="3"/>
        <v>1.2745453123903726E-2</v>
      </c>
    </row>
    <row r="22" spans="1:15">
      <c r="K22" s="70">
        <v>1.8737672583826429E-2</v>
      </c>
      <c r="L22" s="71">
        <f t="shared" si="0"/>
        <v>43.630165933159461</v>
      </c>
      <c r="M22" s="70">
        <f t="shared" si="2"/>
        <v>1.3364616615395137E-2</v>
      </c>
      <c r="N22" s="71">
        <f t="shared" si="1"/>
        <v>42.430165933159458</v>
      </c>
      <c r="O22" s="70">
        <f t="shared" si="3"/>
        <v>1.3364616615395137E-2</v>
      </c>
    </row>
    <row r="23" spans="1:15">
      <c r="K23" s="70">
        <v>1.9723865877712032E-2</v>
      </c>
      <c r="L23" s="71">
        <f t="shared" si="0"/>
        <v>43.700722843458287</v>
      </c>
      <c r="M23" s="70">
        <f t="shared" si="2"/>
        <v>1.3977274369141517E-2</v>
      </c>
      <c r="N23" s="71">
        <f t="shared" si="1"/>
        <v>42.500722843458284</v>
      </c>
      <c r="O23" s="70">
        <f t="shared" si="3"/>
        <v>1.3977274369141517E-2</v>
      </c>
    </row>
    <row r="24" spans="1:15">
      <c r="K24" s="70">
        <v>2.0710059171597635E-2</v>
      </c>
      <c r="L24" s="71">
        <f t="shared" si="0"/>
        <v>43.768345762079143</v>
      </c>
      <c r="M24" s="70">
        <f t="shared" si="2"/>
        <v>1.4583713835466526E-2</v>
      </c>
      <c r="N24" s="71">
        <f t="shared" si="1"/>
        <v>42.56834576207914</v>
      </c>
      <c r="O24" s="70">
        <f t="shared" si="3"/>
        <v>1.4583713835466526E-2</v>
      </c>
    </row>
    <row r="25" spans="1:15">
      <c r="K25" s="70">
        <v>2.1696252465483234E-2</v>
      </c>
      <c r="L25" s="71">
        <f t="shared" si="0"/>
        <v>43.83329443172147</v>
      </c>
      <c r="M25" s="70">
        <f t="shared" si="2"/>
        <v>1.5184195447213637E-2</v>
      </c>
      <c r="N25" s="71">
        <f t="shared" si="1"/>
        <v>42.633294431721467</v>
      </c>
      <c r="O25" s="70">
        <f t="shared" si="3"/>
        <v>1.5184195447213637E-2</v>
      </c>
    </row>
    <row r="26" spans="1:15">
      <c r="K26" s="70">
        <v>2.2682445759368838E-2</v>
      </c>
      <c r="L26" s="71">
        <f t="shared" si="0"/>
        <v>43.895794971859623</v>
      </c>
      <c r="M26" s="70">
        <f t="shared" si="2"/>
        <v>1.5778956337108369E-2</v>
      </c>
      <c r="N26" s="71">
        <f t="shared" si="1"/>
        <v>42.69579497185962</v>
      </c>
      <c r="O26" s="70">
        <f t="shared" si="3"/>
        <v>1.5778956337108369E-2</v>
      </c>
    </row>
    <row r="27" spans="1:15">
      <c r="K27" s="70">
        <v>2.3668639053254437E-2</v>
      </c>
      <c r="L27" s="71">
        <f t="shared" si="0"/>
        <v>43.95604548729824</v>
      </c>
      <c r="M27" s="70">
        <f t="shared" si="2"/>
        <v>1.6368213395457416E-2</v>
      </c>
      <c r="N27" s="71">
        <f t="shared" si="1"/>
        <v>42.756045487298238</v>
      </c>
      <c r="O27" s="70">
        <f t="shared" si="3"/>
        <v>1.6368213395457416E-2</v>
      </c>
    </row>
    <row r="28" spans="1:15">
      <c r="K28" s="70">
        <v>2.465483234714004E-2</v>
      </c>
      <c r="L28" s="71">
        <f t="shared" si="0"/>
        <v>44.014220549114945</v>
      </c>
      <c r="M28" s="70">
        <f t="shared" si="2"/>
        <v>1.6952165809343722E-2</v>
      </c>
      <c r="N28" s="71">
        <f t="shared" si="1"/>
        <v>42.814220549114943</v>
      </c>
      <c r="O28" s="70">
        <f t="shared" si="3"/>
        <v>1.6952165809343722E-2</v>
      </c>
    </row>
    <row r="29" spans="1:15">
      <c r="K29" s="70">
        <v>2.564102564102564E-2</v>
      </c>
      <c r="L29" s="71">
        <f t="shared" si="0"/>
        <v>44.070474810251376</v>
      </c>
      <c r="M29" s="70">
        <f t="shared" si="2"/>
        <v>1.7530997189596588E-2</v>
      </c>
      <c r="N29" s="71">
        <f t="shared" si="1"/>
        <v>42.870474810251373</v>
      </c>
      <c r="O29" s="70">
        <f t="shared" si="3"/>
        <v>1.7530997189596588E-2</v>
      </c>
    </row>
    <row r="30" spans="1:15">
      <c r="A30" s="72" t="s">
        <v>279</v>
      </c>
      <c r="B30" s="72"/>
      <c r="C30" s="73"/>
      <c r="D30" s="73"/>
      <c r="E30" s="73"/>
      <c r="F30" s="73"/>
      <c r="G30" s="73"/>
      <c r="H30" s="73"/>
      <c r="I30" s="73"/>
      <c r="K30" s="70">
        <v>2.6627218934911243E-2</v>
      </c>
      <c r="L30" s="71">
        <f t="shared" si="0"/>
        <v>44.124945949377285</v>
      </c>
      <c r="M30" s="70">
        <f t="shared" si="2"/>
        <v>1.8104877366453546E-2</v>
      </c>
      <c r="N30" s="71">
        <f t="shared" si="1"/>
        <v>42.924945949377282</v>
      </c>
      <c r="O30" s="70">
        <f t="shared" si="3"/>
        <v>1.8104877366453546E-2</v>
      </c>
    </row>
    <row r="31" spans="1:15">
      <c r="A31" s="74" t="s">
        <v>280</v>
      </c>
      <c r="B31" s="74">
        <v>50.6</v>
      </c>
      <c r="C31" s="74" t="s">
        <v>281</v>
      </c>
      <c r="D31" s="75" t="s">
        <v>282</v>
      </c>
      <c r="E31" s="75">
        <v>3.35</v>
      </c>
      <c r="F31" s="73"/>
      <c r="G31" s="73"/>
      <c r="H31" s="73"/>
      <c r="I31" s="73"/>
      <c r="K31" s="70">
        <v>2.7613412228796843E-2</v>
      </c>
      <c r="L31" s="71">
        <f t="shared" si="0"/>
        <v>44.177757087831608</v>
      </c>
      <c r="M31" s="70">
        <f t="shared" si="2"/>
        <v>1.8673963916505165E-2</v>
      </c>
      <c r="N31" s="71">
        <f t="shared" si="1"/>
        <v>42.977757087831606</v>
      </c>
      <c r="O31" s="70">
        <f t="shared" si="3"/>
        <v>1.8673963916505165E-2</v>
      </c>
    </row>
    <row r="32" spans="1:15">
      <c r="A32" s="76" t="s">
        <v>283</v>
      </c>
      <c r="B32" s="77"/>
      <c r="C32" s="77"/>
      <c r="D32" s="77"/>
      <c r="E32" s="77"/>
      <c r="F32" s="73"/>
      <c r="G32" s="73"/>
      <c r="H32" s="73"/>
      <c r="I32" s="73"/>
      <c r="K32" s="70">
        <v>2.8599605522682446E-2</v>
      </c>
      <c r="L32" s="71">
        <f t="shared" si="0"/>
        <v>44.229018789221776</v>
      </c>
      <c r="M32" s="70">
        <f t="shared" si="2"/>
        <v>1.9238403469666435E-2</v>
      </c>
      <c r="N32" s="71">
        <f t="shared" si="1"/>
        <v>43.029018789221773</v>
      </c>
      <c r="O32" s="70">
        <f t="shared" si="3"/>
        <v>1.9238403469666435E-2</v>
      </c>
    </row>
    <row r="33" spans="1:15">
      <c r="A33" s="74" t="s">
        <v>284</v>
      </c>
      <c r="B33" s="74">
        <f>100-B31</f>
        <v>49.4</v>
      </c>
      <c r="C33" s="74" t="s">
        <v>285</v>
      </c>
      <c r="D33" s="75" t="s">
        <v>282</v>
      </c>
      <c r="E33" s="75">
        <v>3.35</v>
      </c>
      <c r="F33" s="73"/>
      <c r="G33" s="73"/>
      <c r="H33" s="73"/>
      <c r="I33" s="73"/>
      <c r="K33" s="70">
        <v>2.9585798816568046E-2</v>
      </c>
      <c r="L33" s="71">
        <f t="shared" si="0"/>
        <v>44.27883072551554</v>
      </c>
      <c r="M33" s="70">
        <f t="shared" si="2"/>
        <v>1.9798332834715666E-2</v>
      </c>
      <c r="N33" s="71">
        <f t="shared" si="1"/>
        <v>43.078830725515537</v>
      </c>
      <c r="O33" s="70">
        <f t="shared" si="3"/>
        <v>1.9798332834715666E-2</v>
      </c>
    </row>
    <row r="34" spans="1:15">
      <c r="F34" s="73"/>
      <c r="G34" s="73"/>
      <c r="H34" s="73"/>
      <c r="I34" s="73"/>
      <c r="K34" s="70">
        <v>3.0571992110453649E-2</v>
      </c>
      <c r="L34" s="71">
        <f t="shared" si="0"/>
        <v>44.327283074411355</v>
      </c>
      <c r="M34" s="70">
        <f t="shared" si="2"/>
        <v>2.0353879974037582E-2</v>
      </c>
      <c r="N34" s="71">
        <f t="shared" si="1"/>
        <v>43.127283074411352</v>
      </c>
      <c r="O34" s="70">
        <f t="shared" si="3"/>
        <v>2.0353879974037582E-2</v>
      </c>
    </row>
    <row r="35" spans="1:15">
      <c r="A35" s="73"/>
      <c r="B35" s="78" t="s">
        <v>286</v>
      </c>
      <c r="C35" s="79">
        <f>1-C36</f>
        <v>0.57107216688369422</v>
      </c>
      <c r="D35" s="73"/>
      <c r="E35" s="73"/>
      <c r="F35" s="73"/>
      <c r="G35" s="73"/>
      <c r="H35" s="73"/>
      <c r="I35" s="73"/>
      <c r="K35" s="70">
        <v>3.1558185404339252E-2</v>
      </c>
      <c r="L35" s="71">
        <f t="shared" si="0"/>
        <v>44.374457698522789</v>
      </c>
      <c r="M35" s="70">
        <f t="shared" si="2"/>
        <v>2.0905164852104488E-2</v>
      </c>
      <c r="N35" s="71">
        <f t="shared" si="1"/>
        <v>43.174457698522787</v>
      </c>
      <c r="O35" s="70">
        <f t="shared" si="3"/>
        <v>2.0905164852104488E-2</v>
      </c>
    </row>
    <row r="36" spans="1:15">
      <c r="A36" s="73"/>
      <c r="B36" s="78" t="s">
        <v>287</v>
      </c>
      <c r="C36" s="79">
        <f>_xlfn.NORM.DIST(50,B31,E31,1)</f>
        <v>0.42892783311630572</v>
      </c>
      <c r="D36" s="73"/>
      <c r="E36" s="73"/>
      <c r="F36" s="73"/>
      <c r="G36" s="73"/>
      <c r="H36" s="73"/>
      <c r="I36" s="73"/>
      <c r="K36" s="70">
        <v>3.2544378698224852E-2</v>
      </c>
      <c r="L36" s="71">
        <f t="shared" si="0"/>
        <v>44.420429146139789</v>
      </c>
      <c r="M36" s="70">
        <f t="shared" si="2"/>
        <v>2.1452300177750485E-2</v>
      </c>
      <c r="N36" s="71">
        <f t="shared" si="1"/>
        <v>43.220429146139786</v>
      </c>
      <c r="O36" s="70">
        <f t="shared" si="3"/>
        <v>2.1452300177750485E-2</v>
      </c>
    </row>
    <row r="37" spans="1:15">
      <c r="A37" s="78"/>
      <c r="B37" s="74"/>
      <c r="C37" s="73"/>
      <c r="D37" s="73"/>
      <c r="E37" s="73"/>
      <c r="F37" s="73"/>
      <c r="G37" s="73"/>
      <c r="H37" s="73"/>
      <c r="I37" s="73"/>
      <c r="K37" s="70">
        <v>3.3530571992110451E-2</v>
      </c>
      <c r="L37" s="71">
        <f t="shared" si="0"/>
        <v>44.465265505108071</v>
      </c>
      <c r="M37" s="70">
        <f t="shared" si="2"/>
        <v>2.1995392056327164E-2</v>
      </c>
      <c r="N37" s="71">
        <f t="shared" si="1"/>
        <v>43.265265505108069</v>
      </c>
      <c r="O37" s="70">
        <f t="shared" si="3"/>
        <v>2.1995392056327164E-2</v>
      </c>
    </row>
    <row r="38" spans="1:15">
      <c r="A38" s="72" t="s">
        <v>288</v>
      </c>
      <c r="B38" s="72"/>
      <c r="C38" s="73"/>
      <c r="D38" s="73"/>
      <c r="E38" s="73"/>
      <c r="F38" s="73"/>
      <c r="G38" s="73"/>
      <c r="H38" s="73"/>
      <c r="I38" s="73"/>
      <c r="K38" s="70">
        <v>3.4516765285996058E-2</v>
      </c>
      <c r="L38" s="71">
        <f t="shared" si="0"/>
        <v>44.50902913503576</v>
      </c>
      <c r="M38" s="70">
        <f t="shared" si="2"/>
        <v>2.2534540565193155E-2</v>
      </c>
      <c r="N38" s="71">
        <f t="shared" si="1"/>
        <v>43.309029135035757</v>
      </c>
      <c r="O38" s="70">
        <f t="shared" si="3"/>
        <v>2.2534540565193155E-2</v>
      </c>
    </row>
    <row r="39" spans="1:15">
      <c r="A39" s="72" t="s">
        <v>289</v>
      </c>
      <c r="D39" s="73"/>
      <c r="E39" s="73"/>
      <c r="F39" s="73"/>
      <c r="G39" s="73"/>
      <c r="H39" s="73"/>
      <c r="I39" s="73"/>
      <c r="K39" s="70">
        <v>3.5502958579881658E-2</v>
      </c>
      <c r="L39" s="71">
        <f t="shared" si="0"/>
        <v>44.5517772981188</v>
      </c>
      <c r="M39" s="70">
        <f t="shared" si="2"/>
        <v>2.3069840263542571E-2</v>
      </c>
      <c r="N39" s="71">
        <f t="shared" si="1"/>
        <v>43.351777298118797</v>
      </c>
      <c r="O39" s="70">
        <f t="shared" si="3"/>
        <v>2.3069840263542571E-2</v>
      </c>
    </row>
    <row r="40" spans="1:15">
      <c r="A40" s="72" t="s">
        <v>388</v>
      </c>
      <c r="D40" s="73"/>
      <c r="E40" s="73"/>
      <c r="F40" s="73"/>
      <c r="G40" s="73"/>
      <c r="H40" s="73"/>
      <c r="I40" s="73"/>
      <c r="K40" s="70">
        <v>3.6489151873767257E-2</v>
      </c>
      <c r="L40" s="71">
        <f t="shared" si="0"/>
        <v>44.593562705027473</v>
      </c>
      <c r="M40" s="70">
        <f t="shared" si="2"/>
        <v>2.3601380645665228E-2</v>
      </c>
      <c r="N40" s="71">
        <f t="shared" si="1"/>
        <v>43.39356270502747</v>
      </c>
      <c r="O40" s="70">
        <f t="shared" si="3"/>
        <v>2.3601380645665228E-2</v>
      </c>
    </row>
    <row r="41" spans="1:15">
      <c r="K41" s="70">
        <v>3.7475345167652857E-2</v>
      </c>
      <c r="L41" s="71">
        <f t="shared" si="0"/>
        <v>44.63443398926043</v>
      </c>
      <c r="M41" s="70">
        <f t="shared" si="2"/>
        <v>2.4129246545436099E-2</v>
      </c>
      <c r="N41" s="71">
        <f t="shared" si="1"/>
        <v>43.434433989260427</v>
      </c>
      <c r="O41" s="70">
        <f t="shared" si="3"/>
        <v>2.4129246545436099E-2</v>
      </c>
    </row>
    <row r="42" spans="1:15">
      <c r="K42" s="70">
        <v>3.8461538461538464E-2</v>
      </c>
      <c r="L42" s="71">
        <f t="shared" si="0"/>
        <v>44.674436120962334</v>
      </c>
      <c r="M42" s="70">
        <f t="shared" si="2"/>
        <v>2.4653518498332135E-2</v>
      </c>
      <c r="N42" s="71">
        <f t="shared" si="1"/>
        <v>43.474436120962331</v>
      </c>
      <c r="O42" s="70">
        <f t="shared" si="3"/>
        <v>2.4653518498332135E-2</v>
      </c>
    </row>
    <row r="43" spans="1:15">
      <c r="K43" s="70">
        <v>3.9447731755424063E-2</v>
      </c>
      <c r="L43" s="71">
        <f t="shared" si="0"/>
        <v>44.713610769273998</v>
      </c>
      <c r="M43" s="70">
        <f t="shared" si="2"/>
        <v>2.5174273066593065E-2</v>
      </c>
      <c r="N43" s="71">
        <f t="shared" si="1"/>
        <v>43.513610769273996</v>
      </c>
      <c r="O43" s="70">
        <f t="shared" si="3"/>
        <v>2.5174273066593065E-2</v>
      </c>
    </row>
    <row r="44" spans="1:15">
      <c r="K44" s="70">
        <v>4.0433925049309663E-2</v>
      </c>
      <c r="L44" s="71">
        <f t="shared" si="0"/>
        <v>44.751996620734381</v>
      </c>
      <c r="M44" s="70">
        <f t="shared" si="2"/>
        <v>2.569158313196266E-2</v>
      </c>
      <c r="N44" s="71">
        <f t="shared" si="1"/>
        <v>43.551996620734378</v>
      </c>
      <c r="O44" s="70">
        <f t="shared" si="3"/>
        <v>2.569158313196266E-2</v>
      </c>
    </row>
    <row r="45" spans="1:15">
      <c r="K45" s="70">
        <v>4.142011834319527E-2</v>
      </c>
      <c r="L45" s="71">
        <f t="shared" si="0"/>
        <v>44.789629659999598</v>
      </c>
      <c r="M45" s="70">
        <f t="shared" si="2"/>
        <v>2.6205518160132443E-2</v>
      </c>
      <c r="N45" s="71">
        <f t="shared" si="1"/>
        <v>43.589629659999595</v>
      </c>
      <c r="O45" s="70">
        <f t="shared" si="3"/>
        <v>2.6205518160132443E-2</v>
      </c>
    </row>
    <row r="46" spans="1:15">
      <c r="K46" s="70">
        <v>4.2406311637080869E-2</v>
      </c>
      <c r="L46" s="71">
        <f t="shared" si="0"/>
        <v>44.82654341812421</v>
      </c>
      <c r="M46" s="70">
        <f t="shared" si="2"/>
        <v>2.6716144440141882E-2</v>
      </c>
      <c r="N46" s="71">
        <f t="shared" si="1"/>
        <v>43.626543418124207</v>
      </c>
      <c r="O46" s="70">
        <f t="shared" si="3"/>
        <v>2.6716144440141882E-2</v>
      </c>
    </row>
    <row r="47" spans="1:15">
      <c r="K47" s="70">
        <v>4.3392504930966469E-2</v>
      </c>
      <c r="L47" s="71">
        <f t="shared" si="0"/>
        <v>44.862769192815705</v>
      </c>
      <c r="M47" s="70">
        <f t="shared" si="2"/>
        <v>2.7223525301644919E-2</v>
      </c>
      <c r="N47" s="71">
        <f t="shared" si="1"/>
        <v>43.662769192815702</v>
      </c>
      <c r="O47" s="70">
        <f t="shared" si="3"/>
        <v>2.7223525301644919E-2</v>
      </c>
    </row>
    <row r="48" spans="1:15">
      <c r="K48" s="70">
        <v>4.4378698224852069E-2</v>
      </c>
      <c r="L48" s="71">
        <f t="shared" si="0"/>
        <v>44.898336244387025</v>
      </c>
      <c r="M48" s="70">
        <f t="shared" si="2"/>
        <v>2.7727721312745264E-2</v>
      </c>
      <c r="N48" s="71">
        <f t="shared" si="1"/>
        <v>43.698336244387022</v>
      </c>
      <c r="O48" s="70">
        <f t="shared" si="3"/>
        <v>2.7727721312745264E-2</v>
      </c>
    </row>
    <row r="49" spans="11:15">
      <c r="K49" s="70">
        <v>4.5364891518737675E-2</v>
      </c>
      <c r="L49" s="71">
        <f t="shared" si="0"/>
        <v>44.933271970566196</v>
      </c>
      <c r="M49" s="70">
        <f t="shared" si="2"/>
        <v>2.8228790460167543E-2</v>
      </c>
      <c r="N49" s="71">
        <f t="shared" si="1"/>
        <v>43.733271970566193</v>
      </c>
      <c r="O49" s="70">
        <f t="shared" si="3"/>
        <v>2.8228790460167543E-2</v>
      </c>
    </row>
    <row r="50" spans="11:15">
      <c r="K50" s="70">
        <v>4.6351084812623275E-2</v>
      </c>
      <c r="L50" s="71">
        <f t="shared" si="0"/>
        <v>44.967602062851512</v>
      </c>
      <c r="M50" s="70">
        <f t="shared" si="2"/>
        <v>2.8726788314152683E-2</v>
      </c>
      <c r="N50" s="71">
        <f t="shared" si="1"/>
        <v>43.767602062851509</v>
      </c>
      <c r="O50" s="70">
        <f t="shared" si="3"/>
        <v>2.8726788314152683E-2</v>
      </c>
    </row>
    <row r="51" spans="11:15">
      <c r="K51" s="70">
        <v>4.7337278106508875E-2</v>
      </c>
      <c r="L51" s="71">
        <f t="shared" si="0"/>
        <v>45.001350646709781</v>
      </c>
      <c r="M51" s="70">
        <f t="shared" si="2"/>
        <v>2.9221768179287712E-2</v>
      </c>
      <c r="N51" s="71">
        <f t="shared" si="1"/>
        <v>43.801350646709778</v>
      </c>
      <c r="O51" s="70">
        <f t="shared" si="3"/>
        <v>2.9221768179287712E-2</v>
      </c>
    </row>
    <row r="52" spans="11:15">
      <c r="K52" s="70">
        <v>4.8323471400394474E-2</v>
      </c>
      <c r="L52" s="71">
        <f t="shared" si="0"/>
        <v>45.034540407587158</v>
      </c>
      <c r="M52" s="70">
        <f t="shared" si="2"/>
        <v>2.9713781232988859E-2</v>
      </c>
      <c r="N52" s="71">
        <f t="shared" si="1"/>
        <v>43.834540407587156</v>
      </c>
      <c r="O52" s="70">
        <f t="shared" si="3"/>
        <v>2.9713781232988859E-2</v>
      </c>
    </row>
    <row r="53" spans="11:15">
      <c r="K53" s="70">
        <v>4.9309664694280081E-2</v>
      </c>
      <c r="L53" s="71">
        <f t="shared" si="0"/>
        <v>45.067192704427079</v>
      </c>
      <c r="M53" s="70">
        <f t="shared" si="2"/>
        <v>3.0202876652765755E-2</v>
      </c>
      <c r="N53" s="71">
        <f t="shared" si="1"/>
        <v>43.867192704427076</v>
      </c>
      <c r="O53" s="70">
        <f t="shared" si="3"/>
        <v>3.0202876652765755E-2</v>
      </c>
    </row>
    <row r="54" spans="11:15">
      <c r="K54" s="70">
        <v>5.0295857988165681E-2</v>
      </c>
      <c r="L54" s="71">
        <f t="shared" si="0"/>
        <v>45.099327672157656</v>
      </c>
      <c r="M54" s="70">
        <f t="shared" si="2"/>
        <v>3.0689101733474028E-2</v>
      </c>
      <c r="N54" s="71">
        <f t="shared" si="1"/>
        <v>43.899327672157654</v>
      </c>
      <c r="O54" s="70">
        <f t="shared" si="3"/>
        <v>3.0689101733474028E-2</v>
      </c>
    </row>
    <row r="55" spans="11:15">
      <c r="K55" s="70">
        <v>5.128205128205128E-2</v>
      </c>
      <c r="L55" s="71">
        <f t="shared" si="0"/>
        <v>45.130964314414733</v>
      </c>
      <c r="M55" s="70">
        <f t="shared" si="2"/>
        <v>3.1172501995372262E-2</v>
      </c>
      <c r="N55" s="71">
        <f t="shared" si="1"/>
        <v>43.93096431441473</v>
      </c>
      <c r="O55" s="70">
        <f t="shared" si="3"/>
        <v>3.1172501995372262E-2</v>
      </c>
    </row>
    <row r="56" spans="11:15">
      <c r="K56" s="70">
        <v>5.2268244575936887E-2</v>
      </c>
      <c r="L56" s="71">
        <f t="shared" si="0"/>
        <v>45.162120587599702</v>
      </c>
      <c r="M56" s="70">
        <f t="shared" si="2"/>
        <v>3.1653121284139434E-2</v>
      </c>
      <c r="N56" s="71">
        <f t="shared" si="1"/>
        <v>43.962120587599699</v>
      </c>
      <c r="O56" s="70">
        <f t="shared" si="3"/>
        <v>3.1653121284139434E-2</v>
      </c>
    </row>
    <row r="57" spans="11:15">
      <c r="K57" s="70">
        <v>5.3254437869822487E-2</v>
      </c>
      <c r="L57" s="71">
        <f t="shared" si="0"/>
        <v>45.192813477229535</v>
      </c>
      <c r="M57" s="70">
        <f t="shared" si="2"/>
        <v>3.2131001863279537E-2</v>
      </c>
      <c r="N57" s="71">
        <f t="shared" si="1"/>
        <v>43.992813477229532</v>
      </c>
      <c r="O57" s="70">
        <f t="shared" si="3"/>
        <v>3.2131001863279537E-2</v>
      </c>
    </row>
    <row r="58" spans="11:15">
      <c r="K58" s="70">
        <v>5.4240631163708086E-2</v>
      </c>
      <c r="L58" s="71">
        <f t="shared" si="0"/>
        <v>45.223059067414766</v>
      </c>
      <c r="M58" s="70">
        <f t="shared" si="2"/>
        <v>3.2606184499820196E-2</v>
      </c>
      <c r="N58" s="71">
        <f t="shared" si="1"/>
        <v>44.023059067414763</v>
      </c>
      <c r="O58" s="70">
        <f t="shared" si="3"/>
        <v>3.2606184499820196E-2</v>
      </c>
    </row>
    <row r="59" spans="11:15">
      <c r="K59" s="70">
        <v>5.5226824457593686E-2</v>
      </c>
      <c r="L59" s="71">
        <f t="shared" si="0"/>
        <v>45.252872604197059</v>
      </c>
      <c r="M59" s="70">
        <f t="shared" si="2"/>
        <v>3.3078708543943999E-2</v>
      </c>
      <c r="N59" s="71">
        <f t="shared" si="1"/>
        <v>44.052872604197056</v>
      </c>
      <c r="O59" s="70">
        <f t="shared" si="3"/>
        <v>3.3078708543943999E-2</v>
      </c>
    </row>
    <row r="60" spans="11:15">
      <c r="K60" s="70">
        <v>5.6213017751479293E-2</v>
      </c>
      <c r="L60" s="71">
        <f t="shared" si="0"/>
        <v>45.282268553388626</v>
      </c>
      <c r="M60" s="70">
        <f t="shared" si="2"/>
        <v>3.3548612002925762E-2</v>
      </c>
      <c r="N60" s="71">
        <f t="shared" si="1"/>
        <v>44.082268553388623</v>
      </c>
      <c r="O60" s="70">
        <f t="shared" si="3"/>
        <v>3.3548612002925762E-2</v>
      </c>
    </row>
    <row r="61" spans="11:15">
      <c r="K61" s="70">
        <v>5.7199211045364892E-2</v>
      </c>
      <c r="L61" s="71">
        <f t="shared" si="0"/>
        <v>45.311260653478527</v>
      </c>
      <c r="M61" s="70">
        <f t="shared" si="2"/>
        <v>3.4015931609904779E-2</v>
      </c>
      <c r="N61" s="71">
        <f t="shared" si="1"/>
        <v>44.111260653478524</v>
      </c>
      <c r="O61" s="70">
        <f t="shared" si="3"/>
        <v>3.4015931609904779E-2</v>
      </c>
    </row>
    <row r="62" spans="11:15">
      <c r="K62" s="70">
        <v>5.8185404339250492E-2</v>
      </c>
      <c r="L62" s="71">
        <f t="shared" si="0"/>
        <v>45.339861964103868</v>
      </c>
      <c r="M62" s="70">
        <f t="shared" si="2"/>
        <v>3.4480702888203867E-2</v>
      </c>
      <c r="N62" s="71">
        <f t="shared" si="1"/>
        <v>44.139861964103865</v>
      </c>
      <c r="O62" s="70">
        <f t="shared" si="3"/>
        <v>3.4480702888203867E-2</v>
      </c>
    </row>
    <row r="63" spans="11:15">
      <c r="K63" s="70">
        <v>5.9171597633136092E-2</v>
      </c>
      <c r="L63" s="71">
        <f t="shared" si="0"/>
        <v>45.368084910526555</v>
      </c>
      <c r="M63" s="70">
        <f t="shared" si="2"/>
        <v>3.4942960211016033E-2</v>
      </c>
      <c r="N63" s="71">
        <f t="shared" si="1"/>
        <v>44.168084910526552</v>
      </c>
      <c r="O63" s="70">
        <f t="shared" si="3"/>
        <v>3.4942960211016033E-2</v>
      </c>
    </row>
    <row r="64" spans="11:15">
      <c r="K64" s="70">
        <v>6.0157790927021698E-2</v>
      </c>
      <c r="L64" s="71">
        <f t="shared" si="0"/>
        <v>45.395941324505337</v>
      </c>
      <c r="M64" s="70">
        <f t="shared" si="2"/>
        <v>3.5402736857543436E-2</v>
      </c>
      <c r="N64" s="71">
        <f t="shared" si="1"/>
        <v>44.195941324505334</v>
      </c>
      <c r="O64" s="70">
        <f t="shared" si="3"/>
        <v>3.5402736857543436E-2</v>
      </c>
    </row>
    <row r="65" spans="11:15">
      <c r="K65" s="70">
        <v>6.1143984220907298E-2</v>
      </c>
      <c r="L65" s="71">
        <f t="shared" si="0"/>
        <v>45.423442481909618</v>
      </c>
      <c r="M65" s="70">
        <f t="shared" si="2"/>
        <v>3.586006506519223E-2</v>
      </c>
      <c r="N65" s="71">
        <f t="shared" si="1"/>
        <v>44.223442481909615</v>
      </c>
      <c r="O65" s="70">
        <f t="shared" si="3"/>
        <v>3.586006506519223E-2</v>
      </c>
    </row>
    <row r="66" spans="11:15">
      <c r="K66" s="70">
        <v>6.2130177514792898E-2</v>
      </c>
      <c r="L66" s="71">
        <f t="shared" si="0"/>
        <v>45.45059913738281</v>
      </c>
      <c r="M66" s="70">
        <f t="shared" si="2"/>
        <v>3.6314976078668265E-2</v>
      </c>
      <c r="N66" s="71">
        <f t="shared" si="1"/>
        <v>44.250599137382807</v>
      </c>
      <c r="O66" s="70">
        <f t="shared" si="3"/>
        <v>3.6314976078668265E-2</v>
      </c>
    </row>
    <row r="67" spans="11:15">
      <c r="K67" s="70">
        <v>6.3116370808678504E-2</v>
      </c>
      <c r="L67" s="71">
        <f t="shared" ref="L67:L130" si="4">_xlfn.NORM.INV(K67,$B$31,$E$31)</f>
        <v>45.477421556329745</v>
      </c>
      <c r="M67" s="70">
        <f t="shared" si="2"/>
        <v>3.6767500195887343E-2</v>
      </c>
      <c r="N67" s="71">
        <f t="shared" ref="N67:N130" si="5">_xlfn.NORM.INV(K67,$B$33,$E$31)</f>
        <v>44.277421556329742</v>
      </c>
      <c r="O67" s="70">
        <f t="shared" si="3"/>
        <v>3.6767500195887343E-2</v>
      </c>
    </row>
    <row r="68" spans="11:15">
      <c r="K68" s="70">
        <v>6.4102564102564097E-2</v>
      </c>
      <c r="L68" s="71">
        <f t="shared" si="4"/>
        <v>45.503919544473121</v>
      </c>
      <c r="M68" s="70">
        <f t="shared" si="2"/>
        <v>3.7217666811135711E-2</v>
      </c>
      <c r="N68" s="71">
        <f t="shared" si="5"/>
        <v>44.303919544473118</v>
      </c>
      <c r="O68" s="70">
        <f t="shared" si="3"/>
        <v>3.7217666811135711E-2</v>
      </c>
    </row>
    <row r="69" spans="11:15">
      <c r="K69" s="70">
        <v>6.5088757396449703E-2</v>
      </c>
      <c r="L69" s="71">
        <f t="shared" si="4"/>
        <v>45.530102475198227</v>
      </c>
      <c r="M69" s="70">
        <f t="shared" ref="M69:M132" si="6">(K69-K68)/(L69-L68)</f>
        <v>3.7665504455540844E-2</v>
      </c>
      <c r="N69" s="71">
        <f t="shared" si="5"/>
        <v>44.330102475198224</v>
      </c>
      <c r="O69" s="70">
        <f t="shared" ref="O69:O132" si="7">(K69-K68)/(N69-N68)</f>
        <v>3.7665504455540844E-2</v>
      </c>
    </row>
    <row r="70" spans="11:15">
      <c r="K70" s="70">
        <v>6.607495069033531E-2</v>
      </c>
      <c r="L70" s="71">
        <f t="shared" si="4"/>
        <v>45.555979314882251</v>
      </c>
      <c r="M70" s="70">
        <f t="shared" si="6"/>
        <v>3.8111040835271441E-2</v>
      </c>
      <c r="N70" s="71">
        <f t="shared" si="5"/>
        <v>44.355979314882248</v>
      </c>
      <c r="O70" s="70">
        <f t="shared" si="7"/>
        <v>3.8111040835271441E-2</v>
      </c>
    </row>
    <row r="71" spans="11:15">
      <c r="K71" s="70">
        <v>6.7061143984220903E-2</v>
      </c>
      <c r="L71" s="71">
        <f t="shared" si="4"/>
        <v>45.581558646384678</v>
      </c>
      <c r="M71" s="70">
        <f t="shared" si="6"/>
        <v>3.8554302867218893E-2</v>
      </c>
      <c r="N71" s="71">
        <f t="shared" si="5"/>
        <v>44.381558646384676</v>
      </c>
      <c r="O71" s="70">
        <f t="shared" si="7"/>
        <v>3.8554302867218893E-2</v>
      </c>
    </row>
    <row r="72" spans="11:15">
      <c r="K72" s="70">
        <v>6.8047337278106509E-2</v>
      </c>
      <c r="L72" s="71">
        <f t="shared" si="4"/>
        <v>45.606848690857021</v>
      </c>
      <c r="M72" s="70">
        <f t="shared" si="6"/>
        <v>3.8995316713030213E-2</v>
      </c>
      <c r="N72" s="71">
        <f t="shared" si="5"/>
        <v>44.406848690857018</v>
      </c>
      <c r="O72" s="70">
        <f t="shared" si="7"/>
        <v>3.8995316713030213E-2</v>
      </c>
    </row>
    <row r="73" spans="11:15">
      <c r="K73" s="70">
        <v>6.9033530571992116E-2</v>
      </c>
      <c r="L73" s="71">
        <f t="shared" si="4"/>
        <v>45.631857328014917</v>
      </c>
      <c r="M73" s="70">
        <f t="shared" si="6"/>
        <v>3.9434107810798404E-2</v>
      </c>
      <c r="N73" s="71">
        <f t="shared" si="5"/>
        <v>44.431857328014914</v>
      </c>
      <c r="O73" s="70">
        <f t="shared" si="7"/>
        <v>3.9434107810798404E-2</v>
      </c>
    </row>
    <row r="74" spans="11:15">
      <c r="K74" s="70">
        <v>7.0019723865877709E-2</v>
      </c>
      <c r="L74" s="71">
        <f t="shared" si="4"/>
        <v>45.656592115001246</v>
      </c>
      <c r="M74" s="70">
        <f t="shared" si="6"/>
        <v>3.9870700905193325E-2</v>
      </c>
      <c r="N74" s="71">
        <f t="shared" si="5"/>
        <v>44.456592115001243</v>
      </c>
      <c r="O74" s="70">
        <f t="shared" si="7"/>
        <v>3.9870700905193325E-2</v>
      </c>
    </row>
    <row r="75" spans="11:15">
      <c r="K75" s="70">
        <v>7.1005917159763315E-2</v>
      </c>
      <c r="L75" s="71">
        <f t="shared" si="4"/>
        <v>45.681060303956599</v>
      </c>
      <c r="M75" s="70">
        <f t="shared" si="6"/>
        <v>4.0305120075911513E-2</v>
      </c>
      <c r="N75" s="71">
        <f t="shared" si="5"/>
        <v>44.481060303956596</v>
      </c>
      <c r="O75" s="70">
        <f t="shared" si="7"/>
        <v>4.0305120075911513E-2</v>
      </c>
    </row>
    <row r="76" spans="11:15">
      <c r="K76" s="70">
        <v>7.1992110453648922E-2</v>
      </c>
      <c r="L76" s="71">
        <f t="shared" si="4"/>
        <v>45.705268858402412</v>
      </c>
      <c r="M76" s="70">
        <f t="shared" si="6"/>
        <v>4.0737388764497423E-2</v>
      </c>
      <c r="N76" s="71">
        <f t="shared" si="5"/>
        <v>44.50526885840241</v>
      </c>
      <c r="O76" s="70">
        <f t="shared" si="7"/>
        <v>4.0737388764497423E-2</v>
      </c>
    </row>
    <row r="77" spans="11:15">
      <c r="K77" s="70">
        <v>7.2978303747534515E-2</v>
      </c>
      <c r="L77" s="71">
        <f t="shared" si="4"/>
        <v>45.729224468532081</v>
      </c>
      <c r="M77" s="70">
        <f t="shared" si="6"/>
        <v>4.1167529799803065E-2</v>
      </c>
      <c r="N77" s="71">
        <f t="shared" si="5"/>
        <v>44.529224468532078</v>
      </c>
      <c r="O77" s="70">
        <f t="shared" si="7"/>
        <v>4.1167529799803065E-2</v>
      </c>
    </row>
    <row r="78" spans="11:15">
      <c r="K78" s="70">
        <v>7.3964497041420121E-2</v>
      </c>
      <c r="L78" s="71">
        <f t="shared" si="4"/>
        <v>45.752933565496619</v>
      </c>
      <c r="M78" s="70">
        <f t="shared" si="6"/>
        <v>4.1595565422026463E-2</v>
      </c>
      <c r="N78" s="71">
        <f t="shared" si="5"/>
        <v>44.552933565496616</v>
      </c>
      <c r="O78" s="70">
        <f t="shared" si="7"/>
        <v>4.1595565422026463E-2</v>
      </c>
    </row>
    <row r="79" spans="11:15">
      <c r="K79" s="70">
        <v>7.4950690335305714E-2</v>
      </c>
      <c r="L79" s="71">
        <f t="shared" si="4"/>
        <v>45.776402334763439</v>
      </c>
      <c r="M79" s="70">
        <f t="shared" si="6"/>
        <v>4.2021517305547616E-2</v>
      </c>
      <c r="N79" s="71">
        <f t="shared" si="5"/>
        <v>44.576402334763436</v>
      </c>
      <c r="O79" s="70">
        <f t="shared" si="7"/>
        <v>4.2021517305547616E-2</v>
      </c>
    </row>
    <row r="80" spans="11:15">
      <c r="K80" s="70">
        <v>7.5936883629191321E-2</v>
      </c>
      <c r="L80" s="71">
        <f t="shared" si="4"/>
        <v>45.799636728619788</v>
      </c>
      <c r="M80" s="70">
        <f t="shared" si="6"/>
        <v>4.2445406580560625E-2</v>
      </c>
      <c r="N80" s="71">
        <f t="shared" si="5"/>
        <v>44.599636728619785</v>
      </c>
      <c r="O80" s="70">
        <f t="shared" si="7"/>
        <v>4.2445406580560625E-2</v>
      </c>
    </row>
    <row r="81" spans="11:15">
      <c r="K81" s="70">
        <v>7.6923076923076927E-2</v>
      </c>
      <c r="L81" s="71">
        <f t="shared" si="4"/>
        <v>45.822642477885964</v>
      </c>
      <c r="M81" s="70">
        <f t="shared" si="6"/>
        <v>4.2867253853607845E-2</v>
      </c>
      <c r="N81" s="71">
        <f t="shared" si="5"/>
        <v>44.622642477885961</v>
      </c>
      <c r="O81" s="70">
        <f t="shared" si="7"/>
        <v>4.2867253853607845E-2</v>
      </c>
    </row>
    <row r="82" spans="11:15">
      <c r="K82" s="70">
        <v>7.790927021696252E-2</v>
      </c>
      <c r="L82" s="71">
        <f t="shared" si="4"/>
        <v>45.845425102897757</v>
      </c>
      <c r="M82" s="70">
        <f t="shared" si="6"/>
        <v>4.3287079227047581E-2</v>
      </c>
      <c r="N82" s="71">
        <f t="shared" si="5"/>
        <v>44.645425102897754</v>
      </c>
      <c r="O82" s="70">
        <f t="shared" si="7"/>
        <v>4.3287079227047581E-2</v>
      </c>
    </row>
    <row r="83" spans="11:15">
      <c r="K83" s="70">
        <v>7.8895463510848127E-2</v>
      </c>
      <c r="L83" s="71">
        <f t="shared" si="4"/>
        <v>45.867989923812317</v>
      </c>
      <c r="M83" s="70">
        <f t="shared" si="6"/>
        <v>4.3704902317626977E-2</v>
      </c>
      <c r="N83" s="71">
        <f t="shared" si="5"/>
        <v>44.667989923812314</v>
      </c>
      <c r="O83" s="70">
        <f t="shared" si="7"/>
        <v>4.3704902317626977E-2</v>
      </c>
    </row>
    <row r="84" spans="11:15">
      <c r="K84" s="70">
        <v>7.9881656804733733E-2</v>
      </c>
      <c r="L84" s="71">
        <f t="shared" si="4"/>
        <v>45.890342070287048</v>
      </c>
      <c r="M84" s="70">
        <f t="shared" si="6"/>
        <v>4.4120742274148306E-2</v>
      </c>
      <c r="N84" s="71">
        <f t="shared" si="5"/>
        <v>44.690342070287045</v>
      </c>
      <c r="O84" s="70">
        <f t="shared" si="7"/>
        <v>4.4120742274148306E-2</v>
      </c>
    </row>
    <row r="85" spans="11:15">
      <c r="K85" s="70">
        <v>8.0867850098619326E-2</v>
      </c>
      <c r="L85" s="71">
        <f t="shared" si="4"/>
        <v>45.912486490577024</v>
      </c>
      <c r="M85" s="70">
        <f t="shared" si="6"/>
        <v>4.4534617794081674E-2</v>
      </c>
      <c r="N85" s="71">
        <f t="shared" si="5"/>
        <v>44.712486490577021</v>
      </c>
      <c r="O85" s="70">
        <f t="shared" si="7"/>
        <v>4.4534617794081674E-2</v>
      </c>
    </row>
    <row r="86" spans="11:15">
      <c r="K86" s="70">
        <v>8.1854043392504933E-2</v>
      </c>
      <c r="L86" s="71">
        <f t="shared" si="4"/>
        <v>45.934427960092364</v>
      </c>
      <c r="M86" s="70">
        <f t="shared" si="6"/>
        <v>4.494654713970319E-2</v>
      </c>
      <c r="N86" s="71">
        <f t="shared" si="5"/>
        <v>44.734427960092361</v>
      </c>
      <c r="O86" s="70">
        <f t="shared" si="7"/>
        <v>4.494654713970319E-2</v>
      </c>
    </row>
    <row r="87" spans="11:15">
      <c r="K87" s="70">
        <v>8.2840236686390539E-2</v>
      </c>
      <c r="L87" s="71">
        <f t="shared" si="4"/>
        <v>45.956171089453825</v>
      </c>
      <c r="M87" s="70">
        <f t="shared" si="6"/>
        <v>4.5356548153257327E-2</v>
      </c>
      <c r="N87" s="71">
        <f t="shared" si="5"/>
        <v>44.756171089453822</v>
      </c>
      <c r="O87" s="70">
        <f t="shared" si="7"/>
        <v>4.5356548153257327E-2</v>
      </c>
    </row>
    <row r="88" spans="11:15">
      <c r="K88" s="70">
        <v>8.3826429980276132E-2</v>
      </c>
      <c r="L88" s="71">
        <f t="shared" si="4"/>
        <v>45.97772033208166</v>
      </c>
      <c r="M88" s="70">
        <f t="shared" si="6"/>
        <v>4.5764638271405207E-2</v>
      </c>
      <c r="N88" s="71">
        <f t="shared" si="5"/>
        <v>44.777720332081657</v>
      </c>
      <c r="O88" s="70">
        <f t="shared" si="7"/>
        <v>4.5764638271405207E-2</v>
      </c>
    </row>
    <row r="89" spans="11:15">
      <c r="K89" s="70">
        <v>8.4812623274161739E-2</v>
      </c>
      <c r="L89" s="71">
        <f t="shared" si="4"/>
        <v>45.99907999134988</v>
      </c>
      <c r="M89" s="70">
        <f t="shared" si="6"/>
        <v>4.6170834539148213E-2</v>
      </c>
      <c r="N89" s="71">
        <f t="shared" si="5"/>
        <v>44.799079991349878</v>
      </c>
      <c r="O89" s="70">
        <f t="shared" si="7"/>
        <v>4.6170834539148213E-2</v>
      </c>
    </row>
    <row r="90" spans="11:15">
      <c r="K90" s="70">
        <v>8.5798816568047331E-2</v>
      </c>
      <c r="L90" s="71">
        <f t="shared" si="4"/>
        <v>46.020254227335656</v>
      </c>
      <c r="M90" s="70">
        <f t="shared" si="6"/>
        <v>4.6575153622927239E-2</v>
      </c>
      <c r="N90" s="71">
        <f t="shared" si="5"/>
        <v>44.820254227335653</v>
      </c>
      <c r="O90" s="70">
        <f t="shared" si="7"/>
        <v>4.6575153622927239E-2</v>
      </c>
    </row>
    <row r="91" spans="11:15">
      <c r="K91" s="70">
        <v>8.6785009861932938E-2</v>
      </c>
      <c r="L91" s="71">
        <f t="shared" si="4"/>
        <v>46.04124706319103</v>
      </c>
      <c r="M91" s="70">
        <f t="shared" si="6"/>
        <v>4.6977611823376043E-2</v>
      </c>
      <c r="N91" s="71">
        <f t="shared" si="5"/>
        <v>44.841247063191027</v>
      </c>
      <c r="O91" s="70">
        <f t="shared" si="7"/>
        <v>4.6977611823376043E-2</v>
      </c>
    </row>
    <row r="92" spans="11:15">
      <c r="K92" s="70">
        <v>8.7771203155818545E-2</v>
      </c>
      <c r="L92" s="71">
        <f t="shared" si="4"/>
        <v>46.062062391162257</v>
      </c>
      <c r="M92" s="70">
        <f t="shared" si="6"/>
        <v>4.7378225087242647E-2</v>
      </c>
      <c r="N92" s="71">
        <f t="shared" si="5"/>
        <v>44.862062391162254</v>
      </c>
      <c r="O92" s="70">
        <f t="shared" si="7"/>
        <v>4.7378225087242647E-2</v>
      </c>
    </row>
    <row r="93" spans="11:15">
      <c r="K93" s="70">
        <v>8.8757396449704137E-2</v>
      </c>
      <c r="L93" s="71">
        <f t="shared" si="4"/>
        <v>46.082703978279902</v>
      </c>
      <c r="M93" s="70">
        <f t="shared" si="6"/>
        <v>4.7777009018971459E-2</v>
      </c>
      <c r="N93" s="71">
        <f t="shared" si="5"/>
        <v>44.882703978279899</v>
      </c>
      <c r="O93" s="70">
        <f t="shared" si="7"/>
        <v>4.7777009018971459E-2</v>
      </c>
    </row>
    <row r="94" spans="11:15">
      <c r="K94" s="70">
        <v>8.9743589743589744E-2</v>
      </c>
      <c r="L94" s="71">
        <f t="shared" si="4"/>
        <v>46.103175471741174</v>
      </c>
      <c r="M94" s="70">
        <f t="shared" si="6"/>
        <v>4.8173978891733936E-2</v>
      </c>
      <c r="N94" s="71">
        <f t="shared" si="5"/>
        <v>44.903175471741172</v>
      </c>
      <c r="O94" s="70">
        <f t="shared" si="7"/>
        <v>4.8173978891733936E-2</v>
      </c>
    </row>
    <row r="95" spans="11:15">
      <c r="K95" s="70">
        <v>9.0729783037475351E-2</v>
      </c>
      <c r="L95" s="71">
        <f t="shared" si="4"/>
        <v>46.123480404004376</v>
      </c>
      <c r="M95" s="70">
        <f t="shared" si="6"/>
        <v>4.8569149657932818E-2</v>
      </c>
      <c r="N95" s="71">
        <f t="shared" si="5"/>
        <v>44.923480404004373</v>
      </c>
      <c r="O95" s="70">
        <f t="shared" si="7"/>
        <v>4.8569149657932818E-2</v>
      </c>
    </row>
    <row r="96" spans="11:15">
      <c r="K96" s="70">
        <v>9.1715976331360943E-2</v>
      </c>
      <c r="L96" s="71">
        <f t="shared" si="4"/>
        <v>46.14362219761378</v>
      </c>
      <c r="M96" s="70">
        <f t="shared" si="6"/>
        <v>4.8962535959315941E-2</v>
      </c>
      <c r="N96" s="71">
        <f t="shared" si="5"/>
        <v>44.943622197613777</v>
      </c>
      <c r="O96" s="70">
        <f t="shared" si="7"/>
        <v>4.8962535959315941E-2</v>
      </c>
    </row>
    <row r="97" spans="11:15">
      <c r="K97" s="70">
        <v>9.270216962524655E-2</v>
      </c>
      <c r="L97" s="71">
        <f t="shared" si="4"/>
        <v>46.163604169771965</v>
      </c>
      <c r="M97" s="70">
        <f t="shared" si="6"/>
        <v>4.935415213666286E-2</v>
      </c>
      <c r="N97" s="71">
        <f t="shared" si="5"/>
        <v>44.963604169771962</v>
      </c>
      <c r="O97" s="70">
        <f t="shared" si="7"/>
        <v>4.935415213666286E-2</v>
      </c>
    </row>
    <row r="98" spans="11:15">
      <c r="K98" s="70">
        <v>9.3688362919132157E-2</v>
      </c>
      <c r="L98" s="71">
        <f t="shared" si="4"/>
        <v>46.183429536675355</v>
      </c>
      <c r="M98" s="70">
        <f t="shared" si="6"/>
        <v>4.9744012239034963E-2</v>
      </c>
      <c r="N98" s="71">
        <f t="shared" si="5"/>
        <v>44.983429536675352</v>
      </c>
      <c r="O98" s="70">
        <f t="shared" si="7"/>
        <v>4.9744012239034963E-2</v>
      </c>
    </row>
    <row r="99" spans="11:15">
      <c r="K99" s="70">
        <v>9.4674556213017749E-2</v>
      </c>
      <c r="L99" s="71">
        <f t="shared" si="4"/>
        <v>46.203101417627614</v>
      </c>
      <c r="M99" s="70">
        <f t="shared" si="6"/>
        <v>5.0132130032655896E-2</v>
      </c>
      <c r="N99" s="71">
        <f t="shared" si="5"/>
        <v>45.003101417627612</v>
      </c>
      <c r="O99" s="70">
        <f t="shared" si="7"/>
        <v>5.0132130032655896E-2</v>
      </c>
    </row>
    <row r="100" spans="11:15">
      <c r="K100" s="70">
        <v>9.5660749506903356E-2</v>
      </c>
      <c r="L100" s="71">
        <f t="shared" si="4"/>
        <v>46.22262283894441</v>
      </c>
      <c r="M100" s="70">
        <f t="shared" si="6"/>
        <v>5.0518519009530721E-2</v>
      </c>
      <c r="N100" s="71">
        <f t="shared" si="5"/>
        <v>45.022622838944407</v>
      </c>
      <c r="O100" s="70">
        <f t="shared" si="7"/>
        <v>5.0518519009530721E-2</v>
      </c>
    </row>
    <row r="101" spans="11:15">
      <c r="K101" s="70">
        <v>9.6646942800788949E-2</v>
      </c>
      <c r="L101" s="71">
        <f t="shared" si="4"/>
        <v>46.241996737662312</v>
      </c>
      <c r="M101" s="70">
        <f t="shared" si="6"/>
        <v>5.090319239536114E-2</v>
      </c>
      <c r="N101" s="71">
        <f t="shared" si="5"/>
        <v>45.041996737662309</v>
      </c>
      <c r="O101" s="70">
        <f t="shared" si="7"/>
        <v>5.090319239536114E-2</v>
      </c>
    </row>
    <row r="102" spans="11:15">
      <c r="K102" s="70">
        <v>9.7633136094674555E-2</v>
      </c>
      <c r="L102" s="71">
        <f t="shared" si="4"/>
        <v>46.261225965063296</v>
      </c>
      <c r="M102" s="70">
        <f t="shared" si="6"/>
        <v>5.1286163157814604E-2</v>
      </c>
      <c r="N102" s="71">
        <f t="shared" si="5"/>
        <v>45.061225965063294</v>
      </c>
      <c r="O102" s="70">
        <f t="shared" si="7"/>
        <v>5.1286163157814604E-2</v>
      </c>
    </row>
    <row r="103" spans="11:15">
      <c r="K103" s="70">
        <v>9.8619329388560162E-2</v>
      </c>
      <c r="L103" s="71">
        <f t="shared" si="4"/>
        <v>46.280313290026093</v>
      </c>
      <c r="M103" s="70">
        <f t="shared" si="6"/>
        <v>5.1667444013647389E-2</v>
      </c>
      <c r="N103" s="71">
        <f t="shared" si="5"/>
        <v>45.080313290026091</v>
      </c>
      <c r="O103" s="70">
        <f t="shared" si="7"/>
        <v>5.1667444013647389E-2</v>
      </c>
    </row>
    <row r="104" spans="11:15">
      <c r="K104" s="70">
        <v>9.9605522682445755E-2</v>
      </c>
      <c r="L104" s="71">
        <f t="shared" si="4"/>
        <v>46.299261402214256</v>
      </c>
      <c r="M104" s="70">
        <f t="shared" si="6"/>
        <v>5.2047047436297532E-2</v>
      </c>
      <c r="N104" s="71">
        <f t="shared" si="5"/>
        <v>45.099261402214253</v>
      </c>
      <c r="O104" s="70">
        <f t="shared" si="7"/>
        <v>5.2047047436297532E-2</v>
      </c>
    </row>
    <row r="105" spans="11:15">
      <c r="K105" s="70">
        <v>0.10059171597633136</v>
      </c>
      <c r="L105" s="71">
        <f t="shared" si="4"/>
        <v>46.318072915110669</v>
      </c>
      <c r="M105" s="70">
        <f t="shared" si="6"/>
        <v>5.2424985662565454E-2</v>
      </c>
      <c r="N105" s="71">
        <f t="shared" si="5"/>
        <v>45.118072915110666</v>
      </c>
      <c r="O105" s="70">
        <f t="shared" si="7"/>
        <v>5.2424985662565454E-2</v>
      </c>
    </row>
    <row r="106" spans="11:15">
      <c r="K106" s="70">
        <v>0.10157790927021697</v>
      </c>
      <c r="L106" s="71">
        <f t="shared" si="4"/>
        <v>46.336750368907126</v>
      </c>
      <c r="M106" s="70">
        <f t="shared" si="6"/>
        <v>5.2801270699579933E-2</v>
      </c>
      <c r="N106" s="71">
        <f t="shared" si="5"/>
        <v>45.136750368907123</v>
      </c>
      <c r="O106" s="70">
        <f t="shared" si="7"/>
        <v>5.2801270699579933E-2</v>
      </c>
    </row>
    <row r="107" spans="11:15">
      <c r="K107" s="70">
        <v>0.10256410256410256</v>
      </c>
      <c r="L107" s="71">
        <f t="shared" si="4"/>
        <v>46.355296233257413</v>
      </c>
      <c r="M107" s="70">
        <f t="shared" si="6"/>
        <v>5.317591433102091E-2</v>
      </c>
      <c r="N107" s="71">
        <f t="shared" si="5"/>
        <v>45.15529623325741</v>
      </c>
      <c r="O107" s="70">
        <f t="shared" si="7"/>
        <v>5.317591433102091E-2</v>
      </c>
    </row>
    <row r="108" spans="11:15">
      <c r="K108" s="70">
        <v>0.10355029585798817</v>
      </c>
      <c r="L108" s="71">
        <f t="shared" si="4"/>
        <v>46.373712909901471</v>
      </c>
      <c r="M108" s="70">
        <f t="shared" si="6"/>
        <v>5.3548928123455804E-2</v>
      </c>
      <c r="N108" s="71">
        <f t="shared" si="5"/>
        <v>45.173712909901468</v>
      </c>
      <c r="O108" s="70">
        <f t="shared" si="7"/>
        <v>5.3548928123455804E-2</v>
      </c>
    </row>
    <row r="109" spans="11:15">
      <c r="K109" s="70">
        <v>0.10453648915187377</v>
      </c>
      <c r="L109" s="71">
        <f t="shared" si="4"/>
        <v>46.392002735167893</v>
      </c>
      <c r="M109" s="70">
        <f t="shared" si="6"/>
        <v>5.3920323432294477E-2</v>
      </c>
      <c r="N109" s="71">
        <f t="shared" si="5"/>
        <v>45.19200273516789</v>
      </c>
      <c r="O109" s="70">
        <f t="shared" si="7"/>
        <v>5.3920323432294477E-2</v>
      </c>
    </row>
    <row r="110" spans="11:15">
      <c r="K110" s="70">
        <v>0.10552268244575937</v>
      </c>
      <c r="L110" s="71">
        <f t="shared" si="4"/>
        <v>46.410167982361493</v>
      </c>
      <c r="M110" s="70">
        <f t="shared" si="6"/>
        <v>5.4290111407513587E-2</v>
      </c>
      <c r="N110" s="71">
        <f t="shared" si="5"/>
        <v>45.21016798236149</v>
      </c>
      <c r="O110" s="70">
        <f t="shared" si="7"/>
        <v>5.4290111407513587E-2</v>
      </c>
    </row>
    <row r="111" spans="11:15">
      <c r="K111" s="70">
        <v>0.10650887573964497</v>
      </c>
      <c r="L111" s="71">
        <f t="shared" si="4"/>
        <v>46.428210864042249</v>
      </c>
      <c r="M111" s="70">
        <f t="shared" si="6"/>
        <v>5.4658302999206321E-2</v>
      </c>
      <c r="N111" s="71">
        <f t="shared" si="5"/>
        <v>45.228210864042246</v>
      </c>
      <c r="O111" s="70">
        <f t="shared" si="7"/>
        <v>5.4658302999206321E-2</v>
      </c>
    </row>
    <row r="112" spans="11:15">
      <c r="K112" s="70">
        <v>0.10749506903353057</v>
      </c>
      <c r="L112" s="71">
        <f t="shared" si="4"/>
        <v>46.446133534201493</v>
      </c>
      <c r="M112" s="70">
        <f t="shared" si="6"/>
        <v>5.5024908962961493E-2</v>
      </c>
      <c r="N112" s="71">
        <f t="shared" si="5"/>
        <v>45.246133534201491</v>
      </c>
      <c r="O112" s="70">
        <f t="shared" si="7"/>
        <v>5.5024908962961493E-2</v>
      </c>
    </row>
    <row r="113" spans="11:15">
      <c r="K113" s="70">
        <v>0.10848126232741617</v>
      </c>
      <c r="L113" s="71">
        <f t="shared" si="4"/>
        <v>46.463938090340932</v>
      </c>
      <c r="M113" s="70">
        <f t="shared" si="6"/>
        <v>5.5389939864949188E-2</v>
      </c>
      <c r="N113" s="71">
        <f t="shared" si="5"/>
        <v>45.263938090340929</v>
      </c>
      <c r="O113" s="70">
        <f t="shared" si="7"/>
        <v>5.5389939864949188E-2</v>
      </c>
    </row>
    <row r="114" spans="11:15">
      <c r="K114" s="70">
        <v>0.10946745562130178</v>
      </c>
      <c r="L114" s="71">
        <f t="shared" si="4"/>
        <v>46.481626575459636</v>
      </c>
      <c r="M114" s="70">
        <f t="shared" si="6"/>
        <v>5.5753406086923391E-2</v>
      </c>
      <c r="N114" s="71">
        <f t="shared" si="5"/>
        <v>45.281626575459633</v>
      </c>
      <c r="O114" s="70">
        <f t="shared" si="7"/>
        <v>5.5753406086923391E-2</v>
      </c>
    </row>
    <row r="115" spans="11:15">
      <c r="K115" s="70">
        <v>0.11045364891518737</v>
      </c>
      <c r="L115" s="71">
        <f t="shared" si="4"/>
        <v>46.499200979953862</v>
      </c>
      <c r="M115" s="70">
        <f t="shared" si="6"/>
        <v>5.6115317831086961E-2</v>
      </c>
      <c r="N115" s="71">
        <f t="shared" si="5"/>
        <v>45.299200979953859</v>
      </c>
      <c r="O115" s="70">
        <f t="shared" si="7"/>
        <v>5.6115317831086961E-2</v>
      </c>
    </row>
    <row r="116" spans="11:15">
      <c r="K116" s="70">
        <v>0.11143984220907298</v>
      </c>
      <c r="L116" s="71">
        <f t="shared" si="4"/>
        <v>46.51666324343433</v>
      </c>
      <c r="M116" s="70">
        <f t="shared" si="6"/>
        <v>5.6475685124594735E-2</v>
      </c>
      <c r="N116" s="71">
        <f t="shared" si="5"/>
        <v>45.316663243434327</v>
      </c>
      <c r="O116" s="70">
        <f t="shared" si="7"/>
        <v>5.6475685124594735E-2</v>
      </c>
    </row>
    <row r="117" spans="11:15">
      <c r="K117" s="70">
        <v>0.11242603550295859</v>
      </c>
      <c r="L117" s="71">
        <f t="shared" si="4"/>
        <v>46.534015256465189</v>
      </c>
      <c r="M117" s="70">
        <f t="shared" si="6"/>
        <v>5.6834517824056352E-2</v>
      </c>
      <c r="N117" s="71">
        <f t="shared" si="5"/>
        <v>45.334015256465186</v>
      </c>
      <c r="O117" s="70">
        <f t="shared" si="7"/>
        <v>5.6834517824056352E-2</v>
      </c>
    </row>
    <row r="118" spans="11:15">
      <c r="K118" s="70">
        <v>0.11341222879684418</v>
      </c>
      <c r="L118" s="71">
        <f t="shared" si="4"/>
        <v>46.551258862228707</v>
      </c>
      <c r="M118" s="70">
        <f t="shared" si="6"/>
        <v>5.7191825619909341E-2</v>
      </c>
      <c r="N118" s="71">
        <f t="shared" si="5"/>
        <v>45.351258862228704</v>
      </c>
      <c r="O118" s="70">
        <f t="shared" si="7"/>
        <v>5.7191825619909341E-2</v>
      </c>
    </row>
    <row r="119" spans="11:15">
      <c r="K119" s="70">
        <v>0.11439842209072978</v>
      </c>
      <c r="L119" s="71">
        <f t="shared" si="4"/>
        <v>46.56839585811948</v>
      </c>
      <c r="M119" s="70">
        <f t="shared" si="6"/>
        <v>5.7547618040603356E-2</v>
      </c>
      <c r="N119" s="71">
        <f t="shared" si="5"/>
        <v>45.368395858119477</v>
      </c>
      <c r="O119" s="70">
        <f t="shared" si="7"/>
        <v>5.7547618040603356E-2</v>
      </c>
    </row>
    <row r="120" spans="11:15">
      <c r="K120" s="70">
        <v>0.11538461538461539</v>
      </c>
      <c r="L120" s="71">
        <f t="shared" si="4"/>
        <v>46.585427997271807</v>
      </c>
      <c r="M120" s="70">
        <f t="shared" si="6"/>
        <v>5.7901904456366962E-2</v>
      </c>
      <c r="N120" s="71">
        <f t="shared" si="5"/>
        <v>45.385427997271805</v>
      </c>
      <c r="O120" s="70">
        <f t="shared" si="7"/>
        <v>5.7901904456366962E-2</v>
      </c>
    </row>
    <row r="121" spans="11:15">
      <c r="K121" s="70">
        <v>0.11637080867850098</v>
      </c>
      <c r="L121" s="71">
        <f t="shared" si="4"/>
        <v>46.602356990023367</v>
      </c>
      <c r="M121" s="70">
        <f t="shared" si="6"/>
        <v>5.8254694083601635E-2</v>
      </c>
      <c r="N121" s="71">
        <f t="shared" si="5"/>
        <v>45.402356990023364</v>
      </c>
      <c r="O121" s="70">
        <f t="shared" si="7"/>
        <v>5.8254694083601635E-2</v>
      </c>
    </row>
    <row r="122" spans="11:15">
      <c r="K122" s="70">
        <v>0.11735700197238659</v>
      </c>
      <c r="L122" s="71">
        <f t="shared" si="4"/>
        <v>46.619184505318678</v>
      </c>
      <c r="M122" s="70">
        <f t="shared" si="6"/>
        <v>5.8605995988034155E-2</v>
      </c>
      <c r="N122" s="71">
        <f t="shared" si="5"/>
        <v>45.419184505318675</v>
      </c>
      <c r="O122" s="70">
        <f t="shared" si="7"/>
        <v>5.8605995988034155E-2</v>
      </c>
    </row>
    <row r="123" spans="11:15">
      <c r="K123" s="70">
        <v>0.11834319526627218</v>
      </c>
      <c r="L123" s="71">
        <f t="shared" si="4"/>
        <v>46.635912172054987</v>
      </c>
      <c r="M123" s="70">
        <f t="shared" si="6"/>
        <v>5.8955819088923257E-2</v>
      </c>
      <c r="N123" s="71">
        <f t="shared" si="5"/>
        <v>45.435912172054984</v>
      </c>
      <c r="O123" s="70">
        <f t="shared" si="7"/>
        <v>5.8955819088923257E-2</v>
      </c>
    </row>
    <row r="124" spans="11:15">
      <c r="K124" s="70">
        <v>0.11932938856015779</v>
      </c>
      <c r="L124" s="71">
        <f t="shared" si="4"/>
        <v>46.652541580373651</v>
      </c>
      <c r="M124" s="70">
        <f t="shared" si="6"/>
        <v>5.930417216220138E-2</v>
      </c>
      <c r="N124" s="71">
        <f t="shared" si="5"/>
        <v>45.452541580373648</v>
      </c>
      <c r="O124" s="70">
        <f t="shared" si="7"/>
        <v>5.930417216220138E-2</v>
      </c>
    </row>
    <row r="125" spans="11:15">
      <c r="K125" s="70">
        <v>0.1203155818540434</v>
      </c>
      <c r="L125" s="71">
        <f t="shared" si="4"/>
        <v>46.66907428289953</v>
      </c>
      <c r="M125" s="70">
        <f t="shared" si="6"/>
        <v>5.9651063844032501E-2</v>
      </c>
      <c r="N125" s="71">
        <f t="shared" si="5"/>
        <v>45.469074282899527</v>
      </c>
      <c r="O125" s="70">
        <f t="shared" si="7"/>
        <v>5.9651063844032501E-2</v>
      </c>
    </row>
    <row r="126" spans="11:15">
      <c r="K126" s="70">
        <v>0.12130177514792899</v>
      </c>
      <c r="L126" s="71">
        <f t="shared" si="4"/>
        <v>46.685511795930942</v>
      </c>
      <c r="M126" s="70">
        <f t="shared" si="6"/>
        <v>5.999650263400183E-2</v>
      </c>
      <c r="N126" s="71">
        <f t="shared" si="5"/>
        <v>45.48551179593094</v>
      </c>
      <c r="O126" s="70">
        <f t="shared" si="7"/>
        <v>5.999650263400183E-2</v>
      </c>
    </row>
    <row r="127" spans="11:15">
      <c r="K127" s="70">
        <v>0.1222879684418146</v>
      </c>
      <c r="L127" s="71">
        <f t="shared" si="4"/>
        <v>46.701855600582427</v>
      </c>
      <c r="M127" s="70">
        <f t="shared" si="6"/>
        <v>6.0340496898686008E-2</v>
      </c>
      <c r="N127" s="71">
        <f t="shared" si="5"/>
        <v>45.501855600582424</v>
      </c>
      <c r="O127" s="70">
        <f t="shared" si="7"/>
        <v>6.0340496898686008E-2</v>
      </c>
    </row>
    <row r="128" spans="11:15">
      <c r="K128" s="70">
        <v>0.1232741617357002</v>
      </c>
      <c r="L128" s="71">
        <f t="shared" si="4"/>
        <v>46.718107143882825</v>
      </c>
      <c r="M128" s="70">
        <f t="shared" si="6"/>
        <v>6.0683054874019239E-2</v>
      </c>
      <c r="N128" s="71">
        <f t="shared" si="5"/>
        <v>45.518107143882823</v>
      </c>
      <c r="O128" s="70">
        <f t="shared" si="7"/>
        <v>6.0683054874019239E-2</v>
      </c>
    </row>
    <row r="129" spans="11:15">
      <c r="K129" s="70">
        <v>0.1242603550295858</v>
      </c>
      <c r="L129" s="71">
        <f t="shared" si="4"/>
        <v>46.734267839830373</v>
      </c>
      <c r="M129" s="70">
        <f t="shared" si="6"/>
        <v>6.1024184669178083E-2</v>
      </c>
      <c r="N129" s="71">
        <f t="shared" si="5"/>
        <v>45.53426783983037</v>
      </c>
      <c r="O129" s="70">
        <f t="shared" si="7"/>
        <v>6.1024184669178083E-2</v>
      </c>
    </row>
    <row r="130" spans="11:15">
      <c r="K130" s="70">
        <v>0.1252465483234714</v>
      </c>
      <c r="L130" s="71">
        <f t="shared" si="4"/>
        <v>46.750339070407236</v>
      </c>
      <c r="M130" s="70">
        <f t="shared" si="6"/>
        <v>6.1363894268644484E-2</v>
      </c>
      <c r="N130" s="71">
        <f t="shared" si="5"/>
        <v>45.550339070407233</v>
      </c>
      <c r="O130" s="70">
        <f t="shared" si="7"/>
        <v>6.1363894268644484E-2</v>
      </c>
    </row>
    <row r="131" spans="11:15">
      <c r="K131" s="70">
        <v>0.12623274161735701</v>
      </c>
      <c r="L131" s="71">
        <f t="shared" ref="L131:L194" si="8">_xlfn.NORM.INV(K131,$B$31,$E$31)</f>
        <v>46.766322186554973</v>
      </c>
      <c r="M131" s="70">
        <f t="shared" si="6"/>
        <v>6.1702191535737208E-2</v>
      </c>
      <c r="N131" s="71">
        <f t="shared" ref="N131:N194" si="9">_xlfn.NORM.INV(K131,$B$33,$E$31)</f>
        <v>45.56632218655497</v>
      </c>
      <c r="O131" s="70">
        <f t="shared" si="7"/>
        <v>6.1702191535737208E-2</v>
      </c>
    </row>
    <row r="132" spans="11:15">
      <c r="K132" s="70">
        <v>0.12721893491124261</v>
      </c>
      <c r="L132" s="71">
        <f t="shared" si="8"/>
        <v>46.782218509113044</v>
      </c>
      <c r="M132" s="70">
        <f t="shared" si="6"/>
        <v>6.2039084214789882E-2</v>
      </c>
      <c r="N132" s="71">
        <f t="shared" si="9"/>
        <v>45.582218509113041</v>
      </c>
      <c r="O132" s="70">
        <f t="shared" si="7"/>
        <v>6.2039084214789882E-2</v>
      </c>
    </row>
    <row r="133" spans="11:15">
      <c r="K133" s="70">
        <v>0.12820512820512819</v>
      </c>
      <c r="L133" s="71">
        <f t="shared" si="8"/>
        <v>46.798029329721807</v>
      </c>
      <c r="M133" s="70">
        <f t="shared" ref="M133:M196" si="10">(K133-K132)/(L133-L132)</f>
        <v>6.2374579934135352E-2</v>
      </c>
      <c r="N133" s="71">
        <f t="shared" si="9"/>
        <v>45.598029329721804</v>
      </c>
      <c r="O133" s="70">
        <f t="shared" ref="O133:O196" si="11">(K133-K132)/(N133-N132)</f>
        <v>6.2374579934135352E-2</v>
      </c>
    </row>
    <row r="134" spans="11:15">
      <c r="K134" s="70">
        <v>0.1291913214990138</v>
      </c>
      <c r="L134" s="71">
        <f t="shared" si="8"/>
        <v>46.813755911691743</v>
      </c>
      <c r="M134" s="70">
        <f t="shared" si="10"/>
        <v>6.2708686208539866E-2</v>
      </c>
      <c r="N134" s="71">
        <f t="shared" si="9"/>
        <v>45.61375591169174</v>
      </c>
      <c r="O134" s="70">
        <f t="shared" si="11"/>
        <v>6.2708686208539866E-2</v>
      </c>
    </row>
    <row r="135" spans="11:15">
      <c r="K135" s="70">
        <v>0.13017751479289941</v>
      </c>
      <c r="L135" s="71">
        <f t="shared" si="8"/>
        <v>46.829399490840359</v>
      </c>
      <c r="M135" s="70">
        <f t="shared" si="10"/>
        <v>6.3041410441730922E-2</v>
      </c>
      <c r="N135" s="71">
        <f t="shared" si="9"/>
        <v>45.629399490840356</v>
      </c>
      <c r="O135" s="70">
        <f t="shared" si="11"/>
        <v>6.3041410441730922E-2</v>
      </c>
    </row>
    <row r="136" spans="11:15">
      <c r="K136" s="70">
        <v>0.13116370808678501</v>
      </c>
      <c r="L136" s="71">
        <f t="shared" si="8"/>
        <v>46.844961276298257</v>
      </c>
      <c r="M136" s="70">
        <f t="shared" si="10"/>
        <v>6.3372759928720337E-2</v>
      </c>
      <c r="N136" s="71">
        <f t="shared" si="9"/>
        <v>45.644961276298254</v>
      </c>
      <c r="O136" s="70">
        <f t="shared" si="11"/>
        <v>6.3372759928720337E-2</v>
      </c>
    </row>
    <row r="137" spans="11:15">
      <c r="K137" s="70">
        <v>0.13214990138067062</v>
      </c>
      <c r="L137" s="71">
        <f t="shared" si="8"/>
        <v>46.860442451285643</v>
      </c>
      <c r="M137" s="70">
        <f t="shared" si="10"/>
        <v>6.3702741858364595E-2</v>
      </c>
      <c r="N137" s="71">
        <f t="shared" si="9"/>
        <v>45.66044245128564</v>
      </c>
      <c r="O137" s="70">
        <f t="shared" si="11"/>
        <v>6.3702741858364595E-2</v>
      </c>
    </row>
    <row r="138" spans="11:15">
      <c r="K138" s="70">
        <v>0.13313609467455623</v>
      </c>
      <c r="L138" s="71">
        <f t="shared" si="8"/>
        <v>46.875844173860671</v>
      </c>
      <c r="M138" s="70">
        <f t="shared" si="10"/>
        <v>6.403136331546419E-2</v>
      </c>
      <c r="N138" s="71">
        <f t="shared" si="9"/>
        <v>45.675844173860668</v>
      </c>
      <c r="O138" s="70">
        <f t="shared" si="11"/>
        <v>6.403136331546419E-2</v>
      </c>
    </row>
    <row r="139" spans="11:15">
      <c r="K139" s="70">
        <v>0.13412228796844181</v>
      </c>
      <c r="L139" s="71">
        <f t="shared" si="8"/>
        <v>46.891167577640815</v>
      </c>
      <c r="M139" s="70">
        <f t="shared" si="10"/>
        <v>6.435863128291941E-2</v>
      </c>
      <c r="N139" s="71">
        <f t="shared" si="9"/>
        <v>45.691167577640812</v>
      </c>
      <c r="O139" s="70">
        <f t="shared" si="11"/>
        <v>6.435863128291941E-2</v>
      </c>
    </row>
    <row r="140" spans="11:15">
      <c r="K140" s="70">
        <v>0.13510848126232741</v>
      </c>
      <c r="L140" s="71">
        <f t="shared" si="8"/>
        <v>46.906413772498361</v>
      </c>
      <c r="M140" s="70">
        <f t="shared" si="10"/>
        <v>6.4684552644128784E-2</v>
      </c>
      <c r="N140" s="71">
        <f t="shared" si="9"/>
        <v>45.706413772498358</v>
      </c>
      <c r="O140" s="70">
        <f t="shared" si="11"/>
        <v>6.4684552644128784E-2</v>
      </c>
    </row>
    <row r="141" spans="11:15">
      <c r="K141" s="70">
        <v>0.13609467455621302</v>
      </c>
      <c r="L141" s="71">
        <f t="shared" si="8"/>
        <v>46.92158384523124</v>
      </c>
      <c r="M141" s="70">
        <f t="shared" si="10"/>
        <v>6.5009134184847273E-2</v>
      </c>
      <c r="N141" s="71">
        <f t="shared" si="9"/>
        <v>45.721583845231237</v>
      </c>
      <c r="O141" s="70">
        <f t="shared" si="11"/>
        <v>6.5009134184847273E-2</v>
      </c>
    </row>
    <row r="142" spans="11:15">
      <c r="K142" s="70">
        <v>0.13708086785009863</v>
      </c>
      <c r="L142" s="71">
        <f t="shared" si="8"/>
        <v>46.936678860210165</v>
      </c>
      <c r="M142" s="70">
        <f t="shared" si="10"/>
        <v>6.5332382595344726E-2</v>
      </c>
      <c r="N142" s="71">
        <f t="shared" si="9"/>
        <v>45.736678860210162</v>
      </c>
      <c r="O142" s="70">
        <f t="shared" si="11"/>
        <v>6.5332382595344726E-2</v>
      </c>
    </row>
    <row r="143" spans="11:15">
      <c r="K143" s="70">
        <v>0.13806706114398423</v>
      </c>
      <c r="L143" s="71">
        <f t="shared" si="8"/>
        <v>46.951699860003146</v>
      </c>
      <c r="M143" s="70">
        <f t="shared" si="10"/>
        <v>6.5654304472226713E-2</v>
      </c>
      <c r="N143" s="71">
        <f t="shared" si="9"/>
        <v>45.751699860003143</v>
      </c>
      <c r="O143" s="70">
        <f t="shared" si="11"/>
        <v>6.5654304472226713E-2</v>
      </c>
    </row>
    <row r="144" spans="11:15">
      <c r="K144" s="70">
        <v>0.13905325443786981</v>
      </c>
      <c r="L144" s="71">
        <f t="shared" si="8"/>
        <v>46.966647865978224</v>
      </c>
      <c r="M144" s="70">
        <f t="shared" si="10"/>
        <v>6.597490632059988E-2</v>
      </c>
      <c r="N144" s="71">
        <f t="shared" si="9"/>
        <v>45.766647865978221</v>
      </c>
      <c r="O144" s="70">
        <f t="shared" si="11"/>
        <v>6.597490632059988E-2</v>
      </c>
    </row>
    <row r="145" spans="11:15">
      <c r="K145" s="70">
        <v>0.14003944773175542</v>
      </c>
      <c r="L145" s="71">
        <f t="shared" si="8"/>
        <v>46.981523878885461</v>
      </c>
      <c r="M145" s="70">
        <f t="shared" si="10"/>
        <v>6.6294194555708161E-2</v>
      </c>
      <c r="N145" s="71">
        <f t="shared" si="9"/>
        <v>45.781523878885459</v>
      </c>
      <c r="O145" s="70">
        <f t="shared" si="11"/>
        <v>6.6294194555708161E-2</v>
      </c>
    </row>
    <row r="146" spans="11:15">
      <c r="K146" s="70">
        <v>0.14102564102564102</v>
      </c>
      <c r="L146" s="71">
        <f t="shared" si="8"/>
        <v>46.996328879418947</v>
      </c>
      <c r="M146" s="70">
        <f t="shared" si="10"/>
        <v>6.6612175504829174E-2</v>
      </c>
      <c r="N146" s="71">
        <f t="shared" si="9"/>
        <v>45.796328879418944</v>
      </c>
      <c r="O146" s="70">
        <f t="shared" si="11"/>
        <v>6.6612175504829174E-2</v>
      </c>
    </row>
    <row r="147" spans="11:15">
      <c r="K147" s="70">
        <v>0.14201183431952663</v>
      </c>
      <c r="L147" s="71">
        <f t="shared" si="8"/>
        <v>47.011063828759674</v>
      </c>
      <c r="M147" s="70">
        <f t="shared" si="10"/>
        <v>6.6928855409075227E-2</v>
      </c>
      <c r="N147" s="71">
        <f t="shared" si="9"/>
        <v>45.811063828759671</v>
      </c>
      <c r="O147" s="70">
        <f t="shared" si="11"/>
        <v>6.6928855409075227E-2</v>
      </c>
    </row>
    <row r="148" spans="11:15">
      <c r="K148" s="70">
        <v>0.14299802761341224</v>
      </c>
      <c r="L148" s="71">
        <f t="shared" si="8"/>
        <v>47.025729669100087</v>
      </c>
      <c r="M148" s="70">
        <f t="shared" si="10"/>
        <v>6.7244240425013549E-2</v>
      </c>
      <c r="N148" s="71">
        <f t="shared" si="9"/>
        <v>45.825729669100085</v>
      </c>
      <c r="O148" s="70">
        <f t="shared" si="11"/>
        <v>6.7244240425013549E-2</v>
      </c>
    </row>
    <row r="149" spans="11:15">
      <c r="K149" s="70">
        <v>0.14398422090729784</v>
      </c>
      <c r="L149" s="71">
        <f t="shared" si="8"/>
        <v>47.040327324150979</v>
      </c>
      <c r="M149" s="70">
        <f t="shared" si="10"/>
        <v>6.7558336626494561E-2</v>
      </c>
      <c r="N149" s="71">
        <f t="shared" si="9"/>
        <v>45.840327324150977</v>
      </c>
      <c r="O149" s="70">
        <f t="shared" si="11"/>
        <v>6.7558336626494561E-2</v>
      </c>
    </row>
    <row r="150" spans="11:15">
      <c r="K150" s="70">
        <v>0.14497041420118342</v>
      </c>
      <c r="L150" s="71">
        <f t="shared" si="8"/>
        <v>47.05485769963154</v>
      </c>
      <c r="M150" s="70">
        <f t="shared" si="10"/>
        <v>6.7871150006063141E-2</v>
      </c>
      <c r="N150" s="71">
        <f t="shared" si="9"/>
        <v>45.854857699631538</v>
      </c>
      <c r="O150" s="70">
        <f t="shared" si="11"/>
        <v>6.7871150006063141E-2</v>
      </c>
    </row>
    <row r="151" spans="11:15">
      <c r="K151" s="70">
        <v>0.14595660749506903</v>
      </c>
      <c r="L151" s="71">
        <f t="shared" si="8"/>
        <v>47.069321683743155</v>
      </c>
      <c r="M151" s="70">
        <f t="shared" si="10"/>
        <v>6.8182686476660079E-2</v>
      </c>
      <c r="N151" s="71">
        <f t="shared" si="9"/>
        <v>45.869321683743152</v>
      </c>
      <c r="O151" s="70">
        <f t="shared" si="11"/>
        <v>6.8182686476660079E-2</v>
      </c>
    </row>
    <row r="152" spans="11:15">
      <c r="K152" s="70">
        <v>0.14694280078895464</v>
      </c>
      <c r="L152" s="71">
        <f t="shared" si="8"/>
        <v>47.083720147627588</v>
      </c>
      <c r="M152" s="70">
        <f t="shared" si="10"/>
        <v>6.8492951873278404E-2</v>
      </c>
      <c r="N152" s="71">
        <f t="shared" si="9"/>
        <v>45.883720147627585</v>
      </c>
      <c r="O152" s="70">
        <f t="shared" si="11"/>
        <v>6.8492951873278404E-2</v>
      </c>
    </row>
    <row r="153" spans="11:15">
      <c r="K153" s="70">
        <v>0.14792899408284024</v>
      </c>
      <c r="L153" s="71">
        <f t="shared" si="8"/>
        <v>47.098053945810271</v>
      </c>
      <c r="M153" s="70">
        <f t="shared" si="10"/>
        <v>6.8801951954160723E-2</v>
      </c>
      <c r="N153" s="71">
        <f t="shared" si="9"/>
        <v>45.898053945810268</v>
      </c>
      <c r="O153" s="70">
        <f t="shared" si="11"/>
        <v>6.8801951954160723E-2</v>
      </c>
    </row>
    <row r="154" spans="11:15">
      <c r="K154" s="70">
        <v>0.14891518737672585</v>
      </c>
      <c r="L154" s="71">
        <f t="shared" si="8"/>
        <v>47.112323916629116</v>
      </c>
      <c r="M154" s="70">
        <f t="shared" si="10"/>
        <v>6.9109692402682985E-2</v>
      </c>
      <c r="N154" s="71">
        <f t="shared" si="9"/>
        <v>45.912323916629113</v>
      </c>
      <c r="O154" s="70">
        <f t="shared" si="11"/>
        <v>6.9109692402682985E-2</v>
      </c>
    </row>
    <row r="155" spans="11:15">
      <c r="K155" s="70">
        <v>0.14990138067061143</v>
      </c>
      <c r="L155" s="71">
        <f t="shared" si="8"/>
        <v>47.126530882649618</v>
      </c>
      <c r="M155" s="70">
        <f t="shared" si="10"/>
        <v>6.9416178828215616E-2</v>
      </c>
      <c r="N155" s="71">
        <f t="shared" si="9"/>
        <v>45.926530882649615</v>
      </c>
      <c r="O155" s="70">
        <f t="shared" si="11"/>
        <v>6.9416178828215616E-2</v>
      </c>
    </row>
    <row r="156" spans="11:15">
      <c r="K156" s="70">
        <v>0.15088757396449703</v>
      </c>
      <c r="L156" s="71">
        <f t="shared" si="8"/>
        <v>47.14067565106658</v>
      </c>
      <c r="M156" s="70">
        <f t="shared" si="10"/>
        <v>6.9721416767982727E-2</v>
      </c>
      <c r="N156" s="71">
        <f t="shared" si="9"/>
        <v>45.940675651066577</v>
      </c>
      <c r="O156" s="70">
        <f t="shared" si="11"/>
        <v>6.9721416767982727E-2</v>
      </c>
    </row>
    <row r="157" spans="11:15">
      <c r="K157" s="70">
        <v>0.15187376725838264</v>
      </c>
      <c r="L157" s="71">
        <f t="shared" si="8"/>
        <v>47.154759014093024</v>
      </c>
      <c r="M157" s="70">
        <f t="shared" si="10"/>
        <v>7.0025411688519584E-2</v>
      </c>
      <c r="N157" s="71">
        <f t="shared" si="9"/>
        <v>45.954759014093021</v>
      </c>
      <c r="O157" s="70">
        <f t="shared" si="11"/>
        <v>7.0025411688519584E-2</v>
      </c>
    </row>
    <row r="158" spans="11:15">
      <c r="K158" s="70">
        <v>0.15285996055226825</v>
      </c>
      <c r="L158" s="71">
        <f t="shared" si="8"/>
        <v>47.168781749336972</v>
      </c>
      <c r="M158" s="70">
        <f t="shared" si="10"/>
        <v>7.0328168986234146E-2</v>
      </c>
      <c r="N158" s="71">
        <f t="shared" si="9"/>
        <v>45.968781749336969</v>
      </c>
      <c r="O158" s="70">
        <f t="shared" si="11"/>
        <v>7.0328168986234146E-2</v>
      </c>
    </row>
    <row r="159" spans="11:15">
      <c r="K159" s="70">
        <v>0.15384615384615385</v>
      </c>
      <c r="L159" s="71">
        <f t="shared" si="8"/>
        <v>47.182744620166233</v>
      </c>
      <c r="M159" s="70">
        <f t="shared" si="10"/>
        <v>7.0629693989501488E-2</v>
      </c>
      <c r="N159" s="71">
        <f t="shared" si="9"/>
        <v>45.98274462016623</v>
      </c>
      <c r="O159" s="70">
        <f t="shared" si="11"/>
        <v>7.0629693989501488E-2</v>
      </c>
    </row>
    <row r="160" spans="11:15">
      <c r="K160" s="70">
        <v>0.15483234714003946</v>
      </c>
      <c r="L160" s="71">
        <f t="shared" si="8"/>
        <v>47.196648376061859</v>
      </c>
      <c r="M160" s="70">
        <f t="shared" si="10"/>
        <v>7.0929991959643654E-2</v>
      </c>
      <c r="N160" s="71">
        <f t="shared" si="9"/>
        <v>45.996648376061856</v>
      </c>
      <c r="O160" s="70">
        <f t="shared" si="11"/>
        <v>7.0929991959643654E-2</v>
      </c>
    </row>
    <row r="161" spans="11:15">
      <c r="K161" s="70">
        <v>0.15581854043392504</v>
      </c>
      <c r="L161" s="71">
        <f t="shared" si="8"/>
        <v>47.21049375296073</v>
      </c>
      <c r="M161" s="70">
        <f t="shared" si="10"/>
        <v>7.1229068091746117E-2</v>
      </c>
      <c r="N161" s="71">
        <f t="shared" si="9"/>
        <v>46.010493752960727</v>
      </c>
      <c r="O161" s="70">
        <f t="shared" si="11"/>
        <v>7.1229068091746117E-2</v>
      </c>
    </row>
    <row r="162" spans="11:15">
      <c r="K162" s="70">
        <v>0.15680473372781065</v>
      </c>
      <c r="L162" s="71">
        <f t="shared" si="8"/>
        <v>47.224281473587432</v>
      </c>
      <c r="M162" s="70">
        <f t="shared" si="10"/>
        <v>7.1526927516625829E-2</v>
      </c>
      <c r="N162" s="71">
        <f t="shared" si="9"/>
        <v>46.024281473587429</v>
      </c>
      <c r="O162" s="70">
        <f t="shared" si="11"/>
        <v>7.1526927516625829E-2</v>
      </c>
    </row>
    <row r="163" spans="11:15">
      <c r="K163" s="70">
        <v>0.15779092702169625</v>
      </c>
      <c r="L163" s="71">
        <f t="shared" si="8"/>
        <v>47.238012247776069</v>
      </c>
      <c r="M163" s="70">
        <f t="shared" si="10"/>
        <v>7.1823575301508222E-2</v>
      </c>
      <c r="N163" s="71">
        <f t="shared" si="9"/>
        <v>46.038012247776066</v>
      </c>
      <c r="O163" s="70">
        <f t="shared" si="11"/>
        <v>7.1823575301508222E-2</v>
      </c>
    </row>
    <row r="164" spans="11:15">
      <c r="K164" s="70">
        <v>0.15877712031558186</v>
      </c>
      <c r="L164" s="71">
        <f t="shared" si="8"/>
        <v>47.25168677278235</v>
      </c>
      <c r="M164" s="70">
        <f t="shared" si="10"/>
        <v>7.2119016450859205E-2</v>
      </c>
      <c r="N164" s="71">
        <f t="shared" si="9"/>
        <v>46.051686772782347</v>
      </c>
      <c r="O164" s="70">
        <f t="shared" si="11"/>
        <v>7.2119016450859205E-2</v>
      </c>
    </row>
    <row r="165" spans="11:15">
      <c r="K165" s="70">
        <v>0.15976331360946747</v>
      </c>
      <c r="L165" s="71">
        <f t="shared" si="8"/>
        <v>47.265305733586054</v>
      </c>
      <c r="M165" s="70">
        <f t="shared" si="10"/>
        <v>7.2413255908436669E-2</v>
      </c>
      <c r="N165" s="71">
        <f t="shared" si="9"/>
        <v>46.065305733586051</v>
      </c>
      <c r="O165" s="70">
        <f t="shared" si="11"/>
        <v>7.2413255908436669E-2</v>
      </c>
    </row>
    <row r="166" spans="11:15">
      <c r="K166" s="70">
        <v>0.16074950690335305</v>
      </c>
      <c r="L166" s="71">
        <f t="shared" si="8"/>
        <v>47.278869803184648</v>
      </c>
      <c r="M166" s="70">
        <f t="shared" si="10"/>
        <v>7.2706298557167121E-2</v>
      </c>
      <c r="N166" s="71">
        <f t="shared" si="9"/>
        <v>46.078869803184645</v>
      </c>
      <c r="O166" s="70">
        <f t="shared" si="11"/>
        <v>7.2706298557167121E-2</v>
      </c>
    </row>
    <row r="167" spans="11:15">
      <c r="K167" s="70">
        <v>0.16173570019723865</v>
      </c>
      <c r="L167" s="71">
        <f t="shared" si="8"/>
        <v>47.292379642877918</v>
      </c>
      <c r="M167" s="70">
        <f t="shared" si="10"/>
        <v>7.2998149221330161E-2</v>
      </c>
      <c r="N167" s="71">
        <f t="shared" si="9"/>
        <v>46.092379642877916</v>
      </c>
      <c r="O167" s="70">
        <f t="shared" si="11"/>
        <v>7.2998149221330161E-2</v>
      </c>
    </row>
    <row r="168" spans="11:15">
      <c r="K168" s="70">
        <v>0.16272189349112426</v>
      </c>
      <c r="L168" s="71">
        <f t="shared" si="8"/>
        <v>47.305835902544288</v>
      </c>
      <c r="M168" s="70">
        <f t="shared" si="10"/>
        <v>7.3288812666889788E-2</v>
      </c>
      <c r="N168" s="71">
        <f t="shared" si="9"/>
        <v>46.105835902544285</v>
      </c>
      <c r="O168" s="70">
        <f t="shared" si="11"/>
        <v>7.3288812666889788E-2</v>
      </c>
    </row>
    <row r="169" spans="11:15">
      <c r="K169" s="70">
        <v>0.16370808678500987</v>
      </c>
      <c r="L169" s="71">
        <f t="shared" si="8"/>
        <v>47.319239220908955</v>
      </c>
      <c r="M169" s="70">
        <f t="shared" si="10"/>
        <v>7.3578293602678882E-2</v>
      </c>
      <c r="N169" s="71">
        <f t="shared" si="9"/>
        <v>46.119239220908952</v>
      </c>
      <c r="O169" s="70">
        <f t="shared" si="11"/>
        <v>7.3578293602678882E-2</v>
      </c>
    </row>
    <row r="170" spans="11:15">
      <c r="K170" s="70">
        <v>0.16469428007889547</v>
      </c>
      <c r="L170" s="71">
        <f t="shared" si="8"/>
        <v>47.332590225804182</v>
      </c>
      <c r="M170" s="70">
        <f t="shared" si="10"/>
        <v>7.3866596681283425E-2</v>
      </c>
      <c r="N170" s="71">
        <f t="shared" si="9"/>
        <v>46.132590225804179</v>
      </c>
      <c r="O170" s="70">
        <f t="shared" si="11"/>
        <v>7.3866596681283425E-2</v>
      </c>
    </row>
    <row r="171" spans="11:15">
      <c r="K171" s="70">
        <v>0.16568047337278108</v>
      </c>
      <c r="L171" s="71">
        <f t="shared" si="8"/>
        <v>47.345889534421929</v>
      </c>
      <c r="M171" s="70">
        <f t="shared" si="10"/>
        <v>7.4153726500462105E-2</v>
      </c>
      <c r="N171" s="71">
        <f t="shared" si="9"/>
        <v>46.145889534421926</v>
      </c>
      <c r="O171" s="70">
        <f t="shared" si="11"/>
        <v>7.4153726500462105E-2</v>
      </c>
    </row>
    <row r="172" spans="11:15">
      <c r="K172" s="70">
        <v>0.16666666666666666</v>
      </c>
      <c r="L172" s="71">
        <f t="shared" si="8"/>
        <v>47.359137753559303</v>
      </c>
      <c r="M172" s="70">
        <f t="shared" si="10"/>
        <v>7.4439687603254812E-2</v>
      </c>
      <c r="N172" s="71">
        <f t="shared" si="9"/>
        <v>46.1591377535593</v>
      </c>
      <c r="O172" s="70">
        <f t="shared" si="11"/>
        <v>7.4439687603254812E-2</v>
      </c>
    </row>
    <row r="173" spans="11:15">
      <c r="K173" s="70">
        <v>0.16765285996055226</v>
      </c>
      <c r="L173" s="71">
        <f t="shared" si="8"/>
        <v>47.372335479856801</v>
      </c>
      <c r="M173" s="70">
        <f t="shared" si="10"/>
        <v>7.4724484479764569E-2</v>
      </c>
      <c r="N173" s="71">
        <f t="shared" si="9"/>
        <v>46.172335479856798</v>
      </c>
      <c r="O173" s="70">
        <f t="shared" si="11"/>
        <v>7.4724484479764569E-2</v>
      </c>
    </row>
    <row r="174" spans="11:15">
      <c r="K174" s="70">
        <v>0.16863905325443787</v>
      </c>
      <c r="L174" s="71">
        <f t="shared" si="8"/>
        <v>47.38548330002984</v>
      </c>
      <c r="M174" s="70">
        <f t="shared" si="10"/>
        <v>7.5008121567399652E-2</v>
      </c>
      <c r="N174" s="71">
        <f t="shared" si="9"/>
        <v>46.185483300029837</v>
      </c>
      <c r="O174" s="70">
        <f t="shared" si="11"/>
        <v>7.5008121567399652E-2</v>
      </c>
    </row>
    <row r="175" spans="11:15">
      <c r="K175" s="70">
        <v>0.16962524654832348</v>
      </c>
      <c r="L175" s="71">
        <f t="shared" si="8"/>
        <v>47.398581791093619</v>
      </c>
      <c r="M175" s="70">
        <f t="shared" si="10"/>
        <v>7.5290603252208863E-2</v>
      </c>
      <c r="N175" s="71">
        <f t="shared" si="9"/>
        <v>46.198581791093616</v>
      </c>
      <c r="O175" s="70">
        <f t="shared" si="11"/>
        <v>7.5290603252208863E-2</v>
      </c>
    </row>
    <row r="176" spans="11:15">
      <c r="K176" s="70">
        <v>0.17061143984220908</v>
      </c>
      <c r="L176" s="71">
        <f t="shared" si="8"/>
        <v>47.411631520581714</v>
      </c>
      <c r="M176" s="70">
        <f t="shared" si="10"/>
        <v>7.5571933869224173E-2</v>
      </c>
      <c r="N176" s="71">
        <f t="shared" si="9"/>
        <v>46.211631520581712</v>
      </c>
      <c r="O176" s="70">
        <f t="shared" si="11"/>
        <v>7.5571933869224173E-2</v>
      </c>
    </row>
    <row r="177" spans="11:15">
      <c r="K177" s="70">
        <v>0.17159763313609466</v>
      </c>
      <c r="L177" s="71">
        <f t="shared" si="8"/>
        <v>47.424633046758395</v>
      </c>
      <c r="M177" s="70">
        <f t="shared" si="10"/>
        <v>7.5852117704031302E-2</v>
      </c>
      <c r="N177" s="71">
        <f t="shared" si="9"/>
        <v>46.224633046758392</v>
      </c>
      <c r="O177" s="70">
        <f t="shared" si="11"/>
        <v>7.5852117704031302E-2</v>
      </c>
    </row>
    <row r="178" spans="11:15">
      <c r="K178" s="70">
        <v>0.17258382642998027</v>
      </c>
      <c r="L178" s="71">
        <f t="shared" si="8"/>
        <v>47.437586918825147</v>
      </c>
      <c r="M178" s="70">
        <f t="shared" si="10"/>
        <v>7.6131158992744044E-2</v>
      </c>
      <c r="N178" s="71">
        <f t="shared" si="9"/>
        <v>46.237586918825144</v>
      </c>
      <c r="O178" s="70">
        <f t="shared" si="11"/>
        <v>7.6131158992744044E-2</v>
      </c>
    </row>
    <row r="179" spans="11:15">
      <c r="K179" s="70">
        <v>0.17357001972386588</v>
      </c>
      <c r="L179" s="71">
        <f t="shared" si="8"/>
        <v>47.450493677121351</v>
      </c>
      <c r="M179" s="70">
        <f t="shared" si="10"/>
        <v>7.6409061923448207E-2</v>
      </c>
      <c r="N179" s="71">
        <f t="shared" si="9"/>
        <v>46.250493677121348</v>
      </c>
      <c r="O179" s="70">
        <f t="shared" si="11"/>
        <v>7.6409061923448207E-2</v>
      </c>
    </row>
    <row r="180" spans="11:15">
      <c r="K180" s="70">
        <v>0.17455621301775148</v>
      </c>
      <c r="L180" s="71">
        <f t="shared" si="8"/>
        <v>47.463353853319475</v>
      </c>
      <c r="M180" s="70">
        <f t="shared" si="10"/>
        <v>7.668583063655364E-2</v>
      </c>
      <c r="N180" s="71">
        <f t="shared" si="9"/>
        <v>46.263353853319472</v>
      </c>
      <c r="O180" s="70">
        <f t="shared" si="11"/>
        <v>7.668583063655364E-2</v>
      </c>
    </row>
    <row r="181" spans="11:15">
      <c r="K181" s="70">
        <v>0.17554240631163709</v>
      </c>
      <c r="L181" s="71">
        <f t="shared" si="8"/>
        <v>47.476167970614846</v>
      </c>
      <c r="M181" s="70">
        <f t="shared" si="10"/>
        <v>7.6961469225968984E-2</v>
      </c>
      <c r="N181" s="71">
        <f t="shared" si="9"/>
        <v>46.276167970614843</v>
      </c>
      <c r="O181" s="70">
        <f t="shared" si="11"/>
        <v>7.6961469225968984E-2</v>
      </c>
    </row>
    <row r="182" spans="11:15">
      <c r="K182" s="70">
        <v>0.1765285996055227</v>
      </c>
      <c r="L182" s="71">
        <f t="shared" si="8"/>
        <v>47.488936543910299</v>
      </c>
      <c r="M182" s="70">
        <f t="shared" si="10"/>
        <v>7.7235981739383633E-2</v>
      </c>
      <c r="N182" s="71">
        <f t="shared" si="9"/>
        <v>46.288936543910296</v>
      </c>
      <c r="O182" s="70">
        <f t="shared" si="11"/>
        <v>7.7235981739383633E-2</v>
      </c>
    </row>
    <row r="183" spans="11:15">
      <c r="K183" s="70">
        <v>0.17751479289940827</v>
      </c>
      <c r="L183" s="71">
        <f t="shared" si="8"/>
        <v>47.501660079995752</v>
      </c>
      <c r="M183" s="70">
        <f t="shared" si="10"/>
        <v>7.7509372179415448E-2</v>
      </c>
      <c r="N183" s="71">
        <f t="shared" si="9"/>
        <v>46.301660079995749</v>
      </c>
      <c r="O183" s="70">
        <f t="shared" si="11"/>
        <v>7.7509372179415448E-2</v>
      </c>
    </row>
    <row r="184" spans="11:15">
      <c r="K184" s="70">
        <v>0.17850098619329388</v>
      </c>
      <c r="L184" s="71">
        <f t="shared" si="8"/>
        <v>47.514339077722973</v>
      </c>
      <c r="M184" s="70">
        <f t="shared" si="10"/>
        <v>7.7781644503990249E-2</v>
      </c>
      <c r="N184" s="71">
        <f t="shared" si="9"/>
        <v>46.31433907772297</v>
      </c>
      <c r="O184" s="70">
        <f t="shared" si="11"/>
        <v>7.7781644503990249E-2</v>
      </c>
    </row>
    <row r="185" spans="11:15">
      <c r="K185" s="70">
        <v>0.17948717948717949</v>
      </c>
      <c r="L185" s="71">
        <f t="shared" si="8"/>
        <v>47.52697402817558</v>
      </c>
      <c r="M185" s="70">
        <f t="shared" si="10"/>
        <v>7.8052802627499085E-2</v>
      </c>
      <c r="N185" s="71">
        <f t="shared" si="9"/>
        <v>46.326974028175577</v>
      </c>
      <c r="O185" s="70">
        <f t="shared" si="11"/>
        <v>7.8052802627499085E-2</v>
      </c>
    </row>
    <row r="186" spans="11:15">
      <c r="K186" s="70">
        <v>0.18047337278106509</v>
      </c>
      <c r="L186" s="71">
        <f t="shared" si="8"/>
        <v>47.539565414834648</v>
      </c>
      <c r="M186" s="70">
        <f t="shared" si="10"/>
        <v>7.8322850420559781E-2</v>
      </c>
      <c r="N186" s="71">
        <f t="shared" si="9"/>
        <v>46.339565414834645</v>
      </c>
      <c r="O186" s="70">
        <f t="shared" si="11"/>
        <v>7.8322850420559781E-2</v>
      </c>
    </row>
    <row r="187" spans="11:15">
      <c r="K187" s="70">
        <v>0.1814595660749507</v>
      </c>
      <c r="L187" s="71">
        <f t="shared" si="8"/>
        <v>47.552113713739708</v>
      </c>
      <c r="M187" s="70">
        <f t="shared" si="10"/>
        <v>7.8591791711939848E-2</v>
      </c>
      <c r="N187" s="71">
        <f t="shared" si="9"/>
        <v>46.352113713739705</v>
      </c>
      <c r="O187" s="70">
        <f t="shared" si="11"/>
        <v>7.8591791711939848E-2</v>
      </c>
    </row>
    <row r="188" spans="11:15">
      <c r="K188" s="70">
        <v>0.18244575936883628</v>
      </c>
      <c r="L188" s="71">
        <f t="shared" si="8"/>
        <v>47.564619393645636</v>
      </c>
      <c r="M188" s="70">
        <f t="shared" si="10"/>
        <v>7.8859630288322005E-2</v>
      </c>
      <c r="N188" s="71">
        <f t="shared" si="9"/>
        <v>46.364619393645633</v>
      </c>
      <c r="O188" s="70">
        <f t="shared" si="11"/>
        <v>7.8859630288322005E-2</v>
      </c>
    </row>
    <row r="189" spans="11:15">
      <c r="K189" s="70">
        <v>0.18343195266272189</v>
      </c>
      <c r="L189" s="71">
        <f t="shared" si="8"/>
        <v>47.577082916175399</v>
      </c>
      <c r="M189" s="70">
        <f t="shared" si="10"/>
        <v>7.9126369895068244E-2</v>
      </c>
      <c r="N189" s="71">
        <f t="shared" si="9"/>
        <v>46.377082916175397</v>
      </c>
      <c r="O189" s="70">
        <f t="shared" si="11"/>
        <v>7.9126369895068244E-2</v>
      </c>
    </row>
    <row r="190" spans="11:15">
      <c r="K190" s="70">
        <v>0.18441814595660749</v>
      </c>
      <c r="L190" s="71">
        <f t="shared" si="8"/>
        <v>47.589504735968774</v>
      </c>
      <c r="M190" s="70">
        <f t="shared" si="10"/>
        <v>7.9392014237047087E-2</v>
      </c>
      <c r="N190" s="71">
        <f t="shared" si="9"/>
        <v>46.389504735968771</v>
      </c>
      <c r="O190" s="70">
        <f t="shared" si="11"/>
        <v>7.9392014237047087E-2</v>
      </c>
    </row>
    <row r="191" spans="11:15">
      <c r="K191" s="70">
        <v>0.1854043392504931</v>
      </c>
      <c r="L191" s="71">
        <f t="shared" si="8"/>
        <v>47.601885300827178</v>
      </c>
      <c r="M191" s="70">
        <f t="shared" si="10"/>
        <v>7.9656566979347629E-2</v>
      </c>
      <c r="N191" s="71">
        <f t="shared" si="9"/>
        <v>46.401885300827175</v>
      </c>
      <c r="O191" s="70">
        <f t="shared" si="11"/>
        <v>7.9656566979347629E-2</v>
      </c>
    </row>
    <row r="192" spans="11:15">
      <c r="K192" s="70">
        <v>0.18639053254437871</v>
      </c>
      <c r="L192" s="71">
        <f t="shared" si="8"/>
        <v>47.614225051854831</v>
      </c>
      <c r="M192" s="70">
        <f t="shared" si="10"/>
        <v>7.9920031747444151E-2</v>
      </c>
      <c r="N192" s="71">
        <f t="shared" si="9"/>
        <v>46.414225051854828</v>
      </c>
      <c r="O192" s="70">
        <f t="shared" si="11"/>
        <v>7.9920031747444151E-2</v>
      </c>
    </row>
    <row r="193" spans="11:15">
      <c r="K193" s="70">
        <v>0.18737672583826431</v>
      </c>
      <c r="L193" s="71">
        <f t="shared" si="8"/>
        <v>47.62652442359623</v>
      </c>
      <c r="M193" s="70">
        <f t="shared" si="10"/>
        <v>8.0182412128103286E-2</v>
      </c>
      <c r="N193" s="71">
        <f t="shared" si="9"/>
        <v>46.426524423596227</v>
      </c>
      <c r="O193" s="70">
        <f t="shared" si="11"/>
        <v>8.0182412128103286E-2</v>
      </c>
    </row>
    <row r="194" spans="11:15">
      <c r="K194" s="70">
        <v>0.18836291913214989</v>
      </c>
      <c r="L194" s="71">
        <f t="shared" si="8"/>
        <v>47.638783844170078</v>
      </c>
      <c r="M194" s="70">
        <f t="shared" si="10"/>
        <v>8.044371167013746E-2</v>
      </c>
      <c r="N194" s="71">
        <f t="shared" si="9"/>
        <v>46.438783844170075</v>
      </c>
      <c r="O194" s="70">
        <f t="shared" si="11"/>
        <v>8.044371167013746E-2</v>
      </c>
    </row>
    <row r="195" spans="11:15">
      <c r="K195" s="70">
        <v>0.1893491124260355</v>
      </c>
      <c r="L195" s="71">
        <f t="shared" ref="L195:L258" si="12">_xlfn.NORM.INV(K195,$B$31,$E$31)</f>
        <v>47.651003735399918</v>
      </c>
      <c r="M195" s="70">
        <f t="shared" si="10"/>
        <v>8.0703933884238743E-2</v>
      </c>
      <c r="N195" s="71">
        <f t="shared" ref="N195:N258" si="13">_xlfn.NORM.INV(K195,$B$33,$E$31)</f>
        <v>46.451003735399915</v>
      </c>
      <c r="O195" s="70">
        <f t="shared" si="11"/>
        <v>8.0703933884238743E-2</v>
      </c>
    </row>
    <row r="196" spans="11:15">
      <c r="K196" s="70">
        <v>0.19033530571992111</v>
      </c>
      <c r="L196" s="71">
        <f t="shared" si="12"/>
        <v>47.663184512941285</v>
      </c>
      <c r="M196" s="70">
        <f t="shared" si="10"/>
        <v>8.0963082244659229E-2</v>
      </c>
      <c r="N196" s="71">
        <f t="shared" si="13"/>
        <v>46.463184512941282</v>
      </c>
      <c r="O196" s="70">
        <f t="shared" si="11"/>
        <v>8.0963082244659229E-2</v>
      </c>
    </row>
    <row r="197" spans="11:15">
      <c r="K197" s="70">
        <v>0.19132149901380671</v>
      </c>
      <c r="L197" s="71">
        <f t="shared" si="12"/>
        <v>47.675326586405831</v>
      </c>
      <c r="M197" s="70">
        <f t="shared" ref="M197:M260" si="14">(K197-K196)/(L197-L196)</f>
        <v>8.1221160188601038E-2</v>
      </c>
      <c r="N197" s="71">
        <f t="shared" si="13"/>
        <v>46.475326586405828</v>
      </c>
      <c r="O197" s="70">
        <f t="shared" ref="O197:O260" si="15">(K197-K196)/(N197-N196)</f>
        <v>8.1221160188601038E-2</v>
      </c>
    </row>
    <row r="198" spans="11:15">
      <c r="K198" s="70">
        <v>0.19230769230769232</v>
      </c>
      <c r="L198" s="71">
        <f t="shared" si="12"/>
        <v>47.687430359482235</v>
      </c>
      <c r="M198" s="70">
        <f t="shared" si="14"/>
        <v>8.1478171117412235E-2</v>
      </c>
      <c r="N198" s="71">
        <f t="shared" si="13"/>
        <v>46.487430359482232</v>
      </c>
      <c r="O198" s="70">
        <f t="shared" si="15"/>
        <v>8.1478171117412235E-2</v>
      </c>
    </row>
    <row r="199" spans="11:15">
      <c r="K199" s="70">
        <v>0.1932938856015779</v>
      </c>
      <c r="L199" s="71">
        <f t="shared" si="12"/>
        <v>47.699496230054095</v>
      </c>
      <c r="M199" s="70">
        <f t="shared" si="14"/>
        <v>8.1734118397192246E-2</v>
      </c>
      <c r="N199" s="71">
        <f t="shared" si="13"/>
        <v>46.499496230054092</v>
      </c>
      <c r="O199" s="70">
        <f t="shared" si="15"/>
        <v>8.1734118397192246E-2</v>
      </c>
    </row>
    <row r="200" spans="11:15">
      <c r="K200" s="70">
        <v>0.1942800788954635</v>
      </c>
      <c r="L200" s="71">
        <f t="shared" si="12"/>
        <v>47.711524590314973</v>
      </c>
      <c r="M200" s="70">
        <f t="shared" si="14"/>
        <v>8.1989005358709191E-2</v>
      </c>
      <c r="N200" s="71">
        <f t="shared" si="13"/>
        <v>46.51152459031497</v>
      </c>
      <c r="O200" s="70">
        <f t="shared" si="15"/>
        <v>8.1989005358709191E-2</v>
      </c>
    </row>
    <row r="201" spans="11:15">
      <c r="K201" s="70">
        <v>0.19526627218934911</v>
      </c>
      <c r="L201" s="71">
        <f t="shared" si="12"/>
        <v>47.723515826880515</v>
      </c>
      <c r="M201" s="70">
        <f t="shared" si="14"/>
        <v>8.2242835298529701E-2</v>
      </c>
      <c r="N201" s="71">
        <f t="shared" si="13"/>
        <v>46.523515826880512</v>
      </c>
      <c r="O201" s="70">
        <f t="shared" si="15"/>
        <v>8.2242835298529701E-2</v>
      </c>
    </row>
    <row r="202" spans="11:15">
      <c r="K202" s="70">
        <v>0.19625246548323472</v>
      </c>
      <c r="L202" s="71">
        <f t="shared" si="12"/>
        <v>47.735470320897875</v>
      </c>
      <c r="M202" s="70">
        <f t="shared" si="14"/>
        <v>8.2495611479123002E-2</v>
      </c>
      <c r="N202" s="71">
        <f t="shared" si="13"/>
        <v>46.535470320897872</v>
      </c>
      <c r="O202" s="70">
        <f t="shared" si="15"/>
        <v>8.2495611479123002E-2</v>
      </c>
    </row>
    <row r="203" spans="11:15">
      <c r="K203" s="70">
        <v>0.19723865877712032</v>
      </c>
      <c r="L203" s="71">
        <f t="shared" si="12"/>
        <v>47.747388448152435</v>
      </c>
      <c r="M203" s="70">
        <f t="shared" si="14"/>
        <v>8.2747337129518608E-2</v>
      </c>
      <c r="N203" s="71">
        <f t="shared" si="13"/>
        <v>46.547388448152432</v>
      </c>
      <c r="O203" s="70">
        <f t="shared" si="15"/>
        <v>8.2747337129518608E-2</v>
      </c>
    </row>
    <row r="204" spans="11:15">
      <c r="K204" s="70">
        <v>0.19822485207100593</v>
      </c>
      <c r="L204" s="71">
        <f t="shared" si="12"/>
        <v>47.759270579171975</v>
      </c>
      <c r="M204" s="70">
        <f t="shared" si="14"/>
        <v>8.2998015445530843E-2</v>
      </c>
      <c r="N204" s="71">
        <f t="shared" si="13"/>
        <v>46.559270579171972</v>
      </c>
      <c r="O204" s="70">
        <f t="shared" si="15"/>
        <v>8.2998015445530843E-2</v>
      </c>
    </row>
    <row r="205" spans="11:15">
      <c r="K205" s="70">
        <v>0.19921104536489151</v>
      </c>
      <c r="L205" s="71">
        <f t="shared" si="12"/>
        <v>47.771117079328235</v>
      </c>
      <c r="M205" s="70">
        <f t="shared" si="14"/>
        <v>8.3247649590792283E-2</v>
      </c>
      <c r="N205" s="71">
        <f t="shared" si="13"/>
        <v>46.571117079328232</v>
      </c>
      <c r="O205" s="70">
        <f t="shared" si="15"/>
        <v>8.3247649590792283E-2</v>
      </c>
    </row>
    <row r="206" spans="11:15">
      <c r="K206" s="70">
        <v>0.20019723865877712</v>
      </c>
      <c r="L206" s="71">
        <f t="shared" si="12"/>
        <v>47.782928308936143</v>
      </c>
      <c r="M206" s="70">
        <f t="shared" si="14"/>
        <v>8.3496242696471878E-2</v>
      </c>
      <c r="N206" s="71">
        <f t="shared" si="13"/>
        <v>46.58292830893614</v>
      </c>
      <c r="O206" s="70">
        <f t="shared" si="15"/>
        <v>8.3496242696471878E-2</v>
      </c>
    </row>
    <row r="207" spans="11:15">
      <c r="K207" s="70">
        <v>0.20118343195266272</v>
      </c>
      <c r="L207" s="71">
        <f t="shared" si="12"/>
        <v>47.794704623350597</v>
      </c>
      <c r="M207" s="70">
        <f t="shared" si="14"/>
        <v>8.3743797862183E-2</v>
      </c>
      <c r="N207" s="71">
        <f t="shared" si="13"/>
        <v>46.594704623350594</v>
      </c>
      <c r="O207" s="70">
        <f t="shared" si="15"/>
        <v>8.3743797862183E-2</v>
      </c>
    </row>
    <row r="208" spans="11:15">
      <c r="K208" s="70">
        <v>0.20216962524654833</v>
      </c>
      <c r="L208" s="71">
        <f t="shared" si="12"/>
        <v>47.80644637306095</v>
      </c>
      <c r="M208" s="70">
        <f t="shared" si="14"/>
        <v>8.3990318156419538E-2</v>
      </c>
      <c r="N208" s="71">
        <f t="shared" si="13"/>
        <v>46.606446373060948</v>
      </c>
      <c r="O208" s="70">
        <f t="shared" si="15"/>
        <v>8.3990318156419538E-2</v>
      </c>
    </row>
    <row r="209" spans="11:15">
      <c r="K209" s="70">
        <v>0.20315581854043394</v>
      </c>
      <c r="L209" s="71">
        <f t="shared" si="12"/>
        <v>47.818153903783291</v>
      </c>
      <c r="M209" s="70">
        <f t="shared" si="14"/>
        <v>8.423580661665582E-2</v>
      </c>
      <c r="N209" s="71">
        <f t="shared" si="13"/>
        <v>46.618153903783288</v>
      </c>
      <c r="O209" s="70">
        <f t="shared" si="15"/>
        <v>8.423580661665582E-2</v>
      </c>
    </row>
    <row r="210" spans="11:15">
      <c r="K210" s="70">
        <v>0.20414201183431951</v>
      </c>
      <c r="L210" s="71">
        <f t="shared" si="12"/>
        <v>47.829827556550498</v>
      </c>
      <c r="M210" s="70">
        <f t="shared" si="14"/>
        <v>8.4480266250158031E-2</v>
      </c>
      <c r="N210" s="71">
        <f t="shared" si="13"/>
        <v>46.629827556550495</v>
      </c>
      <c r="O210" s="70">
        <f t="shared" si="15"/>
        <v>8.4480266250158031E-2</v>
      </c>
    </row>
    <row r="211" spans="11:15">
      <c r="K211" s="70">
        <v>0.20512820512820512</v>
      </c>
      <c r="L211" s="71">
        <f t="shared" si="12"/>
        <v>47.84146766780021</v>
      </c>
      <c r="M211" s="70">
        <f t="shared" si="14"/>
        <v>8.47237000342283E-2</v>
      </c>
      <c r="N211" s="71">
        <f t="shared" si="13"/>
        <v>46.641467667800207</v>
      </c>
      <c r="O211" s="70">
        <f t="shared" si="15"/>
        <v>8.47237000342283E-2</v>
      </c>
    </row>
    <row r="212" spans="11:15">
      <c r="K212" s="70">
        <v>0.20611439842209073</v>
      </c>
      <c r="L212" s="71">
        <f t="shared" si="12"/>
        <v>47.853074569460759</v>
      </c>
      <c r="M212" s="70">
        <f t="shared" si="14"/>
        <v>8.4966110916367604E-2</v>
      </c>
      <c r="N212" s="71">
        <f t="shared" si="13"/>
        <v>46.653074569460756</v>
      </c>
      <c r="O212" s="70">
        <f t="shared" si="15"/>
        <v>8.4966110916367604E-2</v>
      </c>
    </row>
    <row r="213" spans="11:15">
      <c r="K213" s="70">
        <v>0.20710059171597633</v>
      </c>
      <c r="L213" s="71">
        <f t="shared" si="12"/>
        <v>47.864648589035049</v>
      </c>
      <c r="M213" s="70">
        <f t="shared" si="14"/>
        <v>8.520750181521014E-2</v>
      </c>
      <c r="N213" s="71">
        <f t="shared" si="13"/>
        <v>46.664648589035046</v>
      </c>
      <c r="O213" s="70">
        <f t="shared" si="15"/>
        <v>8.520750181521014E-2</v>
      </c>
    </row>
    <row r="214" spans="11:15">
      <c r="K214" s="70">
        <v>0.20808678500986194</v>
      </c>
      <c r="L214" s="71">
        <f t="shared" si="12"/>
        <v>47.876190049682542</v>
      </c>
      <c r="M214" s="70">
        <f t="shared" si="14"/>
        <v>8.5447875620477731E-2</v>
      </c>
      <c r="N214" s="71">
        <f t="shared" si="13"/>
        <v>46.676190049682539</v>
      </c>
      <c r="O214" s="70">
        <f t="shared" si="15"/>
        <v>8.5447875620477731E-2</v>
      </c>
    </row>
    <row r="215" spans="11:15">
      <c r="K215" s="70">
        <v>0.20907297830374755</v>
      </c>
      <c r="L215" s="71">
        <f t="shared" si="12"/>
        <v>47.887699270299358</v>
      </c>
      <c r="M215" s="70">
        <f t="shared" si="14"/>
        <v>8.5687235193381908E-2</v>
      </c>
      <c r="N215" s="71">
        <f t="shared" si="13"/>
        <v>46.687699270299355</v>
      </c>
      <c r="O215" s="70">
        <f t="shared" si="15"/>
        <v>8.5687235193381908E-2</v>
      </c>
    </row>
    <row r="216" spans="11:15">
      <c r="K216" s="70">
        <v>0.21005917159763313</v>
      </c>
      <c r="L216" s="71">
        <f t="shared" si="12"/>
        <v>47.899176565596491</v>
      </c>
      <c r="M216" s="70">
        <f t="shared" si="14"/>
        <v>8.5925583367352801E-2</v>
      </c>
      <c r="N216" s="71">
        <f t="shared" si="13"/>
        <v>46.699176565596488</v>
      </c>
      <c r="O216" s="70">
        <f t="shared" si="15"/>
        <v>8.5925583367352801E-2</v>
      </c>
    </row>
    <row r="217" spans="11:15">
      <c r="K217" s="70">
        <v>0.21104536489151873</v>
      </c>
      <c r="L217" s="71">
        <f t="shared" si="12"/>
        <v>47.910622246176331</v>
      </c>
      <c r="M217" s="70">
        <f t="shared" si="14"/>
        <v>8.6162922947777623E-2</v>
      </c>
      <c r="N217" s="71">
        <f t="shared" si="13"/>
        <v>46.710622246176328</v>
      </c>
      <c r="O217" s="70">
        <f t="shared" si="15"/>
        <v>8.6162922947777623E-2</v>
      </c>
    </row>
    <row r="218" spans="11:15">
      <c r="K218" s="70">
        <v>0.21203155818540434</v>
      </c>
      <c r="L218" s="71">
        <f t="shared" si="12"/>
        <v>47.922036618607315</v>
      </c>
      <c r="M218" s="70">
        <f t="shared" si="14"/>
        <v>8.639925671328233E-2</v>
      </c>
      <c r="N218" s="71">
        <f t="shared" si="13"/>
        <v>46.722036618607312</v>
      </c>
      <c r="O218" s="70">
        <f t="shared" si="15"/>
        <v>8.639925671328233E-2</v>
      </c>
    </row>
    <row r="219" spans="11:15">
      <c r="K219" s="70">
        <v>0.21301775147928995</v>
      </c>
      <c r="L219" s="71">
        <f t="shared" si="12"/>
        <v>47.933419985497046</v>
      </c>
      <c r="M219" s="70">
        <f t="shared" si="14"/>
        <v>8.6634587415013578E-2</v>
      </c>
      <c r="N219" s="71">
        <f t="shared" si="13"/>
        <v>46.733419985497044</v>
      </c>
      <c r="O219" s="70">
        <f t="shared" si="15"/>
        <v>8.6634587415013578E-2</v>
      </c>
    </row>
    <row r="220" spans="11:15">
      <c r="K220" s="70">
        <v>0.21400394477317555</v>
      </c>
      <c r="L220" s="71">
        <f t="shared" si="12"/>
        <v>47.944772645563638</v>
      </c>
      <c r="M220" s="70">
        <f t="shared" si="14"/>
        <v>8.6868917777932639E-2</v>
      </c>
      <c r="N220" s="71">
        <f t="shared" si="13"/>
        <v>46.744772645563636</v>
      </c>
      <c r="O220" s="70">
        <f t="shared" si="15"/>
        <v>8.6868917777932639E-2</v>
      </c>
    </row>
    <row r="221" spans="11:15">
      <c r="K221" s="70">
        <v>0.21499013806706113</v>
      </c>
      <c r="L221" s="71">
        <f t="shared" si="12"/>
        <v>47.956094893705547</v>
      </c>
      <c r="M221" s="70">
        <f t="shared" si="14"/>
        <v>8.7102250500520548E-2</v>
      </c>
      <c r="N221" s="71">
        <f t="shared" si="13"/>
        <v>46.756094893705544</v>
      </c>
      <c r="O221" s="70">
        <f t="shared" si="15"/>
        <v>8.7102250500520548E-2</v>
      </c>
    </row>
    <row r="222" spans="11:15">
      <c r="K222" s="70">
        <v>0.21597633136094674</v>
      </c>
      <c r="L222" s="71">
        <f t="shared" si="12"/>
        <v>47.967387021069825</v>
      </c>
      <c r="M222" s="70">
        <f t="shared" si="14"/>
        <v>8.7334588255295928E-2</v>
      </c>
      <c r="N222" s="71">
        <f t="shared" si="13"/>
        <v>46.767387021069823</v>
      </c>
      <c r="O222" s="70">
        <f t="shared" si="15"/>
        <v>8.7334588255295928E-2</v>
      </c>
    </row>
    <row r="223" spans="11:15">
      <c r="K223" s="70">
        <v>0.21696252465483234</v>
      </c>
      <c r="L223" s="71">
        <f t="shared" si="12"/>
        <v>47.97864931511883</v>
      </c>
      <c r="M223" s="70">
        <f t="shared" si="14"/>
        <v>8.7565933689398745E-2</v>
      </c>
      <c r="N223" s="71">
        <f t="shared" si="13"/>
        <v>46.778649315118827</v>
      </c>
      <c r="O223" s="70">
        <f t="shared" si="15"/>
        <v>8.7565933689398745E-2</v>
      </c>
    </row>
    <row r="224" spans="11:15">
      <c r="K224" s="70">
        <v>0.21794871794871795</v>
      </c>
      <c r="L224" s="71">
        <f t="shared" si="12"/>
        <v>47.989882059695482</v>
      </c>
      <c r="M224" s="70">
        <f t="shared" si="14"/>
        <v>8.7796289424708684E-2</v>
      </c>
      <c r="N224" s="71">
        <f t="shared" si="13"/>
        <v>46.789882059695479</v>
      </c>
      <c r="O224" s="70">
        <f t="shared" si="15"/>
        <v>8.7796289424708684E-2</v>
      </c>
    </row>
    <row r="225" spans="11:15">
      <c r="K225" s="70">
        <v>0.21893491124260356</v>
      </c>
      <c r="L225" s="71">
        <f t="shared" si="12"/>
        <v>48.001085535087142</v>
      </c>
      <c r="M225" s="70">
        <f t="shared" si="14"/>
        <v>8.8025658057830095E-2</v>
      </c>
      <c r="N225" s="71">
        <f t="shared" si="13"/>
        <v>46.80108553508714</v>
      </c>
      <c r="O225" s="70">
        <f t="shared" si="15"/>
        <v>8.8025658057830095E-2</v>
      </c>
    </row>
    <row r="226" spans="11:15">
      <c r="K226" s="70">
        <v>0.21992110453648916</v>
      </c>
      <c r="L226" s="71">
        <f t="shared" si="12"/>
        <v>48.012260018087993</v>
      </c>
      <c r="M226" s="70">
        <f t="shared" si="14"/>
        <v>8.8254042161105037E-2</v>
      </c>
      <c r="N226" s="71">
        <f t="shared" si="13"/>
        <v>46.81226001808799</v>
      </c>
      <c r="O226" s="70">
        <f t="shared" si="15"/>
        <v>8.8254042161105037E-2</v>
      </c>
    </row>
    <row r="227" spans="11:15">
      <c r="K227" s="70">
        <v>0.22090729783037474</v>
      </c>
      <c r="L227" s="71">
        <f t="shared" si="12"/>
        <v>48.023405782060138</v>
      </c>
      <c r="M227" s="70">
        <f t="shared" si="14"/>
        <v>8.8481444282350136E-2</v>
      </c>
      <c r="N227" s="71">
        <f t="shared" si="13"/>
        <v>46.823405782060135</v>
      </c>
      <c r="O227" s="70">
        <f t="shared" si="15"/>
        <v>8.8481444282350136E-2</v>
      </c>
    </row>
    <row r="228" spans="11:15">
      <c r="K228" s="70">
        <v>0.22189349112426035</v>
      </c>
      <c r="L228" s="71">
        <f t="shared" si="12"/>
        <v>48.034523096993361</v>
      </c>
      <c r="M228" s="70">
        <f t="shared" si="14"/>
        <v>8.8707866945322955E-2</v>
      </c>
      <c r="N228" s="71">
        <f t="shared" si="13"/>
        <v>46.834523096993358</v>
      </c>
      <c r="O228" s="70">
        <f t="shared" si="15"/>
        <v>8.8707866945322955E-2</v>
      </c>
    </row>
    <row r="229" spans="11:15">
      <c r="K229" s="70">
        <v>0.22287968441814596</v>
      </c>
      <c r="L229" s="71">
        <f t="shared" si="12"/>
        <v>48.045612229563552</v>
      </c>
      <c r="M229" s="70">
        <f t="shared" si="14"/>
        <v>8.8933312650313567E-2</v>
      </c>
      <c r="N229" s="71">
        <f t="shared" si="13"/>
        <v>46.84561222956355</v>
      </c>
      <c r="O229" s="70">
        <f t="shared" si="15"/>
        <v>8.8933312650313567E-2</v>
      </c>
    </row>
    <row r="230" spans="11:15">
      <c r="K230" s="70">
        <v>0.22386587771203156</v>
      </c>
      <c r="L230" s="71">
        <f t="shared" si="12"/>
        <v>48.05667344318995</v>
      </c>
      <c r="M230" s="70">
        <f t="shared" si="14"/>
        <v>8.9157783873915E-2</v>
      </c>
      <c r="N230" s="71">
        <f t="shared" si="13"/>
        <v>46.856673443189948</v>
      </c>
      <c r="O230" s="70">
        <f t="shared" si="15"/>
        <v>8.9157783873915E-2</v>
      </c>
    </row>
    <row r="231" spans="11:15">
      <c r="K231" s="70">
        <v>0.22485207100591717</v>
      </c>
      <c r="L231" s="71">
        <f t="shared" si="12"/>
        <v>48.067706998091126</v>
      </c>
      <c r="M231" s="70">
        <f t="shared" si="14"/>
        <v>8.93812830695732E-2</v>
      </c>
      <c r="N231" s="71">
        <f t="shared" si="13"/>
        <v>46.867706998091123</v>
      </c>
      <c r="O231" s="70">
        <f t="shared" si="15"/>
        <v>8.93812830695732E-2</v>
      </c>
    </row>
    <row r="232" spans="11:15">
      <c r="K232" s="70">
        <v>0.22583826429980275</v>
      </c>
      <c r="L232" s="71">
        <f t="shared" si="12"/>
        <v>48.078713151339741</v>
      </c>
      <c r="M232" s="70">
        <f t="shared" si="14"/>
        <v>8.9603812668120189E-2</v>
      </c>
      <c r="N232" s="71">
        <f t="shared" si="13"/>
        <v>46.878713151339738</v>
      </c>
      <c r="O232" s="70">
        <f t="shared" si="15"/>
        <v>8.9603812668120189E-2</v>
      </c>
    </row>
    <row r="233" spans="11:15">
      <c r="K233" s="70">
        <v>0.22682445759368836</v>
      </c>
      <c r="L233" s="71">
        <f t="shared" si="12"/>
        <v>48.089692156916229</v>
      </c>
      <c r="M233" s="70">
        <f t="shared" si="14"/>
        <v>8.9825375077467837E-2</v>
      </c>
      <c r="N233" s="71">
        <f t="shared" si="13"/>
        <v>46.889692156916226</v>
      </c>
      <c r="O233" s="70">
        <f t="shared" si="15"/>
        <v>8.9825375077467837E-2</v>
      </c>
    </row>
    <row r="234" spans="11:15">
      <c r="K234" s="70">
        <v>0.22781065088757396</v>
      </c>
      <c r="L234" s="71">
        <f t="shared" si="12"/>
        <v>48.100644265761261</v>
      </c>
      <c r="M234" s="70">
        <f t="shared" si="14"/>
        <v>9.0045972683419739E-2</v>
      </c>
      <c r="N234" s="71">
        <f t="shared" si="13"/>
        <v>46.900644265761258</v>
      </c>
      <c r="O234" s="70">
        <f t="shared" si="15"/>
        <v>9.0045972683419739E-2</v>
      </c>
    </row>
    <row r="235" spans="11:15">
      <c r="K235" s="70">
        <v>0.22879684418145957</v>
      </c>
      <c r="L235" s="71">
        <f t="shared" si="12"/>
        <v>48.111569725827152</v>
      </c>
      <c r="M235" s="70">
        <f t="shared" si="14"/>
        <v>9.026560784972662E-2</v>
      </c>
      <c r="N235" s="71">
        <f t="shared" si="13"/>
        <v>46.91156972582715</v>
      </c>
      <c r="O235" s="70">
        <f t="shared" si="15"/>
        <v>9.026560784972662E-2</v>
      </c>
    </row>
    <row r="236" spans="11:15">
      <c r="K236" s="70">
        <v>0.22978303747534518</v>
      </c>
      <c r="L236" s="71">
        <f t="shared" si="12"/>
        <v>48.122468782128209</v>
      </c>
      <c r="M236" s="70">
        <f t="shared" si="14"/>
        <v>9.0484282918146974E-2</v>
      </c>
      <c r="N236" s="71">
        <f t="shared" si="13"/>
        <v>46.922468782128206</v>
      </c>
      <c r="O236" s="70">
        <f t="shared" si="15"/>
        <v>9.0484282918146974E-2</v>
      </c>
    </row>
    <row r="237" spans="11:15">
      <c r="K237" s="70">
        <v>0.23076923076923078</v>
      </c>
      <c r="L237" s="71">
        <f t="shared" si="12"/>
        <v>48.133341676789968</v>
      </c>
      <c r="M237" s="70">
        <f t="shared" si="14"/>
        <v>9.0702000209213068E-2</v>
      </c>
      <c r="N237" s="71">
        <f t="shared" si="13"/>
        <v>46.933341676789965</v>
      </c>
      <c r="O237" s="70">
        <f t="shared" si="15"/>
        <v>9.0702000209213068E-2</v>
      </c>
    </row>
    <row r="238" spans="11:15">
      <c r="K238" s="70">
        <v>0.23175542406311636</v>
      </c>
      <c r="L238" s="71">
        <f t="shared" si="12"/>
        <v>48.144188649097487</v>
      </c>
      <c r="M238" s="70">
        <f t="shared" si="14"/>
        <v>9.0918762021912236E-2</v>
      </c>
      <c r="N238" s="71">
        <f t="shared" si="13"/>
        <v>46.944188649097484</v>
      </c>
      <c r="O238" s="70">
        <f t="shared" si="15"/>
        <v>9.0918762021912236E-2</v>
      </c>
    </row>
    <row r="239" spans="11:15">
      <c r="K239" s="70">
        <v>0.23274161735700197</v>
      </c>
      <c r="L239" s="71">
        <f t="shared" si="12"/>
        <v>48.155009935542601</v>
      </c>
      <c r="M239" s="70">
        <f t="shared" si="14"/>
        <v>9.1134570634235967E-2</v>
      </c>
      <c r="N239" s="71">
        <f t="shared" si="13"/>
        <v>46.955009935542598</v>
      </c>
      <c r="O239" s="70">
        <f t="shared" si="15"/>
        <v>9.1134570634235967E-2</v>
      </c>
    </row>
    <row r="240" spans="11:15">
      <c r="K240" s="70">
        <v>0.23372781065088757</v>
      </c>
      <c r="L240" s="71">
        <f t="shared" si="12"/>
        <v>48.16580576987019</v>
      </c>
      <c r="M240" s="70">
        <f t="shared" si="14"/>
        <v>9.1349428303603805E-2</v>
      </c>
      <c r="N240" s="71">
        <f t="shared" si="13"/>
        <v>46.965805769870187</v>
      </c>
      <c r="O240" s="70">
        <f t="shared" si="15"/>
        <v>9.1349428303603805E-2</v>
      </c>
    </row>
    <row r="241" spans="11:15">
      <c r="K241" s="70">
        <v>0.23471400394477318</v>
      </c>
      <c r="L241" s="71">
        <f t="shared" si="12"/>
        <v>48.176576383123532</v>
      </c>
      <c r="M241" s="70">
        <f t="shared" si="14"/>
        <v>9.1563337266759318E-2</v>
      </c>
      <c r="N241" s="71">
        <f t="shared" si="13"/>
        <v>46.976576383123529</v>
      </c>
      <c r="O241" s="70">
        <f t="shared" si="15"/>
        <v>9.1563337266759318E-2</v>
      </c>
    </row>
    <row r="242" spans="11:15">
      <c r="K242" s="70">
        <v>0.23570019723865879</v>
      </c>
      <c r="L242" s="71">
        <f t="shared" si="12"/>
        <v>48.187322003688749</v>
      </c>
      <c r="M242" s="70">
        <f t="shared" si="14"/>
        <v>9.1776299739994738E-2</v>
      </c>
      <c r="N242" s="71">
        <f t="shared" si="13"/>
        <v>46.987322003688746</v>
      </c>
      <c r="O242" s="70">
        <f t="shared" si="15"/>
        <v>9.1776299739994738E-2</v>
      </c>
    </row>
    <row r="243" spans="11:15">
      <c r="K243" s="70">
        <v>0.23668639053254437</v>
      </c>
      <c r="L243" s="71">
        <f t="shared" si="12"/>
        <v>48.198042857338301</v>
      </c>
      <c r="M243" s="70">
        <f t="shared" si="14"/>
        <v>9.1988317919701273E-2</v>
      </c>
      <c r="N243" s="71">
        <f t="shared" si="13"/>
        <v>46.998042857338298</v>
      </c>
      <c r="O243" s="70">
        <f t="shared" si="15"/>
        <v>9.1988317919701273E-2</v>
      </c>
    </row>
    <row r="244" spans="11:15">
      <c r="K244" s="70">
        <v>0.23767258382642997</v>
      </c>
      <c r="L244" s="71">
        <f t="shared" si="12"/>
        <v>48.20873916727362</v>
      </c>
      <c r="M244" s="70">
        <f t="shared" si="14"/>
        <v>9.2199393982514935E-2</v>
      </c>
      <c r="N244" s="71">
        <f t="shared" si="13"/>
        <v>47.008739167273617</v>
      </c>
      <c r="O244" s="70">
        <f t="shared" si="15"/>
        <v>9.2199393982514935E-2</v>
      </c>
    </row>
    <row r="245" spans="11:15">
      <c r="K245" s="70">
        <v>0.23865877712031558</v>
      </c>
      <c r="L245" s="71">
        <f t="shared" si="12"/>
        <v>48.219411154166927</v>
      </c>
      <c r="M245" s="70">
        <f t="shared" si="14"/>
        <v>9.2409530085171693E-2</v>
      </c>
      <c r="N245" s="71">
        <f t="shared" si="13"/>
        <v>47.019411154166924</v>
      </c>
      <c r="O245" s="70">
        <f t="shared" si="15"/>
        <v>9.2409530085171693E-2</v>
      </c>
    </row>
    <row r="246" spans="11:15">
      <c r="K246" s="70">
        <v>0.23964497041420119</v>
      </c>
      <c r="L246" s="71">
        <f t="shared" si="12"/>
        <v>48.230059036202142</v>
      </c>
      <c r="M246" s="70">
        <f t="shared" si="14"/>
        <v>9.2618728365324032E-2</v>
      </c>
      <c r="N246" s="71">
        <f t="shared" si="13"/>
        <v>47.03005903620214</v>
      </c>
      <c r="O246" s="70">
        <f t="shared" si="15"/>
        <v>9.2618728365324032E-2</v>
      </c>
    </row>
    <row r="247" spans="11:15">
      <c r="K247" s="70">
        <v>0.24063116370808679</v>
      </c>
      <c r="L247" s="71">
        <f t="shared" si="12"/>
        <v>48.240683029115047</v>
      </c>
      <c r="M247" s="70">
        <f t="shared" si="14"/>
        <v>9.2826990941203502E-2</v>
      </c>
      <c r="N247" s="71">
        <f t="shared" si="13"/>
        <v>47.040683029115044</v>
      </c>
      <c r="O247" s="70">
        <f t="shared" si="15"/>
        <v>9.2826990941203502E-2</v>
      </c>
    </row>
    <row r="248" spans="11:15">
      <c r="K248" s="70">
        <v>0.2416173570019724</v>
      </c>
      <c r="L248" s="71">
        <f t="shared" si="12"/>
        <v>48.251283346232604</v>
      </c>
      <c r="M248" s="70">
        <f t="shared" si="14"/>
        <v>9.3034319912201319E-2</v>
      </c>
      <c r="N248" s="71">
        <f t="shared" si="13"/>
        <v>47.051283346232601</v>
      </c>
      <c r="O248" s="70">
        <f t="shared" si="15"/>
        <v>9.3034319912201319E-2</v>
      </c>
    </row>
    <row r="249" spans="11:15">
      <c r="K249" s="70">
        <v>0.24260355029585798</v>
      </c>
      <c r="L249" s="71">
        <f t="shared" si="12"/>
        <v>48.261860198511521</v>
      </c>
      <c r="M249" s="70">
        <f t="shared" si="14"/>
        <v>9.3240717358929456E-2</v>
      </c>
      <c r="N249" s="71">
        <f t="shared" si="13"/>
        <v>47.061860198511518</v>
      </c>
      <c r="O249" s="70">
        <f t="shared" si="15"/>
        <v>9.3240717358929456E-2</v>
      </c>
    </row>
    <row r="250" spans="11:15">
      <c r="K250" s="70">
        <v>0.24358974358974358</v>
      </c>
      <c r="L250" s="71">
        <f t="shared" si="12"/>
        <v>48.272413794576032</v>
      </c>
      <c r="M250" s="70">
        <f t="shared" si="14"/>
        <v>9.3446185343580332E-2</v>
      </c>
      <c r="N250" s="71">
        <f t="shared" si="13"/>
        <v>47.072413794576029</v>
      </c>
      <c r="O250" s="70">
        <f t="shared" si="15"/>
        <v>9.3446185343580332E-2</v>
      </c>
    </row>
    <row r="251" spans="11:15">
      <c r="K251" s="70">
        <v>0.24457593688362919</v>
      </c>
      <c r="L251" s="71">
        <f t="shared" si="12"/>
        <v>48.282944340754987</v>
      </c>
      <c r="M251" s="70">
        <f t="shared" si="14"/>
        <v>9.3650725909776161E-2</v>
      </c>
      <c r="N251" s="71">
        <f t="shared" si="13"/>
        <v>47.082944340754985</v>
      </c>
      <c r="O251" s="70">
        <f t="shared" si="15"/>
        <v>9.3650725909776161E-2</v>
      </c>
    </row>
    <row r="252" spans="11:15">
      <c r="K252" s="70">
        <v>0.2455621301775148</v>
      </c>
      <c r="L252" s="71">
        <f t="shared" si="12"/>
        <v>48.293452041118172</v>
      </c>
      <c r="M252" s="70">
        <f t="shared" si="14"/>
        <v>9.3854341083123252E-2</v>
      </c>
      <c r="N252" s="71">
        <f t="shared" si="13"/>
        <v>47.093452041118169</v>
      </c>
      <c r="O252" s="70">
        <f t="shared" si="15"/>
        <v>9.3854341083123252E-2</v>
      </c>
    </row>
    <row r="253" spans="11:15">
      <c r="K253" s="70">
        <v>0.2465483234714004</v>
      </c>
      <c r="L253" s="71">
        <f t="shared" si="12"/>
        <v>48.303937097511913</v>
      </c>
      <c r="M253" s="70">
        <f t="shared" si="14"/>
        <v>9.4057032871503105E-2</v>
      </c>
      <c r="N253" s="71">
        <f t="shared" si="13"/>
        <v>47.10393709751191</v>
      </c>
      <c r="O253" s="70">
        <f t="shared" si="15"/>
        <v>9.4057032871503105E-2</v>
      </c>
    </row>
    <row r="254" spans="11:15">
      <c r="K254" s="70">
        <v>0.24753451676528598</v>
      </c>
      <c r="L254" s="71">
        <f t="shared" si="12"/>
        <v>48.31439970959407</v>
      </c>
      <c r="M254" s="70">
        <f t="shared" si="14"/>
        <v>9.4258803264565413E-2</v>
      </c>
      <c r="N254" s="71">
        <f t="shared" si="13"/>
        <v>47.114399709594068</v>
      </c>
      <c r="O254" s="70">
        <f t="shared" si="15"/>
        <v>9.4258803264565413E-2</v>
      </c>
    </row>
    <row r="255" spans="11:15">
      <c r="K255" s="70">
        <v>0.24852071005917159</v>
      </c>
      <c r="L255" s="71">
        <f t="shared" si="12"/>
        <v>48.324840074868249</v>
      </c>
      <c r="M255" s="70">
        <f t="shared" si="14"/>
        <v>9.4459654234966453E-2</v>
      </c>
      <c r="N255" s="71">
        <f t="shared" si="13"/>
        <v>47.124840074868246</v>
      </c>
      <c r="O255" s="70">
        <f t="shared" si="15"/>
        <v>9.4459654234966453E-2</v>
      </c>
    </row>
    <row r="256" spans="11:15">
      <c r="K256" s="70">
        <v>0.2495069033530572</v>
      </c>
      <c r="L256" s="71">
        <f t="shared" si="12"/>
        <v>48.335258388717449</v>
      </c>
      <c r="M256" s="70">
        <f t="shared" si="14"/>
        <v>9.465958773753895E-2</v>
      </c>
      <c r="N256" s="71">
        <f t="shared" si="13"/>
        <v>47.135258388717446</v>
      </c>
      <c r="O256" s="70">
        <f t="shared" si="15"/>
        <v>9.465958773753895E-2</v>
      </c>
    </row>
    <row r="257" spans="11:15">
      <c r="K257" s="70">
        <v>0.2504930966469428</v>
      </c>
      <c r="L257" s="71">
        <f t="shared" si="12"/>
        <v>48.345654844436993</v>
      </c>
      <c r="M257" s="70">
        <f t="shared" si="14"/>
        <v>9.485860571037634E-2</v>
      </c>
      <c r="N257" s="71">
        <f t="shared" si="13"/>
        <v>47.14565484443699</v>
      </c>
      <c r="O257" s="70">
        <f t="shared" si="15"/>
        <v>9.485860571037634E-2</v>
      </c>
    </row>
    <row r="258" spans="11:15">
      <c r="K258" s="70">
        <v>0.25147928994082841</v>
      </c>
      <c r="L258" s="71">
        <f t="shared" si="12"/>
        <v>48.356029633266907</v>
      </c>
      <c r="M258" s="70">
        <f t="shared" si="14"/>
        <v>9.5056710074144929E-2</v>
      </c>
      <c r="N258" s="71">
        <f t="shared" si="13"/>
        <v>47.156029633266904</v>
      </c>
      <c r="O258" s="70">
        <f t="shared" si="15"/>
        <v>9.5056710074144929E-2</v>
      </c>
    </row>
    <row r="259" spans="11:15">
      <c r="K259" s="70">
        <v>0.25246548323471402</v>
      </c>
      <c r="L259" s="71">
        <f t="shared" ref="L259:L322" si="16">_xlfn.NORM.INV(K259,$B$31,$E$31)</f>
        <v>48.366382944423606</v>
      </c>
      <c r="M259" s="70">
        <f t="shared" si="14"/>
        <v>9.5253902733089355E-2</v>
      </c>
      <c r="N259" s="71">
        <f t="shared" ref="N259:N322" si="17">_xlfn.NORM.INV(K259,$B$33,$E$31)</f>
        <v>47.166382944423603</v>
      </c>
      <c r="O259" s="70">
        <f t="shared" si="15"/>
        <v>9.5253902733089355E-2</v>
      </c>
    </row>
    <row r="260" spans="11:15">
      <c r="K260" s="70">
        <v>0.25345167652859962</v>
      </c>
      <c r="L260" s="71">
        <f t="shared" si="16"/>
        <v>48.37671496513105</v>
      </c>
      <c r="M260" s="70">
        <f t="shared" si="14"/>
        <v>9.5450185574542337E-2</v>
      </c>
      <c r="N260" s="71">
        <f t="shared" si="17"/>
        <v>47.176714965131048</v>
      </c>
      <c r="O260" s="70">
        <f t="shared" si="15"/>
        <v>9.5450185574542337E-2</v>
      </c>
    </row>
    <row r="261" spans="11:15">
      <c r="K261" s="70">
        <v>0.25443786982248523</v>
      </c>
      <c r="L261" s="71">
        <f t="shared" si="16"/>
        <v>48.387025880651272</v>
      </c>
      <c r="M261" s="70">
        <f t="shared" ref="M261:M324" si="18">(K261-K260)/(L261-L260)</f>
        <v>9.5645560469530752E-2</v>
      </c>
      <c r="N261" s="71">
        <f t="shared" si="17"/>
        <v>47.187025880651269</v>
      </c>
      <c r="O261" s="70">
        <f t="shared" ref="O261:O324" si="19">(K261-K260)/(N261-N260)</f>
        <v>9.5645560469530752E-2</v>
      </c>
    </row>
    <row r="262" spans="11:15">
      <c r="K262" s="70">
        <v>0.25542406311637084</v>
      </c>
      <c r="L262" s="71">
        <f t="shared" si="16"/>
        <v>48.397315874314344</v>
      </c>
      <c r="M262" s="70">
        <f t="shared" si="18"/>
        <v>9.5840029272785995E-2</v>
      </c>
      <c r="N262" s="71">
        <f t="shared" si="17"/>
        <v>47.197315874314341</v>
      </c>
      <c r="O262" s="70">
        <f t="shared" si="19"/>
        <v>9.5840029272785995E-2</v>
      </c>
    </row>
    <row r="263" spans="11:15">
      <c r="K263" s="70">
        <v>0.25641025641025639</v>
      </c>
      <c r="L263" s="71">
        <f t="shared" si="16"/>
        <v>48.40758512754779</v>
      </c>
      <c r="M263" s="70">
        <f t="shared" si="18"/>
        <v>9.6033593822930155E-2</v>
      </c>
      <c r="N263" s="71">
        <f t="shared" si="17"/>
        <v>47.207585127547787</v>
      </c>
      <c r="O263" s="70">
        <f t="shared" si="19"/>
        <v>9.6033593822930155E-2</v>
      </c>
    </row>
    <row r="264" spans="11:15">
      <c r="K264" s="70">
        <v>0.25739644970414199</v>
      </c>
      <c r="L264" s="71">
        <f t="shared" si="16"/>
        <v>48.417833819905461</v>
      </c>
      <c r="M264" s="70">
        <f t="shared" si="18"/>
        <v>9.6226255942544414E-2</v>
      </c>
      <c r="N264" s="71">
        <f t="shared" si="17"/>
        <v>47.217833819905458</v>
      </c>
      <c r="O264" s="70">
        <f t="shared" si="19"/>
        <v>9.6226255942544414E-2</v>
      </c>
    </row>
    <row r="265" spans="11:15">
      <c r="K265" s="70">
        <v>0.2583826429980276</v>
      </c>
      <c r="L265" s="71">
        <f t="shared" si="16"/>
        <v>48.428062129095842</v>
      </c>
      <c r="M265" s="70">
        <f t="shared" si="18"/>
        <v>9.6418017438601747E-2</v>
      </c>
      <c r="N265" s="71">
        <f t="shared" si="17"/>
        <v>47.228062129095839</v>
      </c>
      <c r="O265" s="70">
        <f t="shared" si="19"/>
        <v>9.6418017438601747E-2</v>
      </c>
    </row>
    <row r="266" spans="11:15">
      <c r="K266" s="70">
        <v>0.25936883629191321</v>
      </c>
      <c r="L266" s="71">
        <f t="shared" si="16"/>
        <v>48.438270231009888</v>
      </c>
      <c r="M266" s="70">
        <f t="shared" si="18"/>
        <v>9.6608880102252201E-2</v>
      </c>
      <c r="N266" s="71">
        <f t="shared" si="17"/>
        <v>47.238270231009885</v>
      </c>
      <c r="O266" s="70">
        <f t="shared" si="19"/>
        <v>9.6608880102252201E-2</v>
      </c>
    </row>
    <row r="267" spans="11:15">
      <c r="K267" s="70">
        <v>0.26035502958579881</v>
      </c>
      <c r="L267" s="71">
        <f t="shared" si="16"/>
        <v>48.448458299748289</v>
      </c>
      <c r="M267" s="70">
        <f t="shared" si="18"/>
        <v>9.6798845709435449E-2</v>
      </c>
      <c r="N267" s="71">
        <f t="shared" si="17"/>
        <v>47.248458299748286</v>
      </c>
      <c r="O267" s="70">
        <f t="shared" si="19"/>
        <v>9.6798845709435449E-2</v>
      </c>
    </row>
    <row r="268" spans="11:15">
      <c r="K268" s="70">
        <v>0.26134122287968442</v>
      </c>
      <c r="L268" s="71">
        <f t="shared" si="16"/>
        <v>48.458626507648304</v>
      </c>
      <c r="M268" s="70">
        <f t="shared" si="18"/>
        <v>9.6987916020491019E-2</v>
      </c>
      <c r="N268" s="71">
        <f t="shared" si="17"/>
        <v>47.258626507648302</v>
      </c>
      <c r="O268" s="70">
        <f t="shared" si="19"/>
        <v>9.6987916020491019E-2</v>
      </c>
    </row>
    <row r="269" spans="11:15">
      <c r="K269" s="70">
        <v>0.26232741617357003</v>
      </c>
      <c r="L269" s="71">
        <f t="shared" si="16"/>
        <v>48.468775025310045</v>
      </c>
      <c r="M269" s="70">
        <f t="shared" si="18"/>
        <v>9.7176092780874371E-2</v>
      </c>
      <c r="N269" s="71">
        <f t="shared" si="17"/>
        <v>47.268775025310042</v>
      </c>
      <c r="O269" s="70">
        <f t="shared" si="19"/>
        <v>9.7176092780874371E-2</v>
      </c>
    </row>
    <row r="270" spans="11:15">
      <c r="K270" s="70">
        <v>0.26331360946745563</v>
      </c>
      <c r="L270" s="71">
        <f t="shared" si="16"/>
        <v>48.478904021622313</v>
      </c>
      <c r="M270" s="70">
        <f t="shared" si="18"/>
        <v>9.7363377720963068E-2</v>
      </c>
      <c r="N270" s="71">
        <f t="shared" si="17"/>
        <v>47.27890402162231</v>
      </c>
      <c r="O270" s="70">
        <f t="shared" si="19"/>
        <v>9.7363377720963068E-2</v>
      </c>
    </row>
    <row r="271" spans="11:15">
      <c r="K271" s="70">
        <v>0.26429980276134124</v>
      </c>
      <c r="L271" s="71">
        <f t="shared" si="16"/>
        <v>48.489013663787972</v>
      </c>
      <c r="M271" s="70">
        <f t="shared" si="18"/>
        <v>9.7549772556296807E-2</v>
      </c>
      <c r="N271" s="71">
        <f t="shared" si="17"/>
        <v>47.289013663787969</v>
      </c>
      <c r="O271" s="70">
        <f t="shared" si="19"/>
        <v>9.7549772556296807E-2</v>
      </c>
    </row>
    <row r="272" spans="11:15">
      <c r="K272" s="70">
        <v>0.26528599605522685</v>
      </c>
      <c r="L272" s="71">
        <f t="shared" si="16"/>
        <v>48.499104117348878</v>
      </c>
      <c r="M272" s="70">
        <f t="shared" si="18"/>
        <v>9.7735278987503588E-2</v>
      </c>
      <c r="N272" s="71">
        <f t="shared" si="17"/>
        <v>47.299104117348875</v>
      </c>
      <c r="O272" s="70">
        <f t="shared" si="19"/>
        <v>9.7735278987503588E-2</v>
      </c>
    </row>
    <row r="273" spans="11:15">
      <c r="K273" s="70">
        <v>0.26627218934911245</v>
      </c>
      <c r="L273" s="71">
        <f t="shared" si="16"/>
        <v>48.509175546210287</v>
      </c>
      <c r="M273" s="70">
        <f t="shared" si="18"/>
        <v>9.7919898701213842E-2</v>
      </c>
      <c r="N273" s="71">
        <f t="shared" si="17"/>
        <v>47.309175546210284</v>
      </c>
      <c r="O273" s="70">
        <f t="shared" si="19"/>
        <v>9.7919898701213842E-2</v>
      </c>
    </row>
    <row r="274" spans="11:15">
      <c r="K274" s="70">
        <v>0.267258382642998</v>
      </c>
      <c r="L274" s="71">
        <f t="shared" si="16"/>
        <v>48.519228112664948</v>
      </c>
      <c r="M274" s="70">
        <f t="shared" si="18"/>
        <v>9.8103633368998952E-2</v>
      </c>
      <c r="N274" s="71">
        <f t="shared" si="17"/>
        <v>47.319228112664945</v>
      </c>
      <c r="O274" s="70">
        <f t="shared" si="19"/>
        <v>9.8103633368998952E-2</v>
      </c>
    </row>
    <row r="275" spans="11:15">
      <c r="K275" s="70">
        <v>0.26824457593688361</v>
      </c>
      <c r="L275" s="71">
        <f t="shared" si="16"/>
        <v>48.529261977416667</v>
      </c>
      <c r="M275" s="70">
        <f t="shared" si="18"/>
        <v>9.8286484648564182E-2</v>
      </c>
      <c r="N275" s="71">
        <f t="shared" si="17"/>
        <v>47.329261977416664</v>
      </c>
      <c r="O275" s="70">
        <f t="shared" si="19"/>
        <v>9.8286484648564182E-2</v>
      </c>
    </row>
    <row r="276" spans="11:15">
      <c r="K276" s="70">
        <v>0.26923076923076922</v>
      </c>
      <c r="L276" s="71">
        <f t="shared" si="16"/>
        <v>48.539277299603491</v>
      </c>
      <c r="M276" s="70">
        <f t="shared" si="18"/>
        <v>9.8468454183433821E-2</v>
      </c>
      <c r="N276" s="71">
        <f t="shared" si="17"/>
        <v>47.339277299603488</v>
      </c>
      <c r="O276" s="70">
        <f t="shared" si="19"/>
        <v>9.8468454183433821E-2</v>
      </c>
    </row>
    <row r="277" spans="11:15">
      <c r="K277" s="70">
        <v>0.27021696252465482</v>
      </c>
      <c r="L277" s="71">
        <f t="shared" si="16"/>
        <v>48.549274236820487</v>
      </c>
      <c r="M277" s="70">
        <f t="shared" si="18"/>
        <v>9.864954360310503E-2</v>
      </c>
      <c r="N277" s="71">
        <f t="shared" si="17"/>
        <v>47.349274236820484</v>
      </c>
      <c r="O277" s="70">
        <f t="shared" si="19"/>
        <v>9.864954360310503E-2</v>
      </c>
    </row>
    <row r="278" spans="11:15">
      <c r="K278" s="70">
        <v>0.27120315581854043</v>
      </c>
      <c r="L278" s="71">
        <f t="shared" si="16"/>
        <v>48.55925294514212</v>
      </c>
      <c r="M278" s="70">
        <f t="shared" si="18"/>
        <v>9.8829754523203153E-2</v>
      </c>
      <c r="N278" s="71">
        <f t="shared" si="17"/>
        <v>47.359252945142117</v>
      </c>
      <c r="O278" s="70">
        <f t="shared" si="19"/>
        <v>9.8829754523203153E-2</v>
      </c>
    </row>
    <row r="279" spans="11:15">
      <c r="K279" s="70">
        <v>0.27218934911242604</v>
      </c>
      <c r="L279" s="71">
        <f t="shared" si="16"/>
        <v>48.569213579144218</v>
      </c>
      <c r="M279" s="70">
        <f t="shared" si="18"/>
        <v>9.9009088545754353E-2</v>
      </c>
      <c r="N279" s="71">
        <f t="shared" si="17"/>
        <v>47.369213579144215</v>
      </c>
      <c r="O279" s="70">
        <f t="shared" si="19"/>
        <v>9.9009088545754353E-2</v>
      </c>
    </row>
    <row r="280" spans="11:15">
      <c r="K280" s="70">
        <v>0.27317554240631164</v>
      </c>
      <c r="L280" s="71">
        <f t="shared" si="16"/>
        <v>48.579156291925599</v>
      </c>
      <c r="M280" s="70">
        <f t="shared" si="18"/>
        <v>9.9187547258969902E-2</v>
      </c>
      <c r="N280" s="71">
        <f t="shared" si="17"/>
        <v>47.379156291925597</v>
      </c>
      <c r="O280" s="70">
        <f t="shared" si="19"/>
        <v>9.9187547258969902E-2</v>
      </c>
    </row>
    <row r="281" spans="11:15">
      <c r="K281" s="70">
        <v>0.27416173570019725</v>
      </c>
      <c r="L281" s="71">
        <f t="shared" si="16"/>
        <v>48.589081235129271</v>
      </c>
      <c r="M281" s="70">
        <f t="shared" si="18"/>
        <v>9.9365132237814138E-2</v>
      </c>
      <c r="N281" s="71">
        <f t="shared" si="17"/>
        <v>47.389081235129268</v>
      </c>
      <c r="O281" s="70">
        <f t="shared" si="19"/>
        <v>9.9365132237814138E-2</v>
      </c>
    </row>
    <row r="282" spans="11:15">
      <c r="K282" s="70">
        <v>0.27514792899408286</v>
      </c>
      <c r="L282" s="71">
        <f t="shared" si="16"/>
        <v>48.598988558963292</v>
      </c>
      <c r="M282" s="70">
        <f t="shared" si="18"/>
        <v>9.9541845043874436E-2</v>
      </c>
      <c r="N282" s="71">
        <f t="shared" si="17"/>
        <v>47.398988558963289</v>
      </c>
      <c r="O282" s="70">
        <f t="shared" si="19"/>
        <v>9.9541845043874436E-2</v>
      </c>
    </row>
    <row r="283" spans="11:15">
      <c r="K283" s="70">
        <v>0.27613412228796846</v>
      </c>
      <c r="L283" s="71">
        <f t="shared" si="16"/>
        <v>48.608878412221266</v>
      </c>
      <c r="M283" s="70">
        <f t="shared" si="18"/>
        <v>9.9717687225588603E-2</v>
      </c>
      <c r="N283" s="71">
        <f t="shared" si="17"/>
        <v>47.408878412221263</v>
      </c>
      <c r="O283" s="70">
        <f t="shared" si="19"/>
        <v>9.9717687225588603E-2</v>
      </c>
    </row>
    <row r="284" spans="11:15">
      <c r="K284" s="70">
        <v>0.27712031558185407</v>
      </c>
      <c r="L284" s="71">
        <f t="shared" si="16"/>
        <v>48.618750942302505</v>
      </c>
      <c r="M284" s="70">
        <f t="shared" si="18"/>
        <v>9.9892660318117665E-2</v>
      </c>
      <c r="N284" s="71">
        <f t="shared" si="17"/>
        <v>47.418750942302502</v>
      </c>
      <c r="O284" s="70">
        <f t="shared" si="19"/>
        <v>9.9892660318117665E-2</v>
      </c>
    </row>
    <row r="285" spans="11:15">
      <c r="K285" s="70">
        <v>0.27810650887573962</v>
      </c>
      <c r="L285" s="71">
        <f t="shared" si="16"/>
        <v>48.628606295231812</v>
      </c>
      <c r="M285" s="70">
        <f t="shared" si="18"/>
        <v>0.10006676584385815</v>
      </c>
      <c r="N285" s="71">
        <f t="shared" si="17"/>
        <v>47.428606295231809</v>
      </c>
      <c r="O285" s="70">
        <f t="shared" si="19"/>
        <v>0.10006676584385815</v>
      </c>
    </row>
    <row r="286" spans="11:15">
      <c r="K286" s="70">
        <v>0.27909270216962523</v>
      </c>
      <c r="L286" s="71">
        <f t="shared" si="16"/>
        <v>48.638444615678942</v>
      </c>
      <c r="M286" s="70">
        <f t="shared" si="18"/>
        <v>0.10024000531241645</v>
      </c>
      <c r="N286" s="71">
        <f t="shared" si="17"/>
        <v>47.438444615678939</v>
      </c>
      <c r="O286" s="70">
        <f t="shared" si="19"/>
        <v>0.10024000531241645</v>
      </c>
    </row>
    <row r="287" spans="11:15">
      <c r="K287" s="70">
        <v>0.28007889546351084</v>
      </c>
      <c r="L287" s="71">
        <f t="shared" si="16"/>
        <v>48.64826604697776</v>
      </c>
      <c r="M287" s="70">
        <f t="shared" si="18"/>
        <v>0.10041238022041973</v>
      </c>
      <c r="N287" s="71">
        <f t="shared" si="17"/>
        <v>47.448266046977757</v>
      </c>
      <c r="O287" s="70">
        <f t="shared" si="19"/>
        <v>0.10041238022041973</v>
      </c>
    </row>
    <row r="288" spans="11:15">
      <c r="K288" s="70">
        <v>0.28106508875739644</v>
      </c>
      <c r="L288" s="71">
        <f t="shared" si="16"/>
        <v>48.658070731145017</v>
      </c>
      <c r="M288" s="70">
        <f t="shared" si="18"/>
        <v>0.1005838920522321</v>
      </c>
      <c r="N288" s="71">
        <f t="shared" si="17"/>
        <v>47.458070731145014</v>
      </c>
      <c r="O288" s="70">
        <f t="shared" si="19"/>
        <v>0.1005838920522321</v>
      </c>
    </row>
    <row r="289" spans="11:15">
      <c r="K289" s="70">
        <v>0.28205128205128205</v>
      </c>
      <c r="L289" s="71">
        <f t="shared" si="16"/>
        <v>48.667858808898877</v>
      </c>
      <c r="M289" s="70">
        <f t="shared" si="18"/>
        <v>0.10075454227942095</v>
      </c>
      <c r="N289" s="71">
        <f t="shared" si="17"/>
        <v>47.467858808898875</v>
      </c>
      <c r="O289" s="70">
        <f t="shared" si="19"/>
        <v>0.10075454227942095</v>
      </c>
    </row>
    <row r="290" spans="11:15">
      <c r="K290" s="70">
        <v>0.28303747534516766</v>
      </c>
      <c r="L290" s="71">
        <f t="shared" si="16"/>
        <v>48.677630419677072</v>
      </c>
      <c r="M290" s="70">
        <f t="shared" si="18"/>
        <v>0.10092433236148471</v>
      </c>
      <c r="N290" s="71">
        <f t="shared" si="17"/>
        <v>47.47763041967707</v>
      </c>
      <c r="O290" s="70">
        <f t="shared" si="19"/>
        <v>0.10092433236148471</v>
      </c>
    </row>
    <row r="291" spans="11:15">
      <c r="K291" s="70">
        <v>0.28402366863905326</v>
      </c>
      <c r="L291" s="71">
        <f t="shared" si="16"/>
        <v>48.687385701654811</v>
      </c>
      <c r="M291" s="70">
        <f t="shared" si="18"/>
        <v>0.10109326374532607</v>
      </c>
      <c r="N291" s="71">
        <f t="shared" si="17"/>
        <v>47.487385701654809</v>
      </c>
      <c r="O291" s="70">
        <f t="shared" si="19"/>
        <v>0.10109326374532607</v>
      </c>
    </row>
    <row r="292" spans="11:15">
      <c r="K292" s="70">
        <v>0.28500986193293887</v>
      </c>
      <c r="L292" s="71">
        <f t="shared" si="16"/>
        <v>48.697124791762313</v>
      </c>
      <c r="M292" s="70">
        <f t="shared" si="18"/>
        <v>0.10126133786625324</v>
      </c>
      <c r="N292" s="71">
        <f t="shared" si="17"/>
        <v>47.49712479176231</v>
      </c>
      <c r="O292" s="70">
        <f t="shared" si="19"/>
        <v>0.10126133786625324</v>
      </c>
    </row>
    <row r="293" spans="11:15">
      <c r="K293" s="70">
        <v>0.28599605522682447</v>
      </c>
      <c r="L293" s="71">
        <f t="shared" si="16"/>
        <v>48.70684782570217</v>
      </c>
      <c r="M293" s="70">
        <f t="shared" si="18"/>
        <v>0.10142855614676287</v>
      </c>
      <c r="N293" s="71">
        <f t="shared" si="17"/>
        <v>47.506847825702167</v>
      </c>
      <c r="O293" s="70">
        <f t="shared" si="19"/>
        <v>0.10142855614676287</v>
      </c>
    </row>
    <row r="294" spans="11:15">
      <c r="K294" s="70">
        <v>0.28698224852071008</v>
      </c>
      <c r="L294" s="71">
        <f t="shared" si="16"/>
        <v>48.716554937966286</v>
      </c>
      <c r="M294" s="70">
        <f t="shared" si="18"/>
        <v>0.10159491999810874</v>
      </c>
      <c r="N294" s="71">
        <f t="shared" si="17"/>
        <v>47.516554937966283</v>
      </c>
      <c r="O294" s="70">
        <f t="shared" si="19"/>
        <v>0.10159491999810874</v>
      </c>
    </row>
    <row r="295" spans="11:15">
      <c r="K295" s="70">
        <v>0.28796844181459569</v>
      </c>
      <c r="L295" s="71">
        <f t="shared" si="16"/>
        <v>48.72624626185263</v>
      </c>
      <c r="M295" s="70">
        <f t="shared" si="18"/>
        <v>0.10176043081949658</v>
      </c>
      <c r="N295" s="71">
        <f t="shared" si="17"/>
        <v>47.526246261852627</v>
      </c>
      <c r="O295" s="70">
        <f t="shared" si="19"/>
        <v>0.10176043081949658</v>
      </c>
    </row>
    <row r="296" spans="11:15">
      <c r="K296" s="70">
        <v>0.28895463510848124</v>
      </c>
      <c r="L296" s="71">
        <f t="shared" si="16"/>
        <v>48.735921929481698</v>
      </c>
      <c r="M296" s="70">
        <f t="shared" si="18"/>
        <v>0.10192508999821152</v>
      </c>
      <c r="N296" s="71">
        <f t="shared" si="17"/>
        <v>47.535921929481695</v>
      </c>
      <c r="O296" s="70">
        <f t="shared" si="19"/>
        <v>0.10192508999821152</v>
      </c>
    </row>
    <row r="297" spans="11:15">
      <c r="K297" s="70">
        <v>0.28994082840236685</v>
      </c>
      <c r="L297" s="71">
        <f t="shared" si="16"/>
        <v>48.745582071812677</v>
      </c>
      <c r="M297" s="70">
        <f t="shared" si="18"/>
        <v>0.10208889891021289</v>
      </c>
      <c r="N297" s="71">
        <f t="shared" si="17"/>
        <v>47.545582071812674</v>
      </c>
      <c r="O297" s="70">
        <f t="shared" si="19"/>
        <v>0.10208889891021289</v>
      </c>
    </row>
    <row r="298" spans="11:15">
      <c r="K298" s="70">
        <v>0.29092702169625245</v>
      </c>
      <c r="L298" s="71">
        <f t="shared" si="16"/>
        <v>48.755226818659366</v>
      </c>
      <c r="M298" s="70">
        <f t="shared" si="18"/>
        <v>0.10225185891987904</v>
      </c>
      <c r="N298" s="71">
        <f t="shared" si="17"/>
        <v>47.555226818659364</v>
      </c>
      <c r="O298" s="70">
        <f t="shared" si="19"/>
        <v>0.10225185891987904</v>
      </c>
    </row>
    <row r="299" spans="11:15">
      <c r="K299" s="70">
        <v>0.29191321499013806</v>
      </c>
      <c r="L299" s="71">
        <f t="shared" si="16"/>
        <v>48.764856298705844</v>
      </c>
      <c r="M299" s="70">
        <f t="shared" si="18"/>
        <v>0.10241397138014247</v>
      </c>
      <c r="N299" s="71">
        <f t="shared" si="17"/>
        <v>47.564856298705841</v>
      </c>
      <c r="O299" s="70">
        <f t="shared" si="19"/>
        <v>0.10241397138014247</v>
      </c>
    </row>
    <row r="300" spans="11:15">
      <c r="K300" s="70">
        <v>0.29289940828402367</v>
      </c>
      <c r="L300" s="71">
        <f t="shared" si="16"/>
        <v>48.774470639521894</v>
      </c>
      <c r="M300" s="70">
        <f t="shared" si="18"/>
        <v>0.10257523763244047</v>
      </c>
      <c r="N300" s="71">
        <f t="shared" si="17"/>
        <v>47.574470639521891</v>
      </c>
      <c r="O300" s="70">
        <f t="shared" si="19"/>
        <v>0.10257523763244047</v>
      </c>
    </row>
    <row r="301" spans="11:15">
      <c r="K301" s="70">
        <v>0.29388560157790927</v>
      </c>
      <c r="L301" s="71">
        <f t="shared" si="16"/>
        <v>48.78406996757812</v>
      </c>
      <c r="M301" s="70">
        <f t="shared" si="18"/>
        <v>0.10273565900751072</v>
      </c>
      <c r="N301" s="71">
        <f t="shared" si="17"/>
        <v>47.584069967578117</v>
      </c>
      <c r="O301" s="70">
        <f t="shared" si="19"/>
        <v>0.10273565900751072</v>
      </c>
    </row>
    <row r="302" spans="11:15">
      <c r="K302" s="70">
        <v>0.29487179487179488</v>
      </c>
      <c r="L302" s="71">
        <f t="shared" si="16"/>
        <v>48.79365440826092</v>
      </c>
      <c r="M302" s="70">
        <f t="shared" si="18"/>
        <v>0.10289523682433857</v>
      </c>
      <c r="N302" s="71">
        <f t="shared" si="17"/>
        <v>47.593654408260917</v>
      </c>
      <c r="O302" s="70">
        <f t="shared" si="19"/>
        <v>0.10289523682433857</v>
      </c>
    </row>
    <row r="303" spans="11:15">
      <c r="K303" s="70">
        <v>0.29585798816568049</v>
      </c>
      <c r="L303" s="71">
        <f t="shared" si="16"/>
        <v>48.803224085887116</v>
      </c>
      <c r="M303" s="70">
        <f t="shared" si="18"/>
        <v>0.10305397239150528</v>
      </c>
      <c r="N303" s="71">
        <f t="shared" si="17"/>
        <v>47.603224085887113</v>
      </c>
      <c r="O303" s="70">
        <f t="shared" si="19"/>
        <v>0.10305397239150528</v>
      </c>
    </row>
    <row r="304" spans="11:15">
      <c r="K304" s="70">
        <v>0.29684418145956609</v>
      </c>
      <c r="L304" s="71">
        <f t="shared" si="16"/>
        <v>48.812779123718457</v>
      </c>
      <c r="M304" s="70">
        <f t="shared" si="18"/>
        <v>0.10321186700599935</v>
      </c>
      <c r="N304" s="71">
        <f t="shared" si="17"/>
        <v>47.612779123718454</v>
      </c>
      <c r="O304" s="70">
        <f t="shared" si="19"/>
        <v>0.10321186700599935</v>
      </c>
    </row>
    <row r="305" spans="11:15">
      <c r="K305" s="70">
        <v>0.2978303747534517</v>
      </c>
      <c r="L305" s="71">
        <f t="shared" si="16"/>
        <v>48.82231964397576</v>
      </c>
      <c r="M305" s="70">
        <f t="shared" si="18"/>
        <v>0.103368921954824</v>
      </c>
      <c r="N305" s="71">
        <f t="shared" si="17"/>
        <v>47.622319643975757</v>
      </c>
      <c r="O305" s="70">
        <f t="shared" si="19"/>
        <v>0.103368921954824</v>
      </c>
    </row>
    <row r="306" spans="11:15">
      <c r="K306" s="70">
        <v>0.29881656804733731</v>
      </c>
      <c r="L306" s="71">
        <f t="shared" si="16"/>
        <v>48.831845767852997</v>
      </c>
      <c r="M306" s="70">
        <f t="shared" si="18"/>
        <v>0.10352513851328234</v>
      </c>
      <c r="N306" s="71">
        <f t="shared" si="17"/>
        <v>47.631845767852994</v>
      </c>
      <c r="O306" s="70">
        <f t="shared" si="19"/>
        <v>0.10352513851328234</v>
      </c>
    </row>
    <row r="307" spans="11:15">
      <c r="K307" s="70">
        <v>0.29980276134122286</v>
      </c>
      <c r="L307" s="71">
        <f t="shared" si="16"/>
        <v>48.841357615530981</v>
      </c>
      <c r="M307" s="70">
        <f t="shared" si="18"/>
        <v>0.1036805179469103</v>
      </c>
      <c r="N307" s="71">
        <f t="shared" si="17"/>
        <v>47.641357615530978</v>
      </c>
      <c r="O307" s="70">
        <f t="shared" si="19"/>
        <v>0.1036805179469103</v>
      </c>
    </row>
    <row r="308" spans="11:15">
      <c r="K308" s="70">
        <v>0.30078895463510846</v>
      </c>
      <c r="L308" s="71">
        <f t="shared" si="16"/>
        <v>48.850855306191001</v>
      </c>
      <c r="M308" s="70">
        <f t="shared" si="18"/>
        <v>0.10383506150995059</v>
      </c>
      <c r="N308" s="71">
        <f t="shared" si="17"/>
        <v>47.650855306190998</v>
      </c>
      <c r="O308" s="70">
        <f t="shared" si="19"/>
        <v>0.10383506150995059</v>
      </c>
    </row>
    <row r="309" spans="11:15">
      <c r="K309" s="70">
        <v>0.30177514792899407</v>
      </c>
      <c r="L309" s="71">
        <f t="shared" si="16"/>
        <v>48.860338958028109</v>
      </c>
      <c r="M309" s="70">
        <f t="shared" si="18"/>
        <v>0.10398877044671449</v>
      </c>
      <c r="N309" s="71">
        <f t="shared" si="17"/>
        <v>47.660338958028106</v>
      </c>
      <c r="O309" s="70">
        <f t="shared" si="19"/>
        <v>0.10398877044671449</v>
      </c>
    </row>
    <row r="310" spans="11:15">
      <c r="K310" s="70">
        <v>0.30276134122287968</v>
      </c>
      <c r="L310" s="71">
        <f t="shared" si="16"/>
        <v>48.869808688264293</v>
      </c>
      <c r="M310" s="70">
        <f t="shared" si="18"/>
        <v>0.10414164599086226</v>
      </c>
      <c r="N310" s="71">
        <f t="shared" si="17"/>
        <v>47.66980868826429</v>
      </c>
      <c r="O310" s="70">
        <f t="shared" si="19"/>
        <v>0.10414164599086226</v>
      </c>
    </row>
    <row r="311" spans="11:15">
      <c r="K311" s="70">
        <v>0.30374753451676528</v>
      </c>
      <c r="L311" s="71">
        <f t="shared" si="16"/>
        <v>48.879264613161396</v>
      </c>
      <c r="M311" s="70">
        <f t="shared" si="18"/>
        <v>0.10429368936587721</v>
      </c>
      <c r="N311" s="71">
        <f t="shared" si="17"/>
        <v>47.679264613161394</v>
      </c>
      <c r="O311" s="70">
        <f t="shared" si="19"/>
        <v>0.10429368936587721</v>
      </c>
    </row>
    <row r="312" spans="11:15">
      <c r="K312" s="70">
        <v>0.30473372781065089</v>
      </c>
      <c r="L312" s="71">
        <f t="shared" si="16"/>
        <v>48.888706848033891</v>
      </c>
      <c r="M312" s="70">
        <f t="shared" si="18"/>
        <v>0.10444490178468141</v>
      </c>
      <c r="N312" s="71">
        <f t="shared" si="17"/>
        <v>47.688706848033888</v>
      </c>
      <c r="O312" s="70">
        <f t="shared" si="19"/>
        <v>0.10444490178468141</v>
      </c>
    </row>
    <row r="313" spans="11:15">
      <c r="K313" s="70">
        <v>0.3057199211045365</v>
      </c>
      <c r="L313" s="71">
        <f t="shared" si="16"/>
        <v>48.898135507261365</v>
      </c>
      <c r="M313" s="70">
        <f t="shared" si="18"/>
        <v>0.10459528445061832</v>
      </c>
      <c r="N313" s="71">
        <f t="shared" si="17"/>
        <v>47.698135507261362</v>
      </c>
      <c r="O313" s="70">
        <f t="shared" si="19"/>
        <v>0.10459528445061832</v>
      </c>
    </row>
    <row r="314" spans="11:15">
      <c r="K314" s="70">
        <v>0.3067061143984221</v>
      </c>
      <c r="L314" s="71">
        <f t="shared" si="16"/>
        <v>48.907550704300903</v>
      </c>
      <c r="M314" s="70">
        <f t="shared" si="18"/>
        <v>0.10474483855667364</v>
      </c>
      <c r="N314" s="71">
        <f t="shared" si="17"/>
        <v>47.7075507043009</v>
      </c>
      <c r="O314" s="70">
        <f t="shared" si="19"/>
        <v>0.10474483855667364</v>
      </c>
    </row>
    <row r="315" spans="11:15">
      <c r="K315" s="70">
        <v>0.30769230769230771</v>
      </c>
      <c r="L315" s="71">
        <f t="shared" si="16"/>
        <v>48.916952551699261</v>
      </c>
      <c r="M315" s="70">
        <f t="shared" si="18"/>
        <v>0.10489356528567213</v>
      </c>
      <c r="N315" s="71">
        <f t="shared" si="17"/>
        <v>47.716952551699258</v>
      </c>
      <c r="O315" s="70">
        <f t="shared" si="19"/>
        <v>0.10489356528567213</v>
      </c>
    </row>
    <row r="316" spans="11:15">
      <c r="K316" s="70">
        <v>0.30867850098619332</v>
      </c>
      <c r="L316" s="71">
        <f t="shared" si="16"/>
        <v>48.926341161104808</v>
      </c>
      <c r="M316" s="70">
        <f t="shared" si="18"/>
        <v>0.10504146581099245</v>
      </c>
      <c r="N316" s="71">
        <f t="shared" si="17"/>
        <v>47.726341161104806</v>
      </c>
      <c r="O316" s="70">
        <f t="shared" si="19"/>
        <v>0.10504146581099245</v>
      </c>
    </row>
    <row r="317" spans="11:15">
      <c r="K317" s="70">
        <v>0.30966469428007892</v>
      </c>
      <c r="L317" s="71">
        <f t="shared" si="16"/>
        <v>48.935716643279349</v>
      </c>
      <c r="M317" s="70">
        <f t="shared" si="18"/>
        <v>0.10518854129589607</v>
      </c>
      <c r="N317" s="71">
        <f t="shared" si="17"/>
        <v>47.735716643279346</v>
      </c>
      <c r="O317" s="70">
        <f t="shared" si="19"/>
        <v>0.10518854129589607</v>
      </c>
    </row>
    <row r="318" spans="11:15">
      <c r="K318" s="70">
        <v>0.31065088757396447</v>
      </c>
      <c r="L318" s="71">
        <f t="shared" si="16"/>
        <v>48.945079108109738</v>
      </c>
      <c r="M318" s="70">
        <f t="shared" si="18"/>
        <v>0.1053347928939142</v>
      </c>
      <c r="N318" s="71">
        <f t="shared" si="17"/>
        <v>47.745079108109735</v>
      </c>
      <c r="O318" s="70">
        <f t="shared" si="19"/>
        <v>0.1053347928939142</v>
      </c>
    </row>
    <row r="319" spans="11:15">
      <c r="K319" s="70">
        <v>0.31163708086785008</v>
      </c>
      <c r="L319" s="71">
        <f t="shared" si="16"/>
        <v>48.954428664619314</v>
      </c>
      <c r="M319" s="70">
        <f t="shared" si="18"/>
        <v>0.10548022174907207</v>
      </c>
      <c r="N319" s="71">
        <f t="shared" si="17"/>
        <v>47.754428664619311</v>
      </c>
      <c r="O319" s="70">
        <f t="shared" si="19"/>
        <v>0.10548022174907207</v>
      </c>
    </row>
    <row r="320" spans="11:15">
      <c r="K320" s="70">
        <v>0.31262327416173569</v>
      </c>
      <c r="L320" s="71">
        <f t="shared" si="16"/>
        <v>48.963765420979186</v>
      </c>
      <c r="M320" s="70">
        <f t="shared" si="18"/>
        <v>0.1056248289956601</v>
      </c>
      <c r="N320" s="71">
        <f t="shared" si="17"/>
        <v>47.763765420979183</v>
      </c>
      <c r="O320" s="70">
        <f t="shared" si="19"/>
        <v>0.1056248289956601</v>
      </c>
    </row>
    <row r="321" spans="11:15">
      <c r="K321" s="70">
        <v>0.31360946745562129</v>
      </c>
      <c r="L321" s="71">
        <f t="shared" si="16"/>
        <v>48.973089484519321</v>
      </c>
      <c r="M321" s="70">
        <f t="shared" si="18"/>
        <v>0.10576861575863884</v>
      </c>
      <c r="N321" s="71">
        <f t="shared" si="17"/>
        <v>47.773089484519318</v>
      </c>
      <c r="O321" s="70">
        <f t="shared" si="19"/>
        <v>0.10576861575863884</v>
      </c>
    </row>
    <row r="322" spans="11:15">
      <c r="K322" s="70">
        <v>0.3145956607495069</v>
      </c>
      <c r="L322" s="71">
        <f t="shared" si="16"/>
        <v>48.982400961739501</v>
      </c>
      <c r="M322" s="70">
        <f t="shared" si="18"/>
        <v>0.1059115831533475</v>
      </c>
      <c r="N322" s="71">
        <f t="shared" si="17"/>
        <v>47.782400961739498</v>
      </c>
      <c r="O322" s="70">
        <f t="shared" si="19"/>
        <v>0.1059115831533475</v>
      </c>
    </row>
    <row r="323" spans="11:15">
      <c r="K323" s="70">
        <v>0.31558185404339251</v>
      </c>
      <c r="L323" s="71">
        <f t="shared" ref="L323:L386" si="20">_xlfn.NORM.INV(K323,$B$31,$E$31)</f>
        <v>48.991699958320091</v>
      </c>
      <c r="M323" s="70">
        <f t="shared" si="18"/>
        <v>0.10605373228592477</v>
      </c>
      <c r="N323" s="71">
        <f t="shared" ref="N323:N386" si="21">_xlfn.NORM.INV(K323,$B$33,$E$31)</f>
        <v>47.791699958320088</v>
      </c>
      <c r="O323" s="70">
        <f t="shared" si="19"/>
        <v>0.10605373228592477</v>
      </c>
    </row>
    <row r="324" spans="11:15">
      <c r="K324" s="70">
        <v>0.31656804733727811</v>
      </c>
      <c r="L324" s="71">
        <f t="shared" si="20"/>
        <v>49.000986579132672</v>
      </c>
      <c r="M324" s="70">
        <f t="shared" si="18"/>
        <v>0.10619506425303166</v>
      </c>
      <c r="N324" s="71">
        <f t="shared" si="21"/>
        <v>47.800986579132669</v>
      </c>
      <c r="O324" s="70">
        <f t="shared" si="19"/>
        <v>0.10619506425303166</v>
      </c>
    </row>
    <row r="325" spans="11:15">
      <c r="K325" s="70">
        <v>0.31755424063116372</v>
      </c>
      <c r="L325" s="71">
        <f t="shared" si="20"/>
        <v>49.010260928250482</v>
      </c>
      <c r="M325" s="70">
        <f t="shared" ref="M325:M388" si="22">(K325-K324)/(L325-L324)</f>
        <v>0.10633558014241599</v>
      </c>
      <c r="N325" s="71">
        <f t="shared" si="21"/>
        <v>47.810260928250479</v>
      </c>
      <c r="O325" s="70">
        <f t="shared" ref="O325:O388" si="23">(K325-K324)/(N325-N324)</f>
        <v>0.10633558014241599</v>
      </c>
    </row>
    <row r="326" spans="11:15">
      <c r="K326" s="70">
        <v>0.31854043392504933</v>
      </c>
      <c r="L326" s="71">
        <f t="shared" si="20"/>
        <v>49.019523108958758</v>
      </c>
      <c r="M326" s="70">
        <f t="shared" si="22"/>
        <v>0.10647528103229185</v>
      </c>
      <c r="N326" s="71">
        <f t="shared" si="21"/>
        <v>47.819523108958755</v>
      </c>
      <c r="O326" s="70">
        <f t="shared" si="23"/>
        <v>0.10647528103229185</v>
      </c>
    </row>
    <row r="327" spans="11:15">
      <c r="K327" s="70">
        <v>0.31952662721893493</v>
      </c>
      <c r="L327" s="71">
        <f t="shared" si="20"/>
        <v>49.02877322376488</v>
      </c>
      <c r="M327" s="70">
        <f t="shared" si="22"/>
        <v>0.10661416799204984</v>
      </c>
      <c r="N327" s="71">
        <f t="shared" si="21"/>
        <v>47.828773223764877</v>
      </c>
      <c r="O327" s="70">
        <f t="shared" si="23"/>
        <v>0.10661416799204984</v>
      </c>
    </row>
    <row r="328" spans="11:15">
      <c r="K328" s="70">
        <v>0.32051282051282054</v>
      </c>
      <c r="L328" s="71">
        <f t="shared" si="20"/>
        <v>49.03801137440837</v>
      </c>
      <c r="M328" s="70">
        <f t="shared" si="22"/>
        <v>0.10675224208218752</v>
      </c>
      <c r="N328" s="71">
        <f t="shared" si="21"/>
        <v>47.838011374408367</v>
      </c>
      <c r="O328" s="70">
        <f t="shared" si="23"/>
        <v>0.10675224208218752</v>
      </c>
    </row>
    <row r="329" spans="11:15">
      <c r="K329" s="70">
        <v>0.32149901380670609</v>
      </c>
      <c r="L329" s="71">
        <f t="shared" si="20"/>
        <v>49.047237661870803</v>
      </c>
      <c r="M329" s="70">
        <f t="shared" si="22"/>
        <v>0.10688950435385031</v>
      </c>
      <c r="N329" s="71">
        <f t="shared" si="21"/>
        <v>47.8472376618708</v>
      </c>
      <c r="O329" s="70">
        <f t="shared" si="23"/>
        <v>0.10688950435385031</v>
      </c>
    </row>
    <row r="330" spans="11:15">
      <c r="K330" s="70">
        <v>0.3224852071005917</v>
      </c>
      <c r="L330" s="71">
        <f t="shared" si="20"/>
        <v>49.056452186385485</v>
      </c>
      <c r="M330" s="70">
        <f t="shared" si="22"/>
        <v>0.10702595584983335</v>
      </c>
      <c r="N330" s="71">
        <f t="shared" si="21"/>
        <v>47.856452186385482</v>
      </c>
      <c r="O330" s="70">
        <f t="shared" si="23"/>
        <v>0.10702595584983335</v>
      </c>
    </row>
    <row r="331" spans="11:15">
      <c r="K331" s="70">
        <v>0.3234714003944773</v>
      </c>
      <c r="L331" s="71">
        <f t="shared" si="20"/>
        <v>49.065655047447095</v>
      </c>
      <c r="M331" s="70">
        <f t="shared" si="22"/>
        <v>0.10716159760355069</v>
      </c>
      <c r="N331" s="71">
        <f t="shared" si="21"/>
        <v>47.865655047447092</v>
      </c>
      <c r="O331" s="70">
        <f t="shared" si="23"/>
        <v>0.10716159760355069</v>
      </c>
    </row>
    <row r="332" spans="11:15">
      <c r="K332" s="70">
        <v>0.32445759368836291</v>
      </c>
      <c r="L332" s="71">
        <f t="shared" si="20"/>
        <v>49.074846343821086</v>
      </c>
      <c r="M332" s="70">
        <f t="shared" si="22"/>
        <v>0.10729643064021128</v>
      </c>
      <c r="N332" s="71">
        <f t="shared" si="21"/>
        <v>47.874846343821083</v>
      </c>
      <c r="O332" s="70">
        <f t="shared" si="23"/>
        <v>0.10729643064021128</v>
      </c>
    </row>
    <row r="333" spans="11:15">
      <c r="K333" s="70">
        <v>0.32544378698224852</v>
      </c>
      <c r="L333" s="71">
        <f t="shared" si="20"/>
        <v>49.084026173553049</v>
      </c>
      <c r="M333" s="70">
        <f t="shared" si="22"/>
        <v>0.1074304559758701</v>
      </c>
      <c r="N333" s="71">
        <f t="shared" si="21"/>
        <v>47.884026173553046</v>
      </c>
      <c r="O333" s="70">
        <f t="shared" si="23"/>
        <v>0.1074304559758701</v>
      </c>
    </row>
    <row r="334" spans="11:15">
      <c r="K334" s="70">
        <v>0.32642998027613412</v>
      </c>
      <c r="L334" s="71">
        <f t="shared" si="20"/>
        <v>49.093194633977852</v>
      </c>
      <c r="M334" s="70">
        <f t="shared" si="22"/>
        <v>0.10756367461844554</v>
      </c>
      <c r="N334" s="71">
        <f t="shared" si="21"/>
        <v>47.893194633977849</v>
      </c>
      <c r="O334" s="70">
        <f t="shared" si="23"/>
        <v>0.10756367461844554</v>
      </c>
    </row>
    <row r="335" spans="11:15">
      <c r="K335" s="70">
        <v>0.32741617357001973</v>
      </c>
      <c r="L335" s="71">
        <f t="shared" si="20"/>
        <v>49.102351821728739</v>
      </c>
      <c r="M335" s="70">
        <f t="shared" si="22"/>
        <v>0.1076960875668503</v>
      </c>
      <c r="N335" s="71">
        <f t="shared" si="21"/>
        <v>47.902351821728736</v>
      </c>
      <c r="O335" s="70">
        <f t="shared" si="23"/>
        <v>0.1076960875668503</v>
      </c>
    </row>
    <row r="336" spans="11:15">
      <c r="K336" s="70">
        <v>0.32840236686390534</v>
      </c>
      <c r="L336" s="71">
        <f t="shared" si="20"/>
        <v>49.111497832746224</v>
      </c>
      <c r="M336" s="70">
        <f t="shared" si="22"/>
        <v>0.10782769581189405</v>
      </c>
      <c r="N336" s="71">
        <f t="shared" si="21"/>
        <v>47.911497832746221</v>
      </c>
      <c r="O336" s="70">
        <f t="shared" si="23"/>
        <v>0.10782769581189405</v>
      </c>
    </row>
    <row r="337" spans="11:15">
      <c r="K337" s="70">
        <v>0.32938856015779094</v>
      </c>
      <c r="L337" s="71">
        <f t="shared" si="20"/>
        <v>49.120632762286931</v>
      </c>
      <c r="M337" s="70">
        <f t="shared" si="22"/>
        <v>0.10795850033554552</v>
      </c>
      <c r="N337" s="71">
        <f t="shared" si="21"/>
        <v>47.920632762286928</v>
      </c>
      <c r="O337" s="70">
        <f t="shared" si="23"/>
        <v>0.10795850033554552</v>
      </c>
    </row>
    <row r="338" spans="11:15">
      <c r="K338" s="70">
        <v>0.33037475345167655</v>
      </c>
      <c r="L338" s="71">
        <f t="shared" si="20"/>
        <v>49.129756704932248</v>
      </c>
      <c r="M338" s="70">
        <f t="shared" si="22"/>
        <v>0.10808850211172372</v>
      </c>
      <c r="N338" s="71">
        <f t="shared" si="21"/>
        <v>47.929756704932245</v>
      </c>
      <c r="O338" s="70">
        <f t="shared" si="23"/>
        <v>0.10808850211172372</v>
      </c>
    </row>
    <row r="339" spans="11:15">
      <c r="K339" s="70">
        <v>0.33136094674556216</v>
      </c>
      <c r="L339" s="71">
        <f t="shared" si="20"/>
        <v>49.138869754596882</v>
      </c>
      <c r="M339" s="70">
        <f t="shared" si="22"/>
        <v>0.10821770210611251</v>
      </c>
      <c r="N339" s="71">
        <f t="shared" si="21"/>
        <v>47.93886975459688</v>
      </c>
      <c r="O339" s="70">
        <f t="shared" si="23"/>
        <v>0.10821770210611251</v>
      </c>
    </row>
    <row r="340" spans="11:15">
      <c r="K340" s="70">
        <v>0.33234714003944771</v>
      </c>
      <c r="L340" s="71">
        <f t="shared" si="20"/>
        <v>49.147972004537337</v>
      </c>
      <c r="M340" s="70">
        <f t="shared" si="22"/>
        <v>0.10834610127573666</v>
      </c>
      <c r="N340" s="71">
        <f t="shared" si="21"/>
        <v>47.947972004537334</v>
      </c>
      <c r="O340" s="70">
        <f t="shared" si="23"/>
        <v>0.10834610127573666</v>
      </c>
    </row>
    <row r="341" spans="11:15">
      <c r="K341" s="70">
        <v>0.33333333333333331</v>
      </c>
      <c r="L341" s="71">
        <f t="shared" si="20"/>
        <v>49.157063547360217</v>
      </c>
      <c r="M341" s="70">
        <f t="shared" si="22"/>
        <v>0.10847370056969419</v>
      </c>
      <c r="N341" s="71">
        <f t="shared" si="21"/>
        <v>47.957063547360214</v>
      </c>
      <c r="O341" s="70">
        <f t="shared" si="23"/>
        <v>0.10847370056969419</v>
      </c>
    </row>
    <row r="342" spans="11:15">
      <c r="K342" s="70">
        <v>0.33431952662721892</v>
      </c>
      <c r="L342" s="71">
        <f t="shared" si="20"/>
        <v>49.166144475030436</v>
      </c>
      <c r="M342" s="70">
        <f t="shared" si="22"/>
        <v>0.10860050092898056</v>
      </c>
      <c r="N342" s="71">
        <f t="shared" si="21"/>
        <v>47.966144475030433</v>
      </c>
      <c r="O342" s="70">
        <f t="shared" si="23"/>
        <v>0.10860050092898056</v>
      </c>
    </row>
    <row r="343" spans="11:15">
      <c r="K343" s="70">
        <v>0.33530571992110453</v>
      </c>
      <c r="L343" s="71">
        <f t="shared" si="20"/>
        <v>49.175214878879331</v>
      </c>
      <c r="M343" s="70">
        <f t="shared" si="22"/>
        <v>0.10872650328637085</v>
      </c>
      <c r="N343" s="71">
        <f t="shared" si="21"/>
        <v>47.975214878879328</v>
      </c>
      <c r="O343" s="70">
        <f t="shared" si="23"/>
        <v>0.10872650328637085</v>
      </c>
    </row>
    <row r="344" spans="11:15">
      <c r="K344" s="70">
        <v>0.33629191321499013</v>
      </c>
      <c r="L344" s="71">
        <f t="shared" si="20"/>
        <v>49.184274849612635</v>
      </c>
      <c r="M344" s="70">
        <f t="shared" si="22"/>
        <v>0.1088517085668276</v>
      </c>
      <c r="N344" s="71">
        <f t="shared" si="21"/>
        <v>47.984274849612632</v>
      </c>
      <c r="O344" s="70">
        <f t="shared" si="23"/>
        <v>0.1088517085668276</v>
      </c>
    </row>
    <row r="345" spans="11:15">
      <c r="K345" s="70">
        <v>0.33727810650887574</v>
      </c>
      <c r="L345" s="71">
        <f t="shared" si="20"/>
        <v>49.193324477318392</v>
      </c>
      <c r="M345" s="70">
        <f t="shared" si="22"/>
        <v>0.10897611768694682</v>
      </c>
      <c r="N345" s="71">
        <f t="shared" si="21"/>
        <v>47.993324477318389</v>
      </c>
      <c r="O345" s="70">
        <f t="shared" si="23"/>
        <v>0.10897611768694682</v>
      </c>
    </row>
    <row r="346" spans="11:15">
      <c r="K346" s="70">
        <v>0.33826429980276135</v>
      </c>
      <c r="L346" s="71">
        <f t="shared" si="20"/>
        <v>49.202363851474693</v>
      </c>
      <c r="M346" s="70">
        <f t="shared" si="22"/>
        <v>0.10909973155586933</v>
      </c>
      <c r="N346" s="71">
        <f t="shared" si="21"/>
        <v>48.002363851474691</v>
      </c>
      <c r="O346" s="70">
        <f t="shared" si="23"/>
        <v>0.10909973155586933</v>
      </c>
    </row>
    <row r="347" spans="11:15">
      <c r="K347" s="70">
        <v>0.33925049309664695</v>
      </c>
      <c r="L347" s="71">
        <f t="shared" si="20"/>
        <v>49.211393060957384</v>
      </c>
      <c r="M347" s="70">
        <f t="shared" si="22"/>
        <v>0.10922255107450682</v>
      </c>
      <c r="N347" s="71">
        <f t="shared" si="21"/>
        <v>48.011393060957381</v>
      </c>
      <c r="O347" s="70">
        <f t="shared" si="23"/>
        <v>0.10922255107450682</v>
      </c>
    </row>
    <row r="348" spans="11:15">
      <c r="K348" s="70">
        <v>0.34023668639053256</v>
      </c>
      <c r="L348" s="71">
        <f t="shared" si="20"/>
        <v>49.220412194047604</v>
      </c>
      <c r="M348" s="70">
        <f t="shared" si="22"/>
        <v>0.10934457713624265</v>
      </c>
      <c r="N348" s="71">
        <f t="shared" si="21"/>
        <v>48.020412194047601</v>
      </c>
      <c r="O348" s="70">
        <f t="shared" si="23"/>
        <v>0.10934457713624265</v>
      </c>
    </row>
    <row r="349" spans="11:15">
      <c r="K349" s="70">
        <v>0.34122287968441817</v>
      </c>
      <c r="L349" s="71">
        <f t="shared" si="20"/>
        <v>49.229421338439273</v>
      </c>
      <c r="M349" s="70">
        <f t="shared" si="22"/>
        <v>0.10946581062654009</v>
      </c>
      <c r="N349" s="71">
        <f t="shared" si="21"/>
        <v>48.029421338439271</v>
      </c>
      <c r="O349" s="70">
        <f t="shared" si="23"/>
        <v>0.10946581062654009</v>
      </c>
    </row>
    <row r="350" spans="11:15">
      <c r="K350" s="70">
        <v>0.34220907297830377</v>
      </c>
      <c r="L350" s="71">
        <f t="shared" si="20"/>
        <v>49.238420581246459</v>
      </c>
      <c r="M350" s="70">
        <f t="shared" si="22"/>
        <v>0.10958625242317105</v>
      </c>
      <c r="N350" s="71">
        <f t="shared" si="21"/>
        <v>48.038420581246456</v>
      </c>
      <c r="O350" s="70">
        <f t="shared" si="23"/>
        <v>0.10958625242317105</v>
      </c>
    </row>
    <row r="351" spans="11:15">
      <c r="K351" s="70">
        <v>0.34319526627218933</v>
      </c>
      <c r="L351" s="71">
        <f t="shared" si="20"/>
        <v>49.247410009010657</v>
      </c>
      <c r="M351" s="70">
        <f t="shared" si="22"/>
        <v>0.10970590339611459</v>
      </c>
      <c r="N351" s="71">
        <f t="shared" si="21"/>
        <v>48.047410009010655</v>
      </c>
      <c r="O351" s="70">
        <f t="shared" si="23"/>
        <v>0.10970590339611459</v>
      </c>
    </row>
    <row r="352" spans="11:15">
      <c r="K352" s="70">
        <v>0.34418145956607493</v>
      </c>
      <c r="L352" s="71">
        <f t="shared" si="20"/>
        <v>49.256389707707939</v>
      </c>
      <c r="M352" s="70">
        <f t="shared" si="22"/>
        <v>0.10982476440820585</v>
      </c>
      <c r="N352" s="71">
        <f t="shared" si="21"/>
        <v>48.056389707707936</v>
      </c>
      <c r="O352" s="70">
        <f t="shared" si="23"/>
        <v>0.10982476440820585</v>
      </c>
    </row>
    <row r="353" spans="11:15">
      <c r="K353" s="70">
        <v>0.34516765285996054</v>
      </c>
      <c r="L353" s="71">
        <f t="shared" si="20"/>
        <v>49.26535976275607</v>
      </c>
      <c r="M353" s="70">
        <f t="shared" si="22"/>
        <v>0.10994283631415173</v>
      </c>
      <c r="N353" s="71">
        <f t="shared" si="21"/>
        <v>48.065359762756067</v>
      </c>
      <c r="O353" s="70">
        <f t="shared" si="23"/>
        <v>0.10994283631415173</v>
      </c>
    </row>
    <row r="354" spans="11:15">
      <c r="K354" s="70">
        <v>0.34615384615384615</v>
      </c>
      <c r="L354" s="71">
        <f t="shared" si="20"/>
        <v>49.274320259021472</v>
      </c>
      <c r="M354" s="70">
        <f t="shared" si="22"/>
        <v>0.11006011996159702</v>
      </c>
      <c r="N354" s="71">
        <f t="shared" si="21"/>
        <v>48.074320259021469</v>
      </c>
      <c r="O354" s="70">
        <f t="shared" si="23"/>
        <v>0.11006011996159702</v>
      </c>
    </row>
    <row r="355" spans="11:15">
      <c r="K355" s="70">
        <v>0.34714003944773175</v>
      </c>
      <c r="L355" s="71">
        <f t="shared" si="20"/>
        <v>49.283271280826142</v>
      </c>
      <c r="M355" s="70">
        <f t="shared" si="22"/>
        <v>0.11017661619046736</v>
      </c>
      <c r="N355" s="71">
        <f t="shared" si="21"/>
        <v>48.083271280826139</v>
      </c>
      <c r="O355" s="70">
        <f t="shared" si="23"/>
        <v>0.11017661619046736</v>
      </c>
    </row>
    <row r="356" spans="11:15">
      <c r="K356" s="70">
        <v>0.34812623274161736</v>
      </c>
      <c r="L356" s="71">
        <f t="shared" si="20"/>
        <v>49.292212911954458</v>
      </c>
      <c r="M356" s="70">
        <f t="shared" si="22"/>
        <v>0.11029232583332342</v>
      </c>
      <c r="N356" s="71">
        <f t="shared" si="21"/>
        <v>48.092212911954455</v>
      </c>
      <c r="O356" s="70">
        <f t="shared" si="23"/>
        <v>0.11029232583332342</v>
      </c>
    </row>
    <row r="357" spans="11:15">
      <c r="K357" s="70">
        <v>0.34911242603550297</v>
      </c>
      <c r="L357" s="71">
        <f t="shared" si="20"/>
        <v>49.301145235659895</v>
      </c>
      <c r="M357" s="70">
        <f t="shared" si="22"/>
        <v>0.11040724971546777</v>
      </c>
      <c r="N357" s="71">
        <f t="shared" si="21"/>
        <v>48.101145235659892</v>
      </c>
      <c r="O357" s="70">
        <f t="shared" si="23"/>
        <v>0.11040724971546777</v>
      </c>
    </row>
    <row r="358" spans="11:15">
      <c r="K358" s="70">
        <v>0.35009861932938857</v>
      </c>
      <c r="L358" s="71">
        <f t="shared" si="20"/>
        <v>49.310068334671669</v>
      </c>
      <c r="M358" s="70">
        <f t="shared" si="22"/>
        <v>0.11052138865480633</v>
      </c>
      <c r="N358" s="71">
        <f t="shared" si="21"/>
        <v>48.110068334671666</v>
      </c>
      <c r="O358" s="70">
        <f t="shared" si="23"/>
        <v>0.11052138865480633</v>
      </c>
    </row>
    <row r="359" spans="11:15">
      <c r="K359" s="70">
        <v>0.35108481262327418</v>
      </c>
      <c r="L359" s="71">
        <f t="shared" si="20"/>
        <v>49.318982291201287</v>
      </c>
      <c r="M359" s="70">
        <f t="shared" si="22"/>
        <v>0.11063474346198988</v>
      </c>
      <c r="N359" s="71">
        <f t="shared" si="21"/>
        <v>48.118982291201284</v>
      </c>
      <c r="O359" s="70">
        <f t="shared" si="23"/>
        <v>0.11063474346198988</v>
      </c>
    </row>
    <row r="360" spans="11:15">
      <c r="K360" s="70">
        <v>0.35207100591715978</v>
      </c>
      <c r="L360" s="71">
        <f t="shared" si="20"/>
        <v>49.32788718694902</v>
      </c>
      <c r="M360" s="70">
        <f t="shared" si="22"/>
        <v>0.11074731494039751</v>
      </c>
      <c r="N360" s="71">
        <f t="shared" si="21"/>
        <v>48.127887186949017</v>
      </c>
      <c r="O360" s="70">
        <f t="shared" si="23"/>
        <v>0.11074731494039751</v>
      </c>
    </row>
    <row r="361" spans="11:15">
      <c r="K361" s="70">
        <v>0.35305719921104539</v>
      </c>
      <c r="L361" s="71">
        <f t="shared" si="20"/>
        <v>49.336783103110292</v>
      </c>
      <c r="M361" s="70">
        <f t="shared" si="22"/>
        <v>0.110859103886225</v>
      </c>
      <c r="N361" s="71">
        <f t="shared" si="21"/>
        <v>48.13678310311029</v>
      </c>
      <c r="O361" s="70">
        <f t="shared" si="23"/>
        <v>0.110859103886225</v>
      </c>
    </row>
    <row r="362" spans="11:15">
      <c r="K362" s="70">
        <v>0.35404339250493094</v>
      </c>
      <c r="L362" s="71">
        <f t="shared" si="20"/>
        <v>49.345670120381961</v>
      </c>
      <c r="M362" s="70">
        <f t="shared" si="22"/>
        <v>0.11097011108885045</v>
      </c>
      <c r="N362" s="71">
        <f t="shared" si="21"/>
        <v>48.145670120381958</v>
      </c>
      <c r="O362" s="70">
        <f t="shared" si="23"/>
        <v>0.11097011108885045</v>
      </c>
    </row>
    <row r="363" spans="11:15">
      <c r="K363" s="70">
        <v>0.35502958579881655</v>
      </c>
      <c r="L363" s="71">
        <f t="shared" si="20"/>
        <v>49.35454831896859</v>
      </c>
      <c r="M363" s="70">
        <f t="shared" si="22"/>
        <v>0.11108033733001339</v>
      </c>
      <c r="N363" s="71">
        <f t="shared" si="21"/>
        <v>48.154548318968587</v>
      </c>
      <c r="O363" s="70">
        <f t="shared" si="23"/>
        <v>0.11108033733001339</v>
      </c>
    </row>
    <row r="364" spans="11:15">
      <c r="K364" s="70">
        <v>0.35601577909270216</v>
      </c>
      <c r="L364" s="71">
        <f t="shared" si="20"/>
        <v>49.36341777858857</v>
      </c>
      <c r="M364" s="70">
        <f t="shared" si="22"/>
        <v>0.11118978338477629</v>
      </c>
      <c r="N364" s="71">
        <f t="shared" si="21"/>
        <v>48.163417778588567</v>
      </c>
      <c r="O364" s="70">
        <f t="shared" si="23"/>
        <v>0.11118978338477629</v>
      </c>
    </row>
    <row r="365" spans="11:15">
      <c r="K365" s="70">
        <v>0.35700197238658776</v>
      </c>
      <c r="L365" s="71">
        <f t="shared" si="20"/>
        <v>49.372278578480206</v>
      </c>
      <c r="M365" s="70">
        <f t="shared" si="22"/>
        <v>0.11129845002103221</v>
      </c>
      <c r="N365" s="71">
        <f t="shared" si="21"/>
        <v>48.172278578480203</v>
      </c>
      <c r="O365" s="70">
        <f t="shared" si="23"/>
        <v>0.11129845002103221</v>
      </c>
    </row>
    <row r="366" spans="11:15">
      <c r="K366" s="70">
        <v>0.35798816568047337</v>
      </c>
      <c r="L366" s="71">
        <f t="shared" si="20"/>
        <v>49.381130797407693</v>
      </c>
      <c r="M366" s="70">
        <f t="shared" si="22"/>
        <v>0.11140633800000055</v>
      </c>
      <c r="N366" s="71">
        <f t="shared" si="21"/>
        <v>48.18113079740769</v>
      </c>
      <c r="O366" s="70">
        <f t="shared" si="23"/>
        <v>0.11140633800000055</v>
      </c>
    </row>
    <row r="367" spans="11:15">
      <c r="K367" s="70">
        <v>0.35897435897435898</v>
      </c>
      <c r="L367" s="71">
        <f t="shared" si="20"/>
        <v>49.389974513667084</v>
      </c>
      <c r="M367" s="70">
        <f t="shared" si="22"/>
        <v>0.11151344807543746</v>
      </c>
      <c r="N367" s="71">
        <f t="shared" si="21"/>
        <v>48.189974513667082</v>
      </c>
      <c r="O367" s="70">
        <f t="shared" si="23"/>
        <v>0.11151344807543746</v>
      </c>
    </row>
    <row r="368" spans="11:15">
      <c r="K368" s="70">
        <v>0.35996055226824458</v>
      </c>
      <c r="L368" s="71">
        <f t="shared" si="20"/>
        <v>49.398809805092093</v>
      </c>
      <c r="M368" s="70">
        <f t="shared" si="22"/>
        <v>0.11161978099491018</v>
      </c>
      <c r="N368" s="71">
        <f t="shared" si="21"/>
        <v>48.19880980509209</v>
      </c>
      <c r="O368" s="70">
        <f t="shared" si="23"/>
        <v>0.11161978099491018</v>
      </c>
    </row>
    <row r="369" spans="11:15">
      <c r="K369" s="70">
        <v>0.36094674556213019</v>
      </c>
      <c r="L369" s="71">
        <f t="shared" si="20"/>
        <v>49.407636749059932</v>
      </c>
      <c r="M369" s="70">
        <f t="shared" si="22"/>
        <v>0.11172533749831257</v>
      </c>
      <c r="N369" s="71">
        <f t="shared" si="21"/>
        <v>48.20763674905993</v>
      </c>
      <c r="O369" s="70">
        <f t="shared" si="23"/>
        <v>0.11172533749831257</v>
      </c>
    </row>
    <row r="370" spans="11:15">
      <c r="K370" s="70">
        <v>0.3619329388560158</v>
      </c>
      <c r="L370" s="71">
        <f t="shared" si="20"/>
        <v>49.416455422496959</v>
      </c>
      <c r="M370" s="70">
        <f t="shared" si="22"/>
        <v>0.11183011831971178</v>
      </c>
      <c r="N370" s="71">
        <f t="shared" si="21"/>
        <v>48.216455422496956</v>
      </c>
      <c r="O370" s="70">
        <f t="shared" si="23"/>
        <v>0.11183011831971178</v>
      </c>
    </row>
    <row r="371" spans="11:15">
      <c r="K371" s="70">
        <v>0.3629191321499014</v>
      </c>
      <c r="L371" s="71">
        <f t="shared" si="20"/>
        <v>49.425265901884373</v>
      </c>
      <c r="M371" s="70">
        <f t="shared" si="22"/>
        <v>0.11193412418561895</v>
      </c>
      <c r="N371" s="71">
        <f t="shared" si="21"/>
        <v>48.22526590188437</v>
      </c>
      <c r="O371" s="70">
        <f t="shared" si="23"/>
        <v>0.11193412418561895</v>
      </c>
    </row>
    <row r="372" spans="11:15">
      <c r="K372" s="70">
        <v>0.36390532544378701</v>
      </c>
      <c r="L372" s="71">
        <f t="shared" si="20"/>
        <v>49.434068263263775</v>
      </c>
      <c r="M372" s="70">
        <f t="shared" si="22"/>
        <v>0.112037355816058</v>
      </c>
      <c r="N372" s="71">
        <f t="shared" si="21"/>
        <v>48.234068263263772</v>
      </c>
      <c r="O372" s="70">
        <f t="shared" si="23"/>
        <v>0.112037355816058</v>
      </c>
    </row>
    <row r="373" spans="11:15">
      <c r="K373" s="70">
        <v>0.36489151873767256</v>
      </c>
      <c r="L373" s="71">
        <f t="shared" si="20"/>
        <v>49.442862582242661</v>
      </c>
      <c r="M373" s="70">
        <f t="shared" si="22"/>
        <v>0.11213981392456629</v>
      </c>
      <c r="N373" s="71">
        <f t="shared" si="21"/>
        <v>48.242862582242658</v>
      </c>
      <c r="O373" s="70">
        <f t="shared" si="23"/>
        <v>0.11213981392456629</v>
      </c>
    </row>
    <row r="374" spans="11:15">
      <c r="K374" s="70">
        <v>0.36587771203155817</v>
      </c>
      <c r="L374" s="71">
        <f t="shared" si="20"/>
        <v>49.451648933999884</v>
      </c>
      <c r="M374" s="70">
        <f t="shared" si="22"/>
        <v>0.1122414992177927</v>
      </c>
      <c r="N374" s="71">
        <f t="shared" si="21"/>
        <v>48.251648933999881</v>
      </c>
      <c r="O374" s="70">
        <f t="shared" si="23"/>
        <v>0.1122414992177927</v>
      </c>
    </row>
    <row r="375" spans="11:15">
      <c r="K375" s="70">
        <v>0.36686390532544377</v>
      </c>
      <c r="L375" s="71">
        <f t="shared" si="20"/>
        <v>49.460427393291006</v>
      </c>
      <c r="M375" s="70">
        <f t="shared" si="22"/>
        <v>0.11234241239610067</v>
      </c>
      <c r="N375" s="71">
        <f t="shared" si="21"/>
        <v>48.260427393291003</v>
      </c>
      <c r="O375" s="70">
        <f t="shared" si="23"/>
        <v>0.11234241239610067</v>
      </c>
    </row>
    <row r="376" spans="11:15">
      <c r="K376" s="70">
        <v>0.36785009861932938</v>
      </c>
      <c r="L376" s="71">
        <f t="shared" si="20"/>
        <v>49.469198034453655</v>
      </c>
      <c r="M376" s="70">
        <f t="shared" si="22"/>
        <v>0.11244255415276909</v>
      </c>
      <c r="N376" s="71">
        <f t="shared" si="21"/>
        <v>48.269198034453652</v>
      </c>
      <c r="O376" s="70">
        <f t="shared" si="23"/>
        <v>0.11244255415276909</v>
      </c>
    </row>
    <row r="377" spans="11:15">
      <c r="K377" s="70">
        <v>0.36883629191321499</v>
      </c>
      <c r="L377" s="71">
        <f t="shared" si="20"/>
        <v>49.477960931412738</v>
      </c>
      <c r="M377" s="70">
        <f t="shared" si="22"/>
        <v>0.11254192517501814</v>
      </c>
      <c r="N377" s="71">
        <f t="shared" si="21"/>
        <v>48.277960931412736</v>
      </c>
      <c r="O377" s="70">
        <f t="shared" si="23"/>
        <v>0.11254192517501814</v>
      </c>
    </row>
    <row r="378" spans="11:15">
      <c r="K378" s="70">
        <v>0.36982248520710059</v>
      </c>
      <c r="L378" s="71">
        <f t="shared" si="20"/>
        <v>49.486716157685663</v>
      </c>
      <c r="M378" s="70">
        <f t="shared" si="22"/>
        <v>0.11264052614326873</v>
      </c>
      <c r="N378" s="71">
        <f t="shared" si="21"/>
        <v>48.28671615768566</v>
      </c>
      <c r="O378" s="70">
        <f t="shared" si="23"/>
        <v>0.11264052614326873</v>
      </c>
    </row>
    <row r="379" spans="11:15">
      <c r="K379" s="70">
        <v>0.3708086785009862</v>
      </c>
      <c r="L379" s="71">
        <f t="shared" si="20"/>
        <v>49.49546378638744</v>
      </c>
      <c r="M379" s="70">
        <f t="shared" si="22"/>
        <v>0.11273835773177358</v>
      </c>
      <c r="N379" s="71">
        <f t="shared" si="21"/>
        <v>48.295463786387437</v>
      </c>
      <c r="O379" s="70">
        <f t="shared" si="23"/>
        <v>0.11273835773177358</v>
      </c>
    </row>
    <row r="380" spans="11:15">
      <c r="K380" s="70">
        <v>0.37179487179487181</v>
      </c>
      <c r="L380" s="71">
        <f t="shared" si="20"/>
        <v>49.504203890235779</v>
      </c>
      <c r="M380" s="70">
        <f t="shared" si="22"/>
        <v>0.11283542060807437</v>
      </c>
      <c r="N380" s="71">
        <f t="shared" si="21"/>
        <v>48.304203890235776</v>
      </c>
      <c r="O380" s="70">
        <f t="shared" si="23"/>
        <v>0.11283542060807437</v>
      </c>
    </row>
    <row r="381" spans="11:15">
      <c r="K381" s="70">
        <v>0.37278106508875741</v>
      </c>
      <c r="L381" s="71">
        <f t="shared" si="20"/>
        <v>49.512936541556101</v>
      </c>
      <c r="M381" s="70">
        <f t="shared" si="22"/>
        <v>0.11293171543338434</v>
      </c>
      <c r="N381" s="71">
        <f t="shared" si="21"/>
        <v>48.312936541556098</v>
      </c>
      <c r="O381" s="70">
        <f t="shared" si="23"/>
        <v>0.11293171543338434</v>
      </c>
    </row>
    <row r="382" spans="11:15">
      <c r="K382" s="70">
        <v>0.37376725838264302</v>
      </c>
      <c r="L382" s="71">
        <f t="shared" si="20"/>
        <v>49.521661812286467</v>
      </c>
      <c r="M382" s="70">
        <f t="shared" si="22"/>
        <v>0.11302724286289439</v>
      </c>
      <c r="N382" s="71">
        <f t="shared" si="21"/>
        <v>48.321661812286465</v>
      </c>
      <c r="O382" s="70">
        <f t="shared" si="23"/>
        <v>0.11302724286289439</v>
      </c>
    </row>
    <row r="383" spans="11:15">
      <c r="K383" s="70">
        <v>0.37475345167652863</v>
      </c>
      <c r="L383" s="71">
        <f t="shared" si="20"/>
        <v>49.530379773982531</v>
      </c>
      <c r="M383" s="70">
        <f t="shared" si="22"/>
        <v>0.11312200354480302</v>
      </c>
      <c r="N383" s="71">
        <f t="shared" si="21"/>
        <v>48.330379773982528</v>
      </c>
      <c r="O383" s="70">
        <f t="shared" si="23"/>
        <v>0.11312200354480302</v>
      </c>
    </row>
    <row r="384" spans="11:15">
      <c r="K384" s="70">
        <v>0.37573964497041418</v>
      </c>
      <c r="L384" s="71">
        <f t="shared" si="20"/>
        <v>49.539090497822336</v>
      </c>
      <c r="M384" s="70">
        <f t="shared" si="22"/>
        <v>0.11321599812165044</v>
      </c>
      <c r="N384" s="71">
        <f t="shared" si="21"/>
        <v>48.339090497822333</v>
      </c>
      <c r="O384" s="70">
        <f t="shared" si="23"/>
        <v>0.11321599812165044</v>
      </c>
    </row>
    <row r="385" spans="11:15">
      <c r="K385" s="70">
        <v>0.37672583826429978</v>
      </c>
      <c r="L385" s="71">
        <f t="shared" si="20"/>
        <v>49.547794054611124</v>
      </c>
      <c r="M385" s="70">
        <f t="shared" si="22"/>
        <v>0.11330922722949534</v>
      </c>
      <c r="N385" s="71">
        <f t="shared" si="21"/>
        <v>48.347794054611121</v>
      </c>
      <c r="O385" s="70">
        <f t="shared" si="23"/>
        <v>0.11330922722949534</v>
      </c>
    </row>
    <row r="386" spans="11:15">
      <c r="K386" s="70">
        <v>0.37771203155818539</v>
      </c>
      <c r="L386" s="71">
        <f t="shared" si="20"/>
        <v>49.556490514786077</v>
      </c>
      <c r="M386" s="70">
        <f t="shared" si="22"/>
        <v>0.11340169149811048</v>
      </c>
      <c r="N386" s="71">
        <f t="shared" si="21"/>
        <v>48.356490514786074</v>
      </c>
      <c r="O386" s="70">
        <f t="shared" si="23"/>
        <v>0.11340169149811048</v>
      </c>
    </row>
    <row r="387" spans="11:15">
      <c r="K387" s="70">
        <v>0.378698224852071</v>
      </c>
      <c r="L387" s="71">
        <f t="shared" ref="L387:L450" si="24">_xlfn.NORM.INV(K387,$B$31,$E$31)</f>
        <v>49.565179948420997</v>
      </c>
      <c r="M387" s="70">
        <f t="shared" si="22"/>
        <v>0.11349339155113358</v>
      </c>
      <c r="N387" s="71">
        <f t="shared" ref="N387:N450" si="25">_xlfn.NORM.INV(K387,$B$33,$E$31)</f>
        <v>48.365179948420995</v>
      </c>
      <c r="O387" s="70">
        <f t="shared" si="23"/>
        <v>0.11349339155113358</v>
      </c>
    </row>
    <row r="388" spans="11:15">
      <c r="K388" s="70">
        <v>0.3796844181459566</v>
      </c>
      <c r="L388" s="71">
        <f t="shared" si="24"/>
        <v>49.573862425230949</v>
      </c>
      <c r="M388" s="70">
        <f t="shared" si="22"/>
        <v>0.11358432800594821</v>
      </c>
      <c r="N388" s="71">
        <f t="shared" si="25"/>
        <v>48.373862425230946</v>
      </c>
      <c r="O388" s="70">
        <f t="shared" si="23"/>
        <v>0.11358432800594821</v>
      </c>
    </row>
    <row r="389" spans="11:15">
      <c r="K389" s="70">
        <v>0.38067061143984221</v>
      </c>
      <c r="L389" s="71">
        <f t="shared" si="24"/>
        <v>49.582538014576812</v>
      </c>
      <c r="M389" s="70">
        <f t="shared" ref="M389:M452" si="26">(K389-K388)/(L389-L388)</f>
        <v>0.11367450147417124</v>
      </c>
      <c r="N389" s="71">
        <f t="shared" si="25"/>
        <v>48.382538014576809</v>
      </c>
      <c r="O389" s="70">
        <f t="shared" ref="O389:O452" si="27">(K389-K388)/(N389-N388)</f>
        <v>0.11367450147417124</v>
      </c>
    </row>
    <row r="390" spans="11:15">
      <c r="K390" s="70">
        <v>0.38165680473372782</v>
      </c>
      <c r="L390" s="71">
        <f t="shared" si="24"/>
        <v>49.591206785469858</v>
      </c>
      <c r="M390" s="70">
        <f t="shared" si="26"/>
        <v>0.11376391256075018</v>
      </c>
      <c r="N390" s="71">
        <f t="shared" si="25"/>
        <v>48.391206785469855</v>
      </c>
      <c r="O390" s="70">
        <f t="shared" si="27"/>
        <v>0.11376391256075018</v>
      </c>
    </row>
    <row r="391" spans="11:15">
      <c r="K391" s="70">
        <v>0.38264299802761342</v>
      </c>
      <c r="L391" s="71">
        <f t="shared" si="24"/>
        <v>49.599868806576197</v>
      </c>
      <c r="M391" s="70">
        <f t="shared" si="26"/>
        <v>0.11385256186502334</v>
      </c>
      <c r="N391" s="71">
        <f t="shared" si="25"/>
        <v>48.399868806576194</v>
      </c>
      <c r="O391" s="70">
        <f t="shared" si="27"/>
        <v>0.11385256186502334</v>
      </c>
    </row>
    <row r="392" spans="11:15">
      <c r="K392" s="70">
        <v>0.38362919132149903</v>
      </c>
      <c r="L392" s="71">
        <f t="shared" si="24"/>
        <v>49.608524146221221</v>
      </c>
      <c r="M392" s="70">
        <f t="shared" si="26"/>
        <v>0.11394044998021</v>
      </c>
      <c r="N392" s="71">
        <f t="shared" si="25"/>
        <v>48.408524146221218</v>
      </c>
      <c r="O392" s="70">
        <f t="shared" si="27"/>
        <v>0.11394044998021</v>
      </c>
    </row>
    <row r="393" spans="11:15">
      <c r="K393" s="70">
        <v>0.38461538461538464</v>
      </c>
      <c r="L393" s="71">
        <f t="shared" si="24"/>
        <v>49.617172872394001</v>
      </c>
      <c r="M393" s="70">
        <f t="shared" si="26"/>
        <v>0.11402757749337404</v>
      </c>
      <c r="N393" s="71">
        <f t="shared" si="25"/>
        <v>48.417172872393998</v>
      </c>
      <c r="O393" s="70">
        <f t="shared" si="27"/>
        <v>0.11402757749337404</v>
      </c>
    </row>
    <row r="394" spans="11:15">
      <c r="K394" s="70">
        <v>0.38560157790927024</v>
      </c>
      <c r="L394" s="71">
        <f t="shared" si="24"/>
        <v>49.625815052751626</v>
      </c>
      <c r="M394" s="70">
        <f t="shared" si="26"/>
        <v>0.11411394498558466</v>
      </c>
      <c r="N394" s="71">
        <f t="shared" si="25"/>
        <v>48.425815052751624</v>
      </c>
      <c r="O394" s="70">
        <f t="shared" si="27"/>
        <v>0.11411394498558466</v>
      </c>
    </row>
    <row r="395" spans="11:15">
      <c r="K395" s="70">
        <v>0.38658777120315579</v>
      </c>
      <c r="L395" s="71">
        <f t="shared" si="24"/>
        <v>49.634450754623472</v>
      </c>
      <c r="M395" s="70">
        <f t="shared" si="26"/>
        <v>0.1141995530323637</v>
      </c>
      <c r="N395" s="71">
        <f t="shared" si="25"/>
        <v>48.434450754623469</v>
      </c>
      <c r="O395" s="70">
        <f t="shared" si="27"/>
        <v>0.1141995530323637</v>
      </c>
    </row>
    <row r="396" spans="11:15">
      <c r="K396" s="70">
        <v>0.3875739644970414</v>
      </c>
      <c r="L396" s="71">
        <f t="shared" si="24"/>
        <v>49.643080045015488</v>
      </c>
      <c r="M396" s="70">
        <f t="shared" si="26"/>
        <v>0.11428440220277335</v>
      </c>
      <c r="N396" s="71">
        <f t="shared" si="25"/>
        <v>48.443080045015485</v>
      </c>
      <c r="O396" s="70">
        <f t="shared" si="27"/>
        <v>0.11428440220277335</v>
      </c>
    </row>
    <row r="397" spans="11:15">
      <c r="K397" s="70">
        <v>0.38856015779092701</v>
      </c>
      <c r="L397" s="71">
        <f t="shared" si="24"/>
        <v>49.651702990614368</v>
      </c>
      <c r="M397" s="70">
        <f t="shared" si="26"/>
        <v>0.11436849306038763</v>
      </c>
      <c r="N397" s="71">
        <f t="shared" si="25"/>
        <v>48.451702990614365</v>
      </c>
      <c r="O397" s="70">
        <f t="shared" si="27"/>
        <v>0.11436849306038763</v>
      </c>
    </row>
    <row r="398" spans="11:15">
      <c r="K398" s="70">
        <v>0.38954635108481261</v>
      </c>
      <c r="L398" s="71">
        <f t="shared" si="24"/>
        <v>49.660319657791732</v>
      </c>
      <c r="M398" s="70">
        <f t="shared" si="26"/>
        <v>0.11445182616271179</v>
      </c>
      <c r="N398" s="71">
        <f t="shared" si="25"/>
        <v>48.460319657791729</v>
      </c>
      <c r="O398" s="70">
        <f t="shared" si="27"/>
        <v>0.11445182616271179</v>
      </c>
    </row>
    <row r="399" spans="11:15">
      <c r="K399" s="70">
        <v>0.39053254437869822</v>
      </c>
      <c r="L399" s="71">
        <f t="shared" si="24"/>
        <v>49.668930112608244</v>
      </c>
      <c r="M399" s="70">
        <f t="shared" si="26"/>
        <v>0.11453440206135941</v>
      </c>
      <c r="N399" s="71">
        <f t="shared" si="25"/>
        <v>48.468930112608241</v>
      </c>
      <c r="O399" s="70">
        <f t="shared" si="27"/>
        <v>0.11453440206135941</v>
      </c>
    </row>
    <row r="400" spans="11:15">
      <c r="K400" s="70">
        <v>0.39151873767258383</v>
      </c>
      <c r="L400" s="71">
        <f t="shared" si="24"/>
        <v>49.677534420817658</v>
      </c>
      <c r="M400" s="70">
        <f t="shared" si="26"/>
        <v>0.11461622130256272</v>
      </c>
      <c r="N400" s="71">
        <f t="shared" si="25"/>
        <v>48.477534420817655</v>
      </c>
      <c r="O400" s="70">
        <f t="shared" si="27"/>
        <v>0.11461622130256272</v>
      </c>
    </row>
    <row r="401" spans="11:15">
      <c r="K401" s="70">
        <v>0.39250493096646943</v>
      </c>
      <c r="L401" s="71">
        <f t="shared" si="24"/>
        <v>49.686132647870885</v>
      </c>
      <c r="M401" s="70">
        <f t="shared" si="26"/>
        <v>0.11469728442626778</v>
      </c>
      <c r="N401" s="71">
        <f t="shared" si="25"/>
        <v>48.486132647870882</v>
      </c>
      <c r="O401" s="70">
        <f t="shared" si="27"/>
        <v>0.11469728442626778</v>
      </c>
    </row>
    <row r="402" spans="11:15">
      <c r="K402" s="70">
        <v>0.39349112426035504</v>
      </c>
      <c r="L402" s="71">
        <f t="shared" si="24"/>
        <v>49.694724858919983</v>
      </c>
      <c r="M402" s="70">
        <f t="shared" si="26"/>
        <v>0.11477759196674941</v>
      </c>
      <c r="N402" s="71">
        <f t="shared" si="25"/>
        <v>48.49472485891998</v>
      </c>
      <c r="O402" s="70">
        <f t="shared" si="27"/>
        <v>0.11477759196674941</v>
      </c>
    </row>
    <row r="403" spans="11:15">
      <c r="K403" s="70">
        <v>0.39447731755424065</v>
      </c>
      <c r="L403" s="71">
        <f t="shared" si="24"/>
        <v>49.703311118822079</v>
      </c>
      <c r="M403" s="70">
        <f t="shared" si="26"/>
        <v>0.11485714445295458</v>
      </c>
      <c r="N403" s="71">
        <f t="shared" si="25"/>
        <v>48.503311118822076</v>
      </c>
      <c r="O403" s="70">
        <f t="shared" si="27"/>
        <v>0.11485714445295458</v>
      </c>
    </row>
    <row r="404" spans="11:15">
      <c r="K404" s="70">
        <v>0.39546351084812625</v>
      </c>
      <c r="L404" s="71">
        <f t="shared" si="24"/>
        <v>49.711891492143309</v>
      </c>
      <c r="M404" s="70">
        <f t="shared" si="26"/>
        <v>0.114935942407715</v>
      </c>
      <c r="N404" s="71">
        <f t="shared" si="25"/>
        <v>48.511891492143306</v>
      </c>
      <c r="O404" s="70">
        <f t="shared" si="27"/>
        <v>0.114935942407715</v>
      </c>
    </row>
    <row r="405" spans="11:15">
      <c r="K405" s="70">
        <v>0.39644970414201186</v>
      </c>
      <c r="L405" s="71">
        <f t="shared" si="24"/>
        <v>49.720466043162681</v>
      </c>
      <c r="M405" s="70">
        <f t="shared" si="26"/>
        <v>0.115013986348391</v>
      </c>
      <c r="N405" s="71">
        <f t="shared" si="25"/>
        <v>48.520466043162678</v>
      </c>
      <c r="O405" s="70">
        <f t="shared" si="27"/>
        <v>0.115013986348391</v>
      </c>
    </row>
    <row r="406" spans="11:15">
      <c r="K406" s="70">
        <v>0.39743589743589741</v>
      </c>
      <c r="L406" s="71">
        <f t="shared" si="24"/>
        <v>49.729034835875915</v>
      </c>
      <c r="M406" s="70">
        <f t="shared" si="26"/>
        <v>0.11509127678656814</v>
      </c>
      <c r="N406" s="71">
        <f t="shared" si="25"/>
        <v>48.529034835875912</v>
      </c>
      <c r="O406" s="70">
        <f t="shared" si="27"/>
        <v>0.11509127678656814</v>
      </c>
    </row>
    <row r="407" spans="11:15">
      <c r="K407" s="70">
        <v>0.39842209072978302</v>
      </c>
      <c r="L407" s="71">
        <f t="shared" si="24"/>
        <v>49.73759793399924</v>
      </c>
      <c r="M407" s="70">
        <f t="shared" si="26"/>
        <v>0.11516781422827606</v>
      </c>
      <c r="N407" s="71">
        <f t="shared" si="25"/>
        <v>48.537597933999237</v>
      </c>
      <c r="O407" s="70">
        <f t="shared" si="27"/>
        <v>0.11516781422827606</v>
      </c>
    </row>
    <row r="408" spans="11:15">
      <c r="K408" s="70">
        <v>0.39940828402366862</v>
      </c>
      <c r="L408" s="71">
        <f t="shared" si="24"/>
        <v>49.746155400973151</v>
      </c>
      <c r="M408" s="70">
        <f t="shared" si="26"/>
        <v>0.11524359917392818</v>
      </c>
      <c r="N408" s="71">
        <f t="shared" si="25"/>
        <v>48.546155400973149</v>
      </c>
      <c r="O408" s="70">
        <f t="shared" si="27"/>
        <v>0.11524359917392818</v>
      </c>
    </row>
    <row r="409" spans="11:15">
      <c r="K409" s="70">
        <v>0.40039447731755423</v>
      </c>
      <c r="L409" s="71">
        <f t="shared" si="24"/>
        <v>49.754707299966128</v>
      </c>
      <c r="M409" s="70">
        <f t="shared" si="26"/>
        <v>0.1153186321184948</v>
      </c>
      <c r="N409" s="71">
        <f t="shared" si="25"/>
        <v>48.554707299966125</v>
      </c>
      <c r="O409" s="70">
        <f t="shared" si="27"/>
        <v>0.1153186321184948</v>
      </c>
    </row>
    <row r="410" spans="11:15">
      <c r="K410" s="70">
        <v>0.40138067061143984</v>
      </c>
      <c r="L410" s="71">
        <f t="shared" si="24"/>
        <v>49.763253693878333</v>
      </c>
      <c r="M410" s="70">
        <f t="shared" si="26"/>
        <v>0.11539291355120361</v>
      </c>
      <c r="N410" s="71">
        <f t="shared" si="25"/>
        <v>48.56325369387833</v>
      </c>
      <c r="O410" s="70">
        <f t="shared" si="27"/>
        <v>0.11539291355120361</v>
      </c>
    </row>
    <row r="411" spans="11:15">
      <c r="K411" s="70">
        <v>0.40236686390532544</v>
      </c>
      <c r="L411" s="71">
        <f t="shared" si="24"/>
        <v>49.771794645345267</v>
      </c>
      <c r="M411" s="70">
        <f t="shared" si="26"/>
        <v>0.11546644395576504</v>
      </c>
      <c r="N411" s="71">
        <f t="shared" si="25"/>
        <v>48.571794645345264</v>
      </c>
      <c r="O411" s="70">
        <f t="shared" si="27"/>
        <v>0.11546644395576504</v>
      </c>
    </row>
    <row r="412" spans="11:15">
      <c r="K412" s="70">
        <v>0.40335305719921105</v>
      </c>
      <c r="L412" s="71">
        <f t="shared" si="24"/>
        <v>49.780330216741376</v>
      </c>
      <c r="M412" s="70">
        <f t="shared" si="26"/>
        <v>0.1155392238105041</v>
      </c>
      <c r="N412" s="71">
        <f t="shared" si="25"/>
        <v>48.580330216741373</v>
      </c>
      <c r="O412" s="70">
        <f t="shared" si="27"/>
        <v>0.1155392238105041</v>
      </c>
    </row>
    <row r="413" spans="11:15">
      <c r="K413" s="70">
        <v>0.40433925049309666</v>
      </c>
      <c r="L413" s="71">
        <f t="shared" si="24"/>
        <v>49.788860470183636</v>
      </c>
      <c r="M413" s="70">
        <f t="shared" si="26"/>
        <v>0.11561125358830807</v>
      </c>
      <c r="N413" s="71">
        <f t="shared" si="25"/>
        <v>48.588860470183633</v>
      </c>
      <c r="O413" s="70">
        <f t="shared" si="27"/>
        <v>0.11561125358830807</v>
      </c>
    </row>
    <row r="414" spans="11:15">
      <c r="K414" s="70">
        <v>0.40532544378698226</v>
      </c>
      <c r="L414" s="71">
        <f t="shared" si="24"/>
        <v>49.797385467535122</v>
      </c>
      <c r="M414" s="70">
        <f t="shared" si="26"/>
        <v>0.11568253375629166</v>
      </c>
      <c r="N414" s="71">
        <f t="shared" si="25"/>
        <v>48.597385467535119</v>
      </c>
      <c r="O414" s="70">
        <f t="shared" si="27"/>
        <v>0.11568253375629166</v>
      </c>
    </row>
    <row r="415" spans="11:15">
      <c r="K415" s="70">
        <v>0.40631163708086787</v>
      </c>
      <c r="L415" s="71">
        <f t="shared" si="24"/>
        <v>49.805905270408502</v>
      </c>
      <c r="M415" s="70">
        <f t="shared" si="26"/>
        <v>0.115753064776529</v>
      </c>
      <c r="N415" s="71">
        <f t="shared" si="25"/>
        <v>48.605905270408499</v>
      </c>
      <c r="O415" s="70">
        <f t="shared" si="27"/>
        <v>0.115753064776529</v>
      </c>
    </row>
    <row r="416" spans="11:15">
      <c r="K416" s="70">
        <v>0.40729783037475348</v>
      </c>
      <c r="L416" s="71">
        <f t="shared" si="24"/>
        <v>49.814419940169529</v>
      </c>
      <c r="M416" s="70">
        <f t="shared" si="26"/>
        <v>0.11582284710554144</v>
      </c>
      <c r="N416" s="71">
        <f t="shared" si="25"/>
        <v>48.614419940169526</v>
      </c>
      <c r="O416" s="70">
        <f t="shared" si="27"/>
        <v>0.11582284710554144</v>
      </c>
    </row>
    <row r="417" spans="11:15">
      <c r="K417" s="70">
        <v>0.40828402366863903</v>
      </c>
      <c r="L417" s="71">
        <f t="shared" si="24"/>
        <v>49.822929537940517</v>
      </c>
      <c r="M417" s="70">
        <f t="shared" si="26"/>
        <v>0.11589188119416927</v>
      </c>
      <c r="N417" s="71">
        <f t="shared" si="25"/>
        <v>48.622929537940514</v>
      </c>
      <c r="O417" s="70">
        <f t="shared" si="27"/>
        <v>0.11589188119416927</v>
      </c>
    </row>
    <row r="418" spans="11:15">
      <c r="K418" s="70">
        <v>0.40927021696252464</v>
      </c>
      <c r="L418" s="71">
        <f t="shared" si="24"/>
        <v>49.831434124603732</v>
      </c>
      <c r="M418" s="70">
        <f t="shared" si="26"/>
        <v>0.11596016748836047</v>
      </c>
      <c r="N418" s="71">
        <f t="shared" si="25"/>
        <v>48.631434124603729</v>
      </c>
      <c r="O418" s="70">
        <f t="shared" si="27"/>
        <v>0.11596016748836047</v>
      </c>
    </row>
    <row r="419" spans="11:15">
      <c r="K419" s="70">
        <v>0.41025641025641024</v>
      </c>
      <c r="L419" s="71">
        <f t="shared" si="24"/>
        <v>49.839933760804804</v>
      </c>
      <c r="M419" s="70">
        <f t="shared" si="26"/>
        <v>0.11602770642832198</v>
      </c>
      <c r="N419" s="71">
        <f t="shared" si="25"/>
        <v>48.639933760804801</v>
      </c>
      <c r="O419" s="70">
        <f t="shared" si="27"/>
        <v>0.11602770642832198</v>
      </c>
    </row>
    <row r="420" spans="11:15">
      <c r="K420" s="70">
        <v>0.41124260355029585</v>
      </c>
      <c r="L420" s="71">
        <f t="shared" si="24"/>
        <v>49.848428506956083</v>
      </c>
      <c r="M420" s="70">
        <f t="shared" si="26"/>
        <v>0.11609449844916209</v>
      </c>
      <c r="N420" s="71">
        <f t="shared" si="25"/>
        <v>48.64842850695608</v>
      </c>
      <c r="O420" s="70">
        <f t="shared" si="27"/>
        <v>0.11609449844916209</v>
      </c>
    </row>
    <row r="421" spans="11:15">
      <c r="K421" s="70">
        <v>0.41222879684418146</v>
      </c>
      <c r="L421" s="71">
        <f t="shared" si="24"/>
        <v>49.856918423239954</v>
      </c>
      <c r="M421" s="70">
        <f t="shared" si="26"/>
        <v>0.116160543980765</v>
      </c>
      <c r="N421" s="71">
        <f t="shared" si="25"/>
        <v>48.656918423239951</v>
      </c>
      <c r="O421" s="70">
        <f t="shared" si="27"/>
        <v>0.116160543980765</v>
      </c>
    </row>
    <row r="422" spans="11:15">
      <c r="K422" s="70">
        <v>0.41321499013806706</v>
      </c>
      <c r="L422" s="71">
        <f t="shared" si="24"/>
        <v>49.865403569612184</v>
      </c>
      <c r="M422" s="70">
        <f t="shared" si="26"/>
        <v>0.11622584344722399</v>
      </c>
      <c r="N422" s="71">
        <f t="shared" si="25"/>
        <v>48.665403569612181</v>
      </c>
      <c r="O422" s="70">
        <f t="shared" si="27"/>
        <v>0.11622584344722399</v>
      </c>
    </row>
    <row r="423" spans="11:15">
      <c r="K423" s="70">
        <v>0.41420118343195267</v>
      </c>
      <c r="L423" s="71">
        <f t="shared" si="24"/>
        <v>49.873884005805152</v>
      </c>
      <c r="M423" s="70">
        <f t="shared" si="26"/>
        <v>0.11629039726792684</v>
      </c>
      <c r="N423" s="71">
        <f t="shared" si="25"/>
        <v>48.673884005805149</v>
      </c>
      <c r="O423" s="70">
        <f t="shared" si="27"/>
        <v>0.11629039726792684</v>
      </c>
    </row>
    <row r="424" spans="11:15">
      <c r="K424" s="70">
        <v>0.41518737672583828</v>
      </c>
      <c r="L424" s="71">
        <f t="shared" si="24"/>
        <v>49.882359791331112</v>
      </c>
      <c r="M424" s="70">
        <f t="shared" si="26"/>
        <v>0.11635420585680174</v>
      </c>
      <c r="N424" s="71">
        <f t="shared" si="25"/>
        <v>48.682359791331109</v>
      </c>
      <c r="O424" s="70">
        <f t="shared" si="27"/>
        <v>0.11635420585680174</v>
      </c>
    </row>
    <row r="425" spans="11:15">
      <c r="K425" s="70">
        <v>0.41617357001972388</v>
      </c>
      <c r="L425" s="71">
        <f t="shared" si="24"/>
        <v>49.890830985485408</v>
      </c>
      <c r="M425" s="70">
        <f t="shared" si="26"/>
        <v>0.11641726962254094</v>
      </c>
      <c r="N425" s="71">
        <f t="shared" si="25"/>
        <v>48.690830985485405</v>
      </c>
      <c r="O425" s="70">
        <f t="shared" si="27"/>
        <v>0.11641726962254094</v>
      </c>
    </row>
    <row r="426" spans="11:15">
      <c r="K426" s="70">
        <v>0.41715976331360949</v>
      </c>
      <c r="L426" s="71">
        <f t="shared" si="24"/>
        <v>49.899297647349677</v>
      </c>
      <c r="M426" s="70">
        <f t="shared" si="26"/>
        <v>0.11647958896853869</v>
      </c>
      <c r="N426" s="71">
        <f t="shared" si="25"/>
        <v>48.699297647349674</v>
      </c>
      <c r="O426" s="70">
        <f t="shared" si="27"/>
        <v>0.11647958896853869</v>
      </c>
    </row>
    <row r="427" spans="11:15">
      <c r="K427" s="70">
        <v>0.4181459566074951</v>
      </c>
      <c r="L427" s="71">
        <f t="shared" si="24"/>
        <v>49.907759835794998</v>
      </c>
      <c r="M427" s="70">
        <f t="shared" si="26"/>
        <v>0.11654116429312866</v>
      </c>
      <c r="N427" s="71">
        <f t="shared" si="25"/>
        <v>48.707759835794995</v>
      </c>
      <c r="O427" s="70">
        <f t="shared" si="27"/>
        <v>0.11654116429312866</v>
      </c>
    </row>
    <row r="428" spans="11:15">
      <c r="K428" s="70">
        <v>0.41913214990138065</v>
      </c>
      <c r="L428" s="71">
        <f t="shared" si="24"/>
        <v>49.916217609485038</v>
      </c>
      <c r="M428" s="70">
        <f t="shared" si="26"/>
        <v>0.11660199598943045</v>
      </c>
      <c r="N428" s="71">
        <f t="shared" si="25"/>
        <v>48.716217609485035</v>
      </c>
      <c r="O428" s="70">
        <f t="shared" si="27"/>
        <v>0.11660199598943045</v>
      </c>
    </row>
    <row r="429" spans="11:15">
      <c r="K429" s="70">
        <v>0.42011834319526625</v>
      </c>
      <c r="L429" s="71">
        <f t="shared" si="24"/>
        <v>49.924671026879167</v>
      </c>
      <c r="M429" s="70">
        <f t="shared" si="26"/>
        <v>0.11666208444533856</v>
      </c>
      <c r="N429" s="71">
        <f t="shared" si="25"/>
        <v>48.724671026879165</v>
      </c>
      <c r="O429" s="70">
        <f t="shared" si="27"/>
        <v>0.11666208444533856</v>
      </c>
    </row>
    <row r="430" spans="11:15">
      <c r="K430" s="70">
        <v>0.42110453648915186</v>
      </c>
      <c r="L430" s="71">
        <f t="shared" si="24"/>
        <v>49.933120146235531</v>
      </c>
      <c r="M430" s="70">
        <f t="shared" si="26"/>
        <v>0.11672143004381125</v>
      </c>
      <c r="N430" s="71">
        <f t="shared" si="25"/>
        <v>48.733120146235528</v>
      </c>
      <c r="O430" s="70">
        <f t="shared" si="27"/>
        <v>0.11672143004381125</v>
      </c>
    </row>
    <row r="431" spans="11:15">
      <c r="K431" s="70">
        <v>0.42209072978303747</v>
      </c>
      <c r="L431" s="71">
        <f t="shared" si="24"/>
        <v>49.941565025614132</v>
      </c>
      <c r="M431" s="70">
        <f t="shared" si="26"/>
        <v>0.11678003316241425</v>
      </c>
      <c r="N431" s="71">
        <f t="shared" si="25"/>
        <v>48.741565025614129</v>
      </c>
      <c r="O431" s="70">
        <f t="shared" si="27"/>
        <v>0.11678003316241425</v>
      </c>
    </row>
    <row r="432" spans="11:15">
      <c r="K432" s="70">
        <v>0.42307692307692307</v>
      </c>
      <c r="L432" s="71">
        <f t="shared" si="24"/>
        <v>49.950005722879851</v>
      </c>
      <c r="M432" s="70">
        <f t="shared" si="26"/>
        <v>0.11683789417385067</v>
      </c>
      <c r="N432" s="71">
        <f t="shared" si="25"/>
        <v>48.750005722879848</v>
      </c>
      <c r="O432" s="70">
        <f t="shared" si="27"/>
        <v>0.11683789417385067</v>
      </c>
    </row>
    <row r="433" spans="11:15">
      <c r="K433" s="70">
        <v>0.42406311637080868</v>
      </c>
      <c r="L433" s="71">
        <f t="shared" si="24"/>
        <v>49.958442295705474</v>
      </c>
      <c r="M433" s="70">
        <f t="shared" si="26"/>
        <v>0.11689501344555461</v>
      </c>
      <c r="N433" s="71">
        <f t="shared" si="25"/>
        <v>48.758442295705471</v>
      </c>
      <c r="O433" s="70">
        <f t="shared" si="27"/>
        <v>0.11689501344555461</v>
      </c>
    </row>
    <row r="434" spans="11:15">
      <c r="K434" s="70">
        <v>0.42504930966469429</v>
      </c>
      <c r="L434" s="71">
        <f t="shared" si="24"/>
        <v>49.966874801574669</v>
      </c>
      <c r="M434" s="70">
        <f t="shared" si="26"/>
        <v>0.11695139134007002</v>
      </c>
      <c r="N434" s="71">
        <f t="shared" si="25"/>
        <v>48.766874801574666</v>
      </c>
      <c r="O434" s="70">
        <f t="shared" si="27"/>
        <v>0.11695139134007002</v>
      </c>
    </row>
    <row r="435" spans="11:15">
      <c r="K435" s="70">
        <v>0.42603550295857989</v>
      </c>
      <c r="L435" s="71">
        <f t="shared" si="24"/>
        <v>49.975303297784968</v>
      </c>
      <c r="M435" s="70">
        <f t="shared" si="26"/>
        <v>0.11700702821464794</v>
      </c>
      <c r="N435" s="71">
        <f t="shared" si="25"/>
        <v>48.775303297784966</v>
      </c>
      <c r="O435" s="70">
        <f t="shared" si="27"/>
        <v>0.11700702821464794</v>
      </c>
    </row>
    <row r="436" spans="11:15">
      <c r="K436" s="70">
        <v>0.4270216962524655</v>
      </c>
      <c r="L436" s="71">
        <f t="shared" si="24"/>
        <v>49.983727841450701</v>
      </c>
      <c r="M436" s="70">
        <f t="shared" si="26"/>
        <v>0.11706192442173569</v>
      </c>
      <c r="N436" s="71">
        <f t="shared" si="25"/>
        <v>48.783727841450698</v>
      </c>
      <c r="O436" s="70">
        <f t="shared" si="27"/>
        <v>0.11706192442173569</v>
      </c>
    </row>
    <row r="437" spans="11:15">
      <c r="K437" s="70">
        <v>0.42800788954635111</v>
      </c>
      <c r="L437" s="71">
        <f t="shared" si="24"/>
        <v>49.992148489505922</v>
      </c>
      <c r="M437" s="70">
        <f t="shared" si="26"/>
        <v>0.11711608030858475</v>
      </c>
      <c r="N437" s="71">
        <f t="shared" si="25"/>
        <v>48.792148489505919</v>
      </c>
      <c r="O437" s="70">
        <f t="shared" si="27"/>
        <v>0.11711608030858475</v>
      </c>
    </row>
    <row r="438" spans="11:15">
      <c r="K438" s="70">
        <v>0.42899408284023671</v>
      </c>
      <c r="L438" s="71">
        <f t="shared" si="24"/>
        <v>50.000565298707286</v>
      </c>
      <c r="M438" s="70">
        <f t="shared" si="26"/>
        <v>0.11716949621785103</v>
      </c>
      <c r="N438" s="71">
        <f t="shared" si="25"/>
        <v>48.800565298707284</v>
      </c>
      <c r="O438" s="70">
        <f t="shared" si="27"/>
        <v>0.11716949621785103</v>
      </c>
    </row>
    <row r="439" spans="11:15">
      <c r="K439" s="70">
        <v>0.42998027613412226</v>
      </c>
      <c r="L439" s="71">
        <f t="shared" si="24"/>
        <v>50.008978325636981</v>
      </c>
      <c r="M439" s="70">
        <f t="shared" si="26"/>
        <v>0.11722217248641482</v>
      </c>
      <c r="N439" s="71">
        <f t="shared" si="25"/>
        <v>48.808978325636978</v>
      </c>
      <c r="O439" s="70">
        <f t="shared" si="27"/>
        <v>0.11722217248641482</v>
      </c>
    </row>
    <row r="440" spans="11:15">
      <c r="K440" s="70">
        <v>0.43096646942800787</v>
      </c>
      <c r="L440" s="71">
        <f t="shared" si="24"/>
        <v>50.017387626705528</v>
      </c>
      <c r="M440" s="70">
        <f t="shared" si="26"/>
        <v>0.11727410944701415</v>
      </c>
      <c r="N440" s="71">
        <f t="shared" si="25"/>
        <v>48.817387626705525</v>
      </c>
      <c r="O440" s="70">
        <f t="shared" si="27"/>
        <v>0.11727410944701415</v>
      </c>
    </row>
    <row r="441" spans="11:15">
      <c r="K441" s="70">
        <v>0.43195266272189348</v>
      </c>
      <c r="L441" s="71">
        <f t="shared" si="24"/>
        <v>50.02579325815465</v>
      </c>
      <c r="M441" s="70">
        <f t="shared" si="26"/>
        <v>0.11732530742691637</v>
      </c>
      <c r="N441" s="71">
        <f t="shared" si="25"/>
        <v>48.825793258154647</v>
      </c>
      <c r="O441" s="70">
        <f t="shared" si="27"/>
        <v>0.11732530742691637</v>
      </c>
    </row>
    <row r="442" spans="11:15">
      <c r="K442" s="70">
        <v>0.43293885601577908</v>
      </c>
      <c r="L442" s="71">
        <f t="shared" si="24"/>
        <v>50.034195276060082</v>
      </c>
      <c r="M442" s="70">
        <f t="shared" si="26"/>
        <v>0.11737576674860642</v>
      </c>
      <c r="N442" s="71">
        <f t="shared" si="25"/>
        <v>48.834195276060079</v>
      </c>
      <c r="O442" s="70">
        <f t="shared" si="27"/>
        <v>0.11737576674860642</v>
      </c>
    </row>
    <row r="443" spans="11:15">
      <c r="K443" s="70">
        <v>0.43392504930966469</v>
      </c>
      <c r="L443" s="71">
        <f t="shared" si="24"/>
        <v>50.042593736334361</v>
      </c>
      <c r="M443" s="70">
        <f t="shared" si="26"/>
        <v>0.11742548772968885</v>
      </c>
      <c r="N443" s="71">
        <f t="shared" si="25"/>
        <v>48.842593736334358</v>
      </c>
      <c r="O443" s="70">
        <f t="shared" si="27"/>
        <v>0.11742548772968885</v>
      </c>
    </row>
    <row r="444" spans="11:15">
      <c r="K444" s="70">
        <v>0.4349112426035503</v>
      </c>
      <c r="L444" s="71">
        <f t="shared" si="24"/>
        <v>50.050988694729611</v>
      </c>
      <c r="M444" s="70">
        <f t="shared" si="26"/>
        <v>0.11747447068273464</v>
      </c>
      <c r="N444" s="71">
        <f t="shared" si="25"/>
        <v>48.850988694729608</v>
      </c>
      <c r="O444" s="70">
        <f t="shared" si="27"/>
        <v>0.11747447068273464</v>
      </c>
    </row>
    <row r="445" spans="11:15">
      <c r="K445" s="70">
        <v>0.4358974358974359</v>
      </c>
      <c r="L445" s="71">
        <f t="shared" si="24"/>
        <v>50.059380206840302</v>
      </c>
      <c r="M445" s="70">
        <f t="shared" si="26"/>
        <v>0.11752271591542422</v>
      </c>
      <c r="N445" s="71">
        <f t="shared" si="25"/>
        <v>48.859380206840299</v>
      </c>
      <c r="O445" s="70">
        <f t="shared" si="27"/>
        <v>0.11752271591542422</v>
      </c>
    </row>
    <row r="446" spans="11:15">
      <c r="K446" s="70">
        <v>0.43688362919132151</v>
      </c>
      <c r="L446" s="71">
        <f t="shared" si="24"/>
        <v>50.067768328105963</v>
      </c>
      <c r="M446" s="70">
        <f t="shared" si="26"/>
        <v>0.11757022373089519</v>
      </c>
      <c r="N446" s="71">
        <f t="shared" si="25"/>
        <v>48.86776832810596</v>
      </c>
      <c r="O446" s="70">
        <f t="shared" si="27"/>
        <v>0.11757022373089519</v>
      </c>
    </row>
    <row r="447" spans="11:15">
      <c r="K447" s="70">
        <v>0.43786982248520712</v>
      </c>
      <c r="L447" s="71">
        <f t="shared" si="24"/>
        <v>50.076153113813952</v>
      </c>
      <c r="M447" s="70">
        <f t="shared" si="26"/>
        <v>0.11761699442670112</v>
      </c>
      <c r="N447" s="71">
        <f t="shared" si="25"/>
        <v>48.876153113813949</v>
      </c>
      <c r="O447" s="70">
        <f t="shared" si="27"/>
        <v>0.11761699442670112</v>
      </c>
    </row>
    <row r="448" spans="11:15">
      <c r="K448" s="70">
        <v>0.43885601577909272</v>
      </c>
      <c r="L448" s="71">
        <f t="shared" si="24"/>
        <v>50.084534619102101</v>
      </c>
      <c r="M448" s="70">
        <f t="shared" si="26"/>
        <v>0.11766302829636376</v>
      </c>
      <c r="N448" s="71">
        <f t="shared" si="25"/>
        <v>48.884534619102098</v>
      </c>
      <c r="O448" s="70">
        <f t="shared" si="27"/>
        <v>0.11766302829636376</v>
      </c>
    </row>
    <row r="449" spans="11:15">
      <c r="K449" s="70">
        <v>0.43984220907297833</v>
      </c>
      <c r="L449" s="71">
        <f t="shared" si="24"/>
        <v>50.092912898961444</v>
      </c>
      <c r="M449" s="70">
        <f t="shared" si="26"/>
        <v>0.11770832562794237</v>
      </c>
      <c r="N449" s="71">
        <f t="shared" si="25"/>
        <v>48.892912898961441</v>
      </c>
      <c r="O449" s="70">
        <f t="shared" si="27"/>
        <v>0.11770832562794237</v>
      </c>
    </row>
    <row r="450" spans="11:15">
      <c r="K450" s="70">
        <v>0.44082840236686388</v>
      </c>
      <c r="L450" s="71">
        <f t="shared" si="24"/>
        <v>50.101288008238875</v>
      </c>
      <c r="M450" s="70">
        <f t="shared" si="26"/>
        <v>0.11775288670479245</v>
      </c>
      <c r="N450" s="71">
        <f t="shared" si="25"/>
        <v>48.901288008238872</v>
      </c>
      <c r="O450" s="70">
        <f t="shared" si="27"/>
        <v>0.11775288670479245</v>
      </c>
    </row>
    <row r="451" spans="11:15">
      <c r="K451" s="70">
        <v>0.44181459566074949</v>
      </c>
      <c r="L451" s="71">
        <f t="shared" ref="L451:L514" si="28">_xlfn.NORM.INV(K451,$B$31,$E$31)</f>
        <v>50.109660001639767</v>
      </c>
      <c r="M451" s="70">
        <f t="shared" si="26"/>
        <v>0.11779671180587237</v>
      </c>
      <c r="N451" s="71">
        <f t="shared" ref="N451:N514" si="29">_xlfn.NORM.INV(K451,$B$33,$E$31)</f>
        <v>48.909660001639764</v>
      </c>
      <c r="O451" s="70">
        <f t="shared" si="27"/>
        <v>0.11779671180587237</v>
      </c>
    </row>
    <row r="452" spans="11:15">
      <c r="K452" s="70">
        <v>0.44280078895463509</v>
      </c>
      <c r="L452" s="71">
        <f t="shared" si="28"/>
        <v>50.118028933730656</v>
      </c>
      <c r="M452" s="70">
        <f t="shared" si="26"/>
        <v>0.11783980120465584</v>
      </c>
      <c r="N452" s="71">
        <f t="shared" si="29"/>
        <v>48.918028933730653</v>
      </c>
      <c r="O452" s="70">
        <f t="shared" si="27"/>
        <v>0.11783980120465584</v>
      </c>
    </row>
    <row r="453" spans="11:15">
      <c r="K453" s="70">
        <v>0.4437869822485207</v>
      </c>
      <c r="L453" s="71">
        <f t="shared" si="28"/>
        <v>50.126394858941822</v>
      </c>
      <c r="M453" s="70">
        <f t="shared" ref="M453:M516" si="30">(K453-K452)/(L453-L452)</f>
        <v>0.11788215517027945</v>
      </c>
      <c r="N453" s="71">
        <f t="shared" si="29"/>
        <v>48.926394858941819</v>
      </c>
      <c r="O453" s="70">
        <f t="shared" ref="O453:O516" si="31">(K453-K452)/(N453-N452)</f>
        <v>0.11788215517027945</v>
      </c>
    </row>
    <row r="454" spans="11:15">
      <c r="K454" s="70">
        <v>0.44477317554240631</v>
      </c>
      <c r="L454" s="71">
        <f t="shared" si="28"/>
        <v>50.134757831569885</v>
      </c>
      <c r="M454" s="70">
        <f t="shared" si="30"/>
        <v>0.11792377396719729</v>
      </c>
      <c r="N454" s="71">
        <f t="shared" si="29"/>
        <v>48.934757831569883</v>
      </c>
      <c r="O454" s="70">
        <f t="shared" si="31"/>
        <v>0.11792377396719729</v>
      </c>
    </row>
    <row r="455" spans="11:15">
      <c r="K455" s="70">
        <v>0.44575936883629191</v>
      </c>
      <c r="L455" s="71">
        <f t="shared" si="28"/>
        <v>50.143117905780436</v>
      </c>
      <c r="M455" s="70">
        <f t="shared" si="30"/>
        <v>0.1179646578544775</v>
      </c>
      <c r="N455" s="71">
        <f t="shared" si="29"/>
        <v>48.943117905780433</v>
      </c>
      <c r="O455" s="70">
        <f t="shared" si="31"/>
        <v>0.1179646578544775</v>
      </c>
    </row>
    <row r="456" spans="11:15">
      <c r="K456" s="70">
        <v>0.44674556213017752</v>
      </c>
      <c r="L456" s="71">
        <f t="shared" si="28"/>
        <v>50.151475135610561</v>
      </c>
      <c r="M456" s="70">
        <f t="shared" si="30"/>
        <v>0.11800480708699981</v>
      </c>
      <c r="N456" s="71">
        <f t="shared" si="29"/>
        <v>48.951475135610558</v>
      </c>
      <c r="O456" s="70">
        <f t="shared" si="31"/>
        <v>0.11800480708699981</v>
      </c>
    </row>
    <row r="457" spans="11:15">
      <c r="K457" s="70">
        <v>0.44773175542406313</v>
      </c>
      <c r="L457" s="71">
        <f t="shared" si="28"/>
        <v>50.159829574971397</v>
      </c>
      <c r="M457" s="70">
        <f t="shared" si="30"/>
        <v>0.11804422191495566</v>
      </c>
      <c r="N457" s="71">
        <f t="shared" si="29"/>
        <v>48.959829574971394</v>
      </c>
      <c r="O457" s="70">
        <f t="shared" si="31"/>
        <v>0.11804422191495566</v>
      </c>
    </row>
    <row r="458" spans="11:15">
      <c r="K458" s="70">
        <v>0.44871794871794873</v>
      </c>
      <c r="L458" s="71">
        <f t="shared" si="28"/>
        <v>50.16818127765071</v>
      </c>
      <c r="M458" s="70">
        <f t="shared" si="30"/>
        <v>0.11808290258325008</v>
      </c>
      <c r="N458" s="71">
        <f t="shared" si="29"/>
        <v>48.968181277650707</v>
      </c>
      <c r="O458" s="70">
        <f t="shared" si="31"/>
        <v>0.11808290258325008</v>
      </c>
    </row>
    <row r="459" spans="11:15">
      <c r="K459" s="70">
        <v>0.44970414201183434</v>
      </c>
      <c r="L459" s="71">
        <f t="shared" si="28"/>
        <v>50.176530297315395</v>
      </c>
      <c r="M459" s="70">
        <f t="shared" si="30"/>
        <v>0.11812084933241354</v>
      </c>
      <c r="N459" s="71">
        <f t="shared" si="29"/>
        <v>48.976530297315392</v>
      </c>
      <c r="O459" s="70">
        <f t="shared" si="31"/>
        <v>0.11812084933241354</v>
      </c>
    </row>
    <row r="460" spans="11:15">
      <c r="K460" s="70">
        <v>0.45069033530571995</v>
      </c>
      <c r="L460" s="71">
        <f t="shared" si="28"/>
        <v>50.184876687513977</v>
      </c>
      <c r="M460" s="70">
        <f t="shared" si="30"/>
        <v>0.118158062398415</v>
      </c>
      <c r="N460" s="71">
        <f t="shared" si="29"/>
        <v>48.984876687513975</v>
      </c>
      <c r="O460" s="70">
        <f t="shared" si="31"/>
        <v>0.118158062398415</v>
      </c>
    </row>
    <row r="461" spans="11:15">
      <c r="K461" s="70">
        <v>0.4516765285996055</v>
      </c>
      <c r="L461" s="71">
        <f t="shared" si="28"/>
        <v>50.193220501679136</v>
      </c>
      <c r="M461" s="70">
        <f t="shared" si="30"/>
        <v>0.11819454201216981</v>
      </c>
      <c r="N461" s="71">
        <f t="shared" si="29"/>
        <v>48.993220501679133</v>
      </c>
      <c r="O461" s="70">
        <f t="shared" si="31"/>
        <v>0.11819454201216981</v>
      </c>
    </row>
    <row r="462" spans="11:15">
      <c r="K462" s="70">
        <v>0.4526627218934911</v>
      </c>
      <c r="L462" s="71">
        <f t="shared" si="28"/>
        <v>50.201561793130175</v>
      </c>
      <c r="M462" s="70">
        <f t="shared" si="30"/>
        <v>0.11823028840009707</v>
      </c>
      <c r="N462" s="71">
        <f t="shared" si="29"/>
        <v>49.001561793130172</v>
      </c>
      <c r="O462" s="70">
        <f t="shared" si="31"/>
        <v>0.11823028840009707</v>
      </c>
    </row>
    <row r="463" spans="11:15">
      <c r="K463" s="70">
        <v>0.45364891518737671</v>
      </c>
      <c r="L463" s="71">
        <f t="shared" si="28"/>
        <v>50.209900615075497</v>
      </c>
      <c r="M463" s="70">
        <f t="shared" si="30"/>
        <v>0.11826530178387785</v>
      </c>
      <c r="N463" s="71">
        <f t="shared" si="29"/>
        <v>49.009900615075495</v>
      </c>
      <c r="O463" s="70">
        <f t="shared" si="31"/>
        <v>0.11826530178387785</v>
      </c>
    </row>
    <row r="464" spans="11:15">
      <c r="K464" s="70">
        <v>0.45463510848126232</v>
      </c>
      <c r="L464" s="71">
        <f t="shared" si="28"/>
        <v>50.218237020615071</v>
      </c>
      <c r="M464" s="70">
        <f t="shared" si="30"/>
        <v>0.11829958238045074</v>
      </c>
      <c r="N464" s="71">
        <f t="shared" si="29"/>
        <v>49.018237020615068</v>
      </c>
      <c r="O464" s="70">
        <f t="shared" si="31"/>
        <v>0.11829958238045074</v>
      </c>
    </row>
    <row r="465" spans="11:15">
      <c r="K465" s="70">
        <v>0.45562130177514792</v>
      </c>
      <c r="L465" s="71">
        <f t="shared" si="28"/>
        <v>50.226571062742856</v>
      </c>
      <c r="M465" s="70">
        <f t="shared" si="30"/>
        <v>0.1183331304023149</v>
      </c>
      <c r="N465" s="71">
        <f t="shared" si="29"/>
        <v>49.026571062742853</v>
      </c>
      <c r="O465" s="70">
        <f t="shared" si="31"/>
        <v>0.1183331304023149</v>
      </c>
    </row>
    <row r="466" spans="11:15">
      <c r="K466" s="70">
        <v>0.45660749506903353</v>
      </c>
      <c r="L466" s="71">
        <f t="shared" si="28"/>
        <v>50.234902794349253</v>
      </c>
      <c r="M466" s="70">
        <f t="shared" si="30"/>
        <v>0.11836594605717174</v>
      </c>
      <c r="N466" s="71">
        <f t="shared" si="29"/>
        <v>49.03490279434925</v>
      </c>
      <c r="O466" s="70">
        <f t="shared" si="31"/>
        <v>0.11836594605717174</v>
      </c>
    </row>
    <row r="467" spans="11:15">
      <c r="K467" s="70">
        <v>0.45759368836291914</v>
      </c>
      <c r="L467" s="71">
        <f t="shared" si="28"/>
        <v>50.243232268223537</v>
      </c>
      <c r="M467" s="70">
        <f t="shared" si="30"/>
        <v>0.11839802954786557</v>
      </c>
      <c r="N467" s="71">
        <f t="shared" si="29"/>
        <v>49.043232268223534</v>
      </c>
      <c r="O467" s="70">
        <f t="shared" si="31"/>
        <v>0.11839802954786557</v>
      </c>
    </row>
    <row r="468" spans="11:15">
      <c r="K468" s="70">
        <v>0.45857988165680474</v>
      </c>
      <c r="L468" s="71">
        <f t="shared" si="28"/>
        <v>50.251559537056245</v>
      </c>
      <c r="M468" s="70">
        <f t="shared" si="30"/>
        <v>0.11842938107293448</v>
      </c>
      <c r="N468" s="71">
        <f t="shared" si="29"/>
        <v>49.051559537056242</v>
      </c>
      <c r="O468" s="70">
        <f t="shared" si="31"/>
        <v>0.11842938107293448</v>
      </c>
    </row>
    <row r="469" spans="11:15">
      <c r="K469" s="70">
        <v>0.45956607495069035</v>
      </c>
      <c r="L469" s="71">
        <f t="shared" si="28"/>
        <v>50.259884653441596</v>
      </c>
      <c r="M469" s="70">
        <f t="shared" si="30"/>
        <v>0.11846000082605453</v>
      </c>
      <c r="N469" s="71">
        <f t="shared" si="29"/>
        <v>49.059884653441593</v>
      </c>
      <c r="O469" s="70">
        <f t="shared" si="31"/>
        <v>0.11846000082605453</v>
      </c>
    </row>
    <row r="470" spans="11:15">
      <c r="K470" s="70">
        <v>0.46055226824457596</v>
      </c>
      <c r="L470" s="71">
        <f t="shared" si="28"/>
        <v>50.268207669879843</v>
      </c>
      <c r="M470" s="70">
        <f t="shared" si="30"/>
        <v>0.11848988899670028</v>
      </c>
      <c r="N470" s="71">
        <f t="shared" si="29"/>
        <v>49.06820766987984</v>
      </c>
      <c r="O470" s="70">
        <f t="shared" si="31"/>
        <v>0.11848988899670028</v>
      </c>
    </row>
    <row r="471" spans="11:15">
      <c r="K471" s="70">
        <v>0.46153846153846156</v>
      </c>
      <c r="L471" s="71">
        <f t="shared" si="28"/>
        <v>50.276528638779709</v>
      </c>
      <c r="M471" s="70">
        <f t="shared" si="30"/>
        <v>0.1185190457689892</v>
      </c>
      <c r="N471" s="71">
        <f t="shared" si="29"/>
        <v>49.076528638779706</v>
      </c>
      <c r="O471" s="70">
        <f t="shared" si="31"/>
        <v>0.1185190457689892</v>
      </c>
    </row>
    <row r="472" spans="11:15">
      <c r="K472" s="70">
        <v>0.46252465483234712</v>
      </c>
      <c r="L472" s="71">
        <f t="shared" si="28"/>
        <v>50.284847612460709</v>
      </c>
      <c r="M472" s="70">
        <f t="shared" si="30"/>
        <v>0.1185474713230513</v>
      </c>
      <c r="N472" s="71">
        <f t="shared" si="29"/>
        <v>49.084847612460706</v>
      </c>
      <c r="O472" s="70">
        <f t="shared" si="31"/>
        <v>0.1185474713230513</v>
      </c>
    </row>
    <row r="473" spans="11:15">
      <c r="K473" s="70">
        <v>0.46351084812623272</v>
      </c>
      <c r="L473" s="71">
        <f t="shared" si="28"/>
        <v>50.293164643155521</v>
      </c>
      <c r="M473" s="70">
        <f t="shared" si="30"/>
        <v>0.11857516583421804</v>
      </c>
      <c r="N473" s="71">
        <f t="shared" si="29"/>
        <v>49.093164643155518</v>
      </c>
      <c r="O473" s="70">
        <f t="shared" si="31"/>
        <v>0.11857516583421804</v>
      </c>
    </row>
    <row r="474" spans="11:15">
      <c r="K474" s="70">
        <v>0.46449704142011833</v>
      </c>
      <c r="L474" s="71">
        <f t="shared" si="28"/>
        <v>50.301479783012333</v>
      </c>
      <c r="M474" s="70">
        <f t="shared" si="30"/>
        <v>0.11860212947322721</v>
      </c>
      <c r="N474" s="71">
        <f t="shared" si="29"/>
        <v>49.10147978301233</v>
      </c>
      <c r="O474" s="70">
        <f t="shared" si="31"/>
        <v>0.11860212947322721</v>
      </c>
    </row>
    <row r="475" spans="11:15">
      <c r="K475" s="70">
        <v>0.46548323471400394</v>
      </c>
      <c r="L475" s="71">
        <f t="shared" si="28"/>
        <v>50.309793084097187</v>
      </c>
      <c r="M475" s="70">
        <f t="shared" si="30"/>
        <v>0.1186283624061603</v>
      </c>
      <c r="N475" s="71">
        <f t="shared" si="29"/>
        <v>49.109793084097184</v>
      </c>
      <c r="O475" s="70">
        <f t="shared" si="31"/>
        <v>0.1186283624061603</v>
      </c>
    </row>
    <row r="476" spans="11:15">
      <c r="K476" s="70">
        <v>0.46646942800788954</v>
      </c>
      <c r="L476" s="71">
        <f t="shared" si="28"/>
        <v>50.318104598396282</v>
      </c>
      <c r="M476" s="70">
        <f t="shared" si="30"/>
        <v>0.11865386479489173</v>
      </c>
      <c r="N476" s="71">
        <f t="shared" si="29"/>
        <v>49.118104598396279</v>
      </c>
      <c r="O476" s="70">
        <f t="shared" si="31"/>
        <v>0.11865386479489173</v>
      </c>
    </row>
    <row r="477" spans="11:15">
      <c r="K477" s="70">
        <v>0.46745562130177515</v>
      </c>
      <c r="L477" s="71">
        <f t="shared" si="28"/>
        <v>50.326414377818345</v>
      </c>
      <c r="M477" s="70">
        <f t="shared" si="30"/>
        <v>0.11867863679595943</v>
      </c>
      <c r="N477" s="71">
        <f t="shared" si="29"/>
        <v>49.126414377818342</v>
      </c>
      <c r="O477" s="70">
        <f t="shared" si="31"/>
        <v>0.11867863679595943</v>
      </c>
    </row>
    <row r="478" spans="11:15">
      <c r="K478" s="70">
        <v>0.46844181459566075</v>
      </c>
      <c r="L478" s="71">
        <f t="shared" si="28"/>
        <v>50.33472247419688</v>
      </c>
      <c r="M478" s="70">
        <f t="shared" si="30"/>
        <v>0.1187026785622721</v>
      </c>
      <c r="N478" s="71">
        <f t="shared" si="29"/>
        <v>49.134722474196877</v>
      </c>
      <c r="O478" s="70">
        <f t="shared" si="31"/>
        <v>0.1187026785622721</v>
      </c>
    </row>
    <row r="479" spans="11:15">
      <c r="K479" s="70">
        <v>0.46942800788954636</v>
      </c>
      <c r="L479" s="71">
        <f t="shared" si="28"/>
        <v>50.343028939292516</v>
      </c>
      <c r="M479" s="70">
        <f t="shared" si="30"/>
        <v>0.11872599024147291</v>
      </c>
      <c r="N479" s="71">
        <f t="shared" si="29"/>
        <v>49.143028939292513</v>
      </c>
      <c r="O479" s="70">
        <f t="shared" si="31"/>
        <v>0.11872599024147291</v>
      </c>
    </row>
    <row r="480" spans="11:15">
      <c r="K480" s="70">
        <v>0.47041420118343197</v>
      </c>
      <c r="L480" s="71">
        <f t="shared" si="28"/>
        <v>50.351333824795276</v>
      </c>
      <c r="M480" s="70">
        <f t="shared" si="30"/>
        <v>0.118748571977046</v>
      </c>
      <c r="N480" s="71">
        <f t="shared" si="29"/>
        <v>49.151333824795273</v>
      </c>
      <c r="O480" s="70">
        <f t="shared" si="31"/>
        <v>0.118748571977046</v>
      </c>
    </row>
    <row r="481" spans="11:15">
      <c r="K481" s="70">
        <v>0.47140039447731757</v>
      </c>
      <c r="L481" s="71">
        <f t="shared" si="28"/>
        <v>50.359637182326885</v>
      </c>
      <c r="M481" s="70">
        <f t="shared" si="30"/>
        <v>0.1187704239075997</v>
      </c>
      <c r="N481" s="71">
        <f t="shared" si="29"/>
        <v>49.159637182326883</v>
      </c>
      <c r="O481" s="70">
        <f t="shared" si="31"/>
        <v>0.1187704239075997</v>
      </c>
    </row>
    <row r="482" spans="11:15">
      <c r="K482" s="70">
        <v>0.47238658777120318</v>
      </c>
      <c r="L482" s="71">
        <f t="shared" si="28"/>
        <v>50.367939063443011</v>
      </c>
      <c r="M482" s="70">
        <f t="shared" si="30"/>
        <v>0.11879154616777864</v>
      </c>
      <c r="N482" s="71">
        <f t="shared" si="29"/>
        <v>49.167939063443008</v>
      </c>
      <c r="O482" s="70">
        <f t="shared" si="31"/>
        <v>0.11879154616777864</v>
      </c>
    </row>
    <row r="483" spans="11:15">
      <c r="K483" s="70">
        <v>0.47337278106508873</v>
      </c>
      <c r="L483" s="71">
        <f t="shared" si="28"/>
        <v>50.376239519635583</v>
      </c>
      <c r="M483" s="70">
        <f t="shared" si="30"/>
        <v>0.11881193888693688</v>
      </c>
      <c r="N483" s="71">
        <f t="shared" si="29"/>
        <v>49.17623951963558</v>
      </c>
      <c r="O483" s="70">
        <f t="shared" si="31"/>
        <v>0.11881193888693688</v>
      </c>
    </row>
    <row r="484" spans="11:15">
      <c r="K484" s="70">
        <v>0.47435897435897434</v>
      </c>
      <c r="L484" s="71">
        <f t="shared" si="28"/>
        <v>50.38453860233502</v>
      </c>
      <c r="M484" s="70">
        <f t="shared" si="30"/>
        <v>0.11883160219049754</v>
      </c>
      <c r="N484" s="71">
        <f t="shared" si="29"/>
        <v>49.184538602335017</v>
      </c>
      <c r="O484" s="70">
        <f t="shared" si="31"/>
        <v>0.11883160219049754</v>
      </c>
    </row>
    <row r="485" spans="11:15">
      <c r="K485" s="70">
        <v>0.47534516765285995</v>
      </c>
      <c r="L485" s="71">
        <f t="shared" si="28"/>
        <v>50.392836362912504</v>
      </c>
      <c r="M485" s="70">
        <f t="shared" si="30"/>
        <v>0.11885053619908083</v>
      </c>
      <c r="N485" s="71">
        <f t="shared" si="29"/>
        <v>49.192836362912502</v>
      </c>
      <c r="O485" s="70">
        <f t="shared" si="31"/>
        <v>0.11885053619908083</v>
      </c>
    </row>
    <row r="486" spans="11:15">
      <c r="K486" s="70">
        <v>0.47633136094674555</v>
      </c>
      <c r="L486" s="71">
        <f t="shared" si="28"/>
        <v>50.401132852682217</v>
      </c>
      <c r="M486" s="70">
        <f t="shared" si="30"/>
        <v>0.11886874102898949</v>
      </c>
      <c r="N486" s="71">
        <f t="shared" si="29"/>
        <v>49.201132852682214</v>
      </c>
      <c r="O486" s="70">
        <f t="shared" si="31"/>
        <v>0.11886874102898949</v>
      </c>
    </row>
    <row r="487" spans="11:15">
      <c r="K487" s="70">
        <v>0.47731755424063116</v>
      </c>
      <c r="L487" s="71">
        <f t="shared" si="28"/>
        <v>50.409428122903591</v>
      </c>
      <c r="M487" s="70">
        <f t="shared" si="30"/>
        <v>0.11888621679188546</v>
      </c>
      <c r="N487" s="71">
        <f t="shared" si="29"/>
        <v>49.209428122903589</v>
      </c>
      <c r="O487" s="70">
        <f t="shared" si="31"/>
        <v>0.11888621679188546</v>
      </c>
    </row>
    <row r="488" spans="11:15">
      <c r="K488" s="70">
        <v>0.47830374753451677</v>
      </c>
      <c r="L488" s="71">
        <f t="shared" si="28"/>
        <v>50.417722224783567</v>
      </c>
      <c r="M488" s="70">
        <f t="shared" si="30"/>
        <v>0.11890296359471324</v>
      </c>
      <c r="N488" s="71">
        <f t="shared" si="29"/>
        <v>49.217722224783564</v>
      </c>
      <c r="O488" s="70">
        <f t="shared" si="31"/>
        <v>0.11890296359471324</v>
      </c>
    </row>
    <row r="489" spans="11:15">
      <c r="K489" s="70">
        <v>0.47928994082840237</v>
      </c>
      <c r="L489" s="71">
        <f t="shared" si="28"/>
        <v>50.426015209478791</v>
      </c>
      <c r="M489" s="70">
        <f t="shared" si="30"/>
        <v>0.11891898154033306</v>
      </c>
      <c r="N489" s="71">
        <f t="shared" si="29"/>
        <v>49.226015209478788</v>
      </c>
      <c r="O489" s="70">
        <f t="shared" si="31"/>
        <v>0.11891898154033306</v>
      </c>
    </row>
    <row r="490" spans="11:15">
      <c r="K490" s="70">
        <v>0.48027613412228798</v>
      </c>
      <c r="L490" s="71">
        <f t="shared" si="28"/>
        <v>50.434307128097849</v>
      </c>
      <c r="M490" s="70">
        <f t="shared" si="30"/>
        <v>0.11893427072703772</v>
      </c>
      <c r="N490" s="71">
        <f t="shared" si="29"/>
        <v>49.234307128097846</v>
      </c>
      <c r="O490" s="70">
        <f t="shared" si="31"/>
        <v>0.11893427072703772</v>
      </c>
    </row>
    <row r="491" spans="11:15">
      <c r="K491" s="70">
        <v>0.48126232741617359</v>
      </c>
      <c r="L491" s="71">
        <f t="shared" si="28"/>
        <v>50.442598031703511</v>
      </c>
      <c r="M491" s="70">
        <f t="shared" si="30"/>
        <v>0.11894883124827559</v>
      </c>
      <c r="N491" s="71">
        <f t="shared" si="29"/>
        <v>49.242598031703508</v>
      </c>
      <c r="O491" s="70">
        <f t="shared" si="31"/>
        <v>0.11894883124827559</v>
      </c>
    </row>
    <row r="492" spans="11:15">
      <c r="K492" s="70">
        <v>0.48224852071005919</v>
      </c>
      <c r="L492" s="71">
        <f t="shared" si="28"/>
        <v>50.450887971314927</v>
      </c>
      <c r="M492" s="70">
        <f t="shared" si="30"/>
        <v>0.11896266319329463</v>
      </c>
      <c r="N492" s="71">
        <f t="shared" si="29"/>
        <v>49.250887971314924</v>
      </c>
      <c r="O492" s="70">
        <f t="shared" si="31"/>
        <v>0.11896266319329463</v>
      </c>
    </row>
    <row r="493" spans="11:15">
      <c r="K493" s="70">
        <v>0.4832347140039448</v>
      </c>
      <c r="L493" s="71">
        <f t="shared" si="28"/>
        <v>50.459176997909836</v>
      </c>
      <c r="M493" s="70">
        <f t="shared" si="30"/>
        <v>0.11897576664687266</v>
      </c>
      <c r="N493" s="71">
        <f t="shared" si="29"/>
        <v>49.259176997909833</v>
      </c>
      <c r="O493" s="70">
        <f t="shared" si="31"/>
        <v>0.11897576664687266</v>
      </c>
    </row>
    <row r="494" spans="11:15">
      <c r="K494" s="70">
        <v>0.48422090729783035</v>
      </c>
      <c r="L494" s="71">
        <f t="shared" si="28"/>
        <v>50.467465162426777</v>
      </c>
      <c r="M494" s="70">
        <f t="shared" si="30"/>
        <v>0.11898814168924804</v>
      </c>
      <c r="N494" s="71">
        <f t="shared" si="29"/>
        <v>49.267465162426774</v>
      </c>
      <c r="O494" s="70">
        <f t="shared" si="31"/>
        <v>0.11898814168924804</v>
      </c>
    </row>
    <row r="495" spans="11:15">
      <c r="K495" s="70">
        <v>0.48520710059171596</v>
      </c>
      <c r="L495" s="71">
        <f t="shared" si="28"/>
        <v>50.475752515767297</v>
      </c>
      <c r="M495" s="70">
        <f t="shared" si="30"/>
        <v>0.11899978839609376</v>
      </c>
      <c r="N495" s="71">
        <f t="shared" si="29"/>
        <v>49.275752515767294</v>
      </c>
      <c r="O495" s="70">
        <f t="shared" si="31"/>
        <v>0.11899978839609376</v>
      </c>
    </row>
    <row r="496" spans="11:15">
      <c r="K496" s="70">
        <v>0.48619329388560156</v>
      </c>
      <c r="L496" s="71">
        <f t="shared" si="28"/>
        <v>50.484039108798129</v>
      </c>
      <c r="M496" s="70">
        <f t="shared" si="30"/>
        <v>0.1190107068389047</v>
      </c>
      <c r="N496" s="71">
        <f t="shared" si="29"/>
        <v>49.284039108798126</v>
      </c>
      <c r="O496" s="70">
        <f t="shared" si="31"/>
        <v>0.1190107068389047</v>
      </c>
    </row>
    <row r="497" spans="11:15">
      <c r="K497" s="70">
        <v>0.48717948717948717</v>
      </c>
      <c r="L497" s="71">
        <f t="shared" si="28"/>
        <v>50.492324992353417</v>
      </c>
      <c r="M497" s="70">
        <f t="shared" si="30"/>
        <v>0.11902089708419578</v>
      </c>
      <c r="N497" s="71">
        <f t="shared" si="29"/>
        <v>49.292324992353414</v>
      </c>
      <c r="O497" s="70">
        <f t="shared" si="31"/>
        <v>0.11902089708419578</v>
      </c>
    </row>
    <row r="498" spans="11:15">
      <c r="K498" s="70">
        <v>0.48816568047337278</v>
      </c>
      <c r="L498" s="71">
        <f t="shared" si="28"/>
        <v>50.500610217236883</v>
      </c>
      <c r="M498" s="70">
        <f t="shared" si="30"/>
        <v>0.11903035919443945</v>
      </c>
      <c r="N498" s="71">
        <f t="shared" si="29"/>
        <v>49.30061021723688</v>
      </c>
      <c r="O498" s="70">
        <f t="shared" si="31"/>
        <v>0.11903035919443945</v>
      </c>
    </row>
    <row r="499" spans="11:15">
      <c r="K499" s="70">
        <v>0.48915187376725838</v>
      </c>
      <c r="L499" s="71">
        <f t="shared" si="28"/>
        <v>50.508894834224002</v>
      </c>
      <c r="M499" s="70">
        <f t="shared" si="30"/>
        <v>0.11903909322772073</v>
      </c>
      <c r="N499" s="71">
        <f t="shared" si="29"/>
        <v>49.308894834223999</v>
      </c>
      <c r="O499" s="70">
        <f t="shared" si="31"/>
        <v>0.11903909322772073</v>
      </c>
    </row>
    <row r="500" spans="11:15">
      <c r="K500" s="70">
        <v>0.49013806706114399</v>
      </c>
      <c r="L500" s="71">
        <f t="shared" si="28"/>
        <v>50.51717889406423</v>
      </c>
      <c r="M500" s="70">
        <f t="shared" si="30"/>
        <v>0.11904709923708173</v>
      </c>
      <c r="N500" s="71">
        <f t="shared" si="29"/>
        <v>49.317178894064227</v>
      </c>
      <c r="O500" s="70">
        <f t="shared" si="31"/>
        <v>0.11904709923708173</v>
      </c>
    </row>
    <row r="501" spans="11:15">
      <c r="K501" s="70">
        <v>0.4911242603550296</v>
      </c>
      <c r="L501" s="71">
        <f t="shared" si="28"/>
        <v>50.525462447483136</v>
      </c>
      <c r="M501" s="70">
        <f t="shared" si="30"/>
        <v>0.1190543772718097</v>
      </c>
      <c r="N501" s="71">
        <f t="shared" si="29"/>
        <v>49.325462447483133</v>
      </c>
      <c r="O501" s="70">
        <f t="shared" si="31"/>
        <v>0.1190543772718097</v>
      </c>
    </row>
    <row r="502" spans="11:15">
      <c r="K502" s="70">
        <v>0.4921104536489152</v>
      </c>
      <c r="L502" s="71">
        <f t="shared" si="28"/>
        <v>50.533745545184615</v>
      </c>
      <c r="M502" s="70">
        <f t="shared" si="30"/>
        <v>0.11906092737617581</v>
      </c>
      <c r="N502" s="71">
        <f t="shared" si="29"/>
        <v>49.333745545184613</v>
      </c>
      <c r="O502" s="70">
        <f t="shared" si="31"/>
        <v>0.11906092737617581</v>
      </c>
    </row>
    <row r="503" spans="11:15">
      <c r="K503" s="70">
        <v>0.49309664694280081</v>
      </c>
      <c r="L503" s="71">
        <f t="shared" si="28"/>
        <v>50.542028237853046</v>
      </c>
      <c r="M503" s="70">
        <f t="shared" si="30"/>
        <v>0.11906674959032136</v>
      </c>
      <c r="N503" s="71">
        <f t="shared" si="29"/>
        <v>49.342028237853043</v>
      </c>
      <c r="O503" s="70">
        <f t="shared" si="31"/>
        <v>0.11906674959032136</v>
      </c>
    </row>
    <row r="504" spans="11:15">
      <c r="K504" s="70">
        <v>0.49408284023668642</v>
      </c>
      <c r="L504" s="71">
        <f t="shared" si="28"/>
        <v>50.550310576155454</v>
      </c>
      <c r="M504" s="70">
        <f t="shared" si="30"/>
        <v>0.11907184395002429</v>
      </c>
      <c r="N504" s="71">
        <f t="shared" si="29"/>
        <v>49.350310576155451</v>
      </c>
      <c r="O504" s="70">
        <f t="shared" si="31"/>
        <v>0.11907184395002429</v>
      </c>
    </row>
    <row r="505" spans="11:15">
      <c r="K505" s="70">
        <v>0.49506903353057197</v>
      </c>
      <c r="L505" s="71">
        <f t="shared" si="28"/>
        <v>50.558592610743723</v>
      </c>
      <c r="M505" s="70">
        <f t="shared" si="30"/>
        <v>0.11907621048605335</v>
      </c>
      <c r="N505" s="71">
        <f t="shared" si="29"/>
        <v>49.35859261074372</v>
      </c>
      <c r="O505" s="70">
        <f t="shared" si="31"/>
        <v>0.11907621048605335</v>
      </c>
    </row>
    <row r="506" spans="11:15">
      <c r="K506" s="70">
        <v>0.49605522682445757</v>
      </c>
      <c r="L506" s="71">
        <f t="shared" si="28"/>
        <v>50.566874392256722</v>
      </c>
      <c r="M506" s="70">
        <f t="shared" si="30"/>
        <v>0.11907984922540456</v>
      </c>
      <c r="N506" s="71">
        <f t="shared" si="29"/>
        <v>49.366874392256719</v>
      </c>
      <c r="O506" s="70">
        <f t="shared" si="31"/>
        <v>0.11907984922540456</v>
      </c>
    </row>
    <row r="507" spans="11:15">
      <c r="K507" s="70">
        <v>0.49704142011834318</v>
      </c>
      <c r="L507" s="71">
        <f t="shared" si="28"/>
        <v>50.575155971322495</v>
      </c>
      <c r="M507" s="70">
        <f t="shared" si="30"/>
        <v>0.11908276019019305</v>
      </c>
      <c r="N507" s="71">
        <f t="shared" si="29"/>
        <v>49.375155971322492</v>
      </c>
      <c r="O507" s="70">
        <f t="shared" si="31"/>
        <v>0.11908276019019305</v>
      </c>
    </row>
    <row r="508" spans="11:15">
      <c r="K508" s="70">
        <v>0.49802761341222879</v>
      </c>
      <c r="L508" s="71">
        <f t="shared" si="28"/>
        <v>50.583437398560427</v>
      </c>
      <c r="M508" s="70">
        <f t="shared" si="30"/>
        <v>0.11908494339821463</v>
      </c>
      <c r="N508" s="71">
        <f t="shared" si="29"/>
        <v>49.383437398560424</v>
      </c>
      <c r="O508" s="70">
        <f t="shared" si="31"/>
        <v>0.11908494339821463</v>
      </c>
    </row>
    <row r="509" spans="11:15">
      <c r="K509" s="70">
        <v>0.49901380670611439</v>
      </c>
      <c r="L509" s="71">
        <f t="shared" si="28"/>
        <v>50.591718724583416</v>
      </c>
      <c r="M509" s="70">
        <f t="shared" si="30"/>
        <v>0.11908639886269479</v>
      </c>
      <c r="N509" s="71">
        <f t="shared" si="29"/>
        <v>49.391718724583413</v>
      </c>
      <c r="O509" s="70">
        <f t="shared" si="31"/>
        <v>0.11908639886269479</v>
      </c>
    </row>
    <row r="510" spans="11:15">
      <c r="K510" s="70">
        <v>0.5</v>
      </c>
      <c r="L510" s="71">
        <f t="shared" si="28"/>
        <v>50.6</v>
      </c>
      <c r="M510" s="70">
        <f t="shared" si="30"/>
        <v>0.11908712659289875</v>
      </c>
      <c r="N510" s="71">
        <f t="shared" si="29"/>
        <v>49.4</v>
      </c>
      <c r="O510" s="70">
        <f t="shared" si="31"/>
        <v>0.11908712659289875</v>
      </c>
    </row>
    <row r="511" spans="11:15">
      <c r="K511" s="70">
        <v>0.50098619329388561</v>
      </c>
      <c r="L511" s="71">
        <f t="shared" si="28"/>
        <v>50.608281275416587</v>
      </c>
      <c r="M511" s="70">
        <f t="shared" si="30"/>
        <v>0.11908712659289875</v>
      </c>
      <c r="N511" s="71">
        <f t="shared" si="29"/>
        <v>49.408281275416584</v>
      </c>
      <c r="O511" s="70">
        <f t="shared" si="31"/>
        <v>0.11908712659289875</v>
      </c>
    </row>
    <row r="512" spans="11:15">
      <c r="K512" s="70">
        <v>0.50197238658777121</v>
      </c>
      <c r="L512" s="71">
        <f t="shared" si="28"/>
        <v>50.616562601439576</v>
      </c>
      <c r="M512" s="70">
        <f t="shared" si="30"/>
        <v>0.11908639886269479</v>
      </c>
      <c r="N512" s="71">
        <f t="shared" si="29"/>
        <v>49.416562601439573</v>
      </c>
      <c r="O512" s="70">
        <f t="shared" si="31"/>
        <v>0.11908639886269479</v>
      </c>
    </row>
    <row r="513" spans="11:15">
      <c r="K513" s="70">
        <v>0.50295857988165682</v>
      </c>
      <c r="L513" s="71">
        <f t="shared" si="28"/>
        <v>50.624844028677508</v>
      </c>
      <c r="M513" s="70">
        <f t="shared" si="30"/>
        <v>0.11908494339821463</v>
      </c>
      <c r="N513" s="71">
        <f t="shared" si="29"/>
        <v>49.424844028677505</v>
      </c>
      <c r="O513" s="70">
        <f t="shared" si="31"/>
        <v>0.11908494339821463</v>
      </c>
    </row>
    <row r="514" spans="11:15">
      <c r="K514" s="70">
        <v>0.50394477317554243</v>
      </c>
      <c r="L514" s="71">
        <f t="shared" si="28"/>
        <v>50.633125607743281</v>
      </c>
      <c r="M514" s="70">
        <f t="shared" si="30"/>
        <v>0.11908276019019305</v>
      </c>
      <c r="N514" s="71">
        <f t="shared" si="29"/>
        <v>49.433125607743278</v>
      </c>
      <c r="O514" s="70">
        <f t="shared" si="31"/>
        <v>0.11908276019019305</v>
      </c>
    </row>
    <row r="515" spans="11:15">
      <c r="K515" s="70">
        <v>0.50493096646942803</v>
      </c>
      <c r="L515" s="71">
        <f t="shared" ref="L515:L578" si="32">_xlfn.NORM.INV(K515,$B$31,$E$31)</f>
        <v>50.64140738925628</v>
      </c>
      <c r="M515" s="70">
        <f t="shared" si="30"/>
        <v>0.11907984922540456</v>
      </c>
      <c r="N515" s="71">
        <f t="shared" ref="N515:N578" si="33">_xlfn.NORM.INV(K515,$B$33,$E$31)</f>
        <v>49.441407389256277</v>
      </c>
      <c r="O515" s="70">
        <f t="shared" si="31"/>
        <v>0.11907984922540456</v>
      </c>
    </row>
    <row r="516" spans="11:15">
      <c r="K516" s="70">
        <v>0.50591715976331364</v>
      </c>
      <c r="L516" s="71">
        <f t="shared" si="32"/>
        <v>50.649689423844549</v>
      </c>
      <c r="M516" s="70">
        <f t="shared" si="30"/>
        <v>0.11907621048606006</v>
      </c>
      <c r="N516" s="71">
        <f t="shared" si="33"/>
        <v>49.449689423844546</v>
      </c>
      <c r="O516" s="70">
        <f t="shared" si="31"/>
        <v>0.11907621048606006</v>
      </c>
    </row>
    <row r="517" spans="11:15">
      <c r="K517" s="70">
        <v>0.50690335305719925</v>
      </c>
      <c r="L517" s="71">
        <f t="shared" si="32"/>
        <v>50.657971762146957</v>
      </c>
      <c r="M517" s="70">
        <f t="shared" ref="M517:M580" si="34">(K517-K516)/(L517-L516)</f>
        <v>0.11907184395002429</v>
      </c>
      <c r="N517" s="71">
        <f t="shared" si="33"/>
        <v>49.457971762146954</v>
      </c>
      <c r="O517" s="70">
        <f t="shared" ref="O517:O580" si="35">(K517-K516)/(N517-N516)</f>
        <v>0.11907184395002429</v>
      </c>
    </row>
    <row r="518" spans="11:15">
      <c r="K518" s="70">
        <v>0.50788954635108485</v>
      </c>
      <c r="L518" s="71">
        <f t="shared" si="32"/>
        <v>50.666254454815387</v>
      </c>
      <c r="M518" s="70">
        <f t="shared" si="34"/>
        <v>0.11906674959032136</v>
      </c>
      <c r="N518" s="71">
        <f t="shared" si="33"/>
        <v>49.466254454815385</v>
      </c>
      <c r="O518" s="70">
        <f t="shared" si="35"/>
        <v>0.11906674959032136</v>
      </c>
    </row>
    <row r="519" spans="11:15">
      <c r="K519" s="70">
        <v>0.50887573964497046</v>
      </c>
      <c r="L519" s="71">
        <f t="shared" si="32"/>
        <v>50.674537552516867</v>
      </c>
      <c r="M519" s="70">
        <f t="shared" si="34"/>
        <v>0.11906092737617581</v>
      </c>
      <c r="N519" s="71">
        <f t="shared" si="33"/>
        <v>49.474537552516864</v>
      </c>
      <c r="O519" s="70">
        <f t="shared" si="35"/>
        <v>0.11906092737617581</v>
      </c>
    </row>
    <row r="520" spans="11:15">
      <c r="K520" s="70">
        <v>0.50986193293885607</v>
      </c>
      <c r="L520" s="71">
        <f t="shared" si="32"/>
        <v>50.682821105935773</v>
      </c>
      <c r="M520" s="70">
        <f t="shared" si="34"/>
        <v>0.1190543772718097</v>
      </c>
      <c r="N520" s="71">
        <f t="shared" si="33"/>
        <v>49.48282110593577</v>
      </c>
      <c r="O520" s="70">
        <f t="shared" si="35"/>
        <v>0.1190543772718097</v>
      </c>
    </row>
    <row r="521" spans="11:15">
      <c r="K521" s="70">
        <v>0.51084812623274167</v>
      </c>
      <c r="L521" s="71">
        <f t="shared" si="32"/>
        <v>50.691105165776001</v>
      </c>
      <c r="M521" s="70">
        <f t="shared" si="34"/>
        <v>0.11904709923708173</v>
      </c>
      <c r="N521" s="71">
        <f t="shared" si="33"/>
        <v>49.491105165775998</v>
      </c>
      <c r="O521" s="70">
        <f t="shared" si="35"/>
        <v>0.11904709923708173</v>
      </c>
    </row>
    <row r="522" spans="11:15">
      <c r="K522" s="70">
        <v>0.51183431952662717</v>
      </c>
      <c r="L522" s="71">
        <f t="shared" si="32"/>
        <v>50.69938978276312</v>
      </c>
      <c r="M522" s="70">
        <f t="shared" si="34"/>
        <v>0.11903909322770732</v>
      </c>
      <c r="N522" s="71">
        <f t="shared" si="33"/>
        <v>49.499389782763117</v>
      </c>
      <c r="O522" s="70">
        <f t="shared" si="35"/>
        <v>0.11903909322770732</v>
      </c>
    </row>
    <row r="523" spans="11:15">
      <c r="K523" s="70">
        <v>0.51282051282051277</v>
      </c>
      <c r="L523" s="71">
        <f t="shared" si="32"/>
        <v>50.707675007646586</v>
      </c>
      <c r="M523" s="70">
        <f t="shared" si="34"/>
        <v>0.11903035919443945</v>
      </c>
      <c r="N523" s="71">
        <f t="shared" si="33"/>
        <v>49.507675007646583</v>
      </c>
      <c r="O523" s="70">
        <f t="shared" si="35"/>
        <v>0.11903035919443945</v>
      </c>
    </row>
    <row r="524" spans="11:15">
      <c r="K524" s="70">
        <v>0.51380670611439838</v>
      </c>
      <c r="L524" s="71">
        <f t="shared" si="32"/>
        <v>50.715960891201874</v>
      </c>
      <c r="M524" s="70">
        <f t="shared" si="34"/>
        <v>0.11902089708419578</v>
      </c>
      <c r="N524" s="71">
        <f t="shared" si="33"/>
        <v>49.515960891201871</v>
      </c>
      <c r="O524" s="70">
        <f t="shared" si="35"/>
        <v>0.11902089708419578</v>
      </c>
    </row>
    <row r="525" spans="11:15">
      <c r="K525" s="70">
        <v>0.51479289940828399</v>
      </c>
      <c r="L525" s="71">
        <f t="shared" si="32"/>
        <v>50.724247484232706</v>
      </c>
      <c r="M525" s="70">
        <f t="shared" si="34"/>
        <v>0.1190107068389047</v>
      </c>
      <c r="N525" s="71">
        <f t="shared" si="33"/>
        <v>49.524247484232703</v>
      </c>
      <c r="O525" s="70">
        <f t="shared" si="35"/>
        <v>0.1190107068389047</v>
      </c>
    </row>
    <row r="526" spans="11:15">
      <c r="K526" s="70">
        <v>0.51577909270216959</v>
      </c>
      <c r="L526" s="71">
        <f t="shared" si="32"/>
        <v>50.732534837573226</v>
      </c>
      <c r="M526" s="70">
        <f t="shared" si="34"/>
        <v>0.11899978839609376</v>
      </c>
      <c r="N526" s="71">
        <f t="shared" si="33"/>
        <v>49.532534837573223</v>
      </c>
      <c r="O526" s="70">
        <f t="shared" si="35"/>
        <v>0.11899978839609376</v>
      </c>
    </row>
    <row r="527" spans="11:15">
      <c r="K527" s="70">
        <v>0.5167652859960552</v>
      </c>
      <c r="L527" s="71">
        <f t="shared" si="32"/>
        <v>50.740823002090167</v>
      </c>
      <c r="M527" s="70">
        <f t="shared" si="34"/>
        <v>0.11898814168925473</v>
      </c>
      <c r="N527" s="71">
        <f t="shared" si="33"/>
        <v>49.540823002090164</v>
      </c>
      <c r="O527" s="70">
        <f t="shared" si="35"/>
        <v>0.11898814168925473</v>
      </c>
    </row>
    <row r="528" spans="11:15">
      <c r="K528" s="70">
        <v>0.51775147928994081</v>
      </c>
      <c r="L528" s="71">
        <f t="shared" si="32"/>
        <v>50.749112028685076</v>
      </c>
      <c r="M528" s="70">
        <f t="shared" si="34"/>
        <v>0.11897576664687266</v>
      </c>
      <c r="N528" s="71">
        <f t="shared" si="33"/>
        <v>49.549112028685073</v>
      </c>
      <c r="O528" s="70">
        <f t="shared" si="35"/>
        <v>0.11897576664687266</v>
      </c>
    </row>
    <row r="529" spans="11:15">
      <c r="K529" s="70">
        <v>0.51873767258382641</v>
      </c>
      <c r="L529" s="71">
        <f t="shared" si="32"/>
        <v>50.757401968296492</v>
      </c>
      <c r="M529" s="70">
        <f t="shared" si="34"/>
        <v>0.11896266319329463</v>
      </c>
      <c r="N529" s="71">
        <f t="shared" si="33"/>
        <v>49.557401968296489</v>
      </c>
      <c r="O529" s="70">
        <f t="shared" si="35"/>
        <v>0.11896266319329463</v>
      </c>
    </row>
    <row r="530" spans="11:15">
      <c r="K530" s="70">
        <v>0.51972386587771202</v>
      </c>
      <c r="L530" s="71">
        <f t="shared" si="32"/>
        <v>50.765692871902154</v>
      </c>
      <c r="M530" s="70">
        <f t="shared" si="34"/>
        <v>0.11894883124827559</v>
      </c>
      <c r="N530" s="71">
        <f t="shared" si="33"/>
        <v>49.565692871902151</v>
      </c>
      <c r="O530" s="70">
        <f t="shared" si="35"/>
        <v>0.11894883124827559</v>
      </c>
    </row>
    <row r="531" spans="11:15">
      <c r="K531" s="70">
        <v>0.52071005917159763</v>
      </c>
      <c r="L531" s="71">
        <f t="shared" si="32"/>
        <v>50.773984790521212</v>
      </c>
      <c r="M531" s="70">
        <f t="shared" si="34"/>
        <v>0.11893427072703772</v>
      </c>
      <c r="N531" s="71">
        <f t="shared" si="33"/>
        <v>49.573984790521209</v>
      </c>
      <c r="O531" s="70">
        <f t="shared" si="35"/>
        <v>0.11893427072703772</v>
      </c>
    </row>
    <row r="532" spans="11:15">
      <c r="K532" s="70">
        <v>0.52169625246548323</v>
      </c>
      <c r="L532" s="71">
        <f t="shared" si="32"/>
        <v>50.782277775216436</v>
      </c>
      <c r="M532" s="70">
        <f t="shared" si="34"/>
        <v>0.11891898154033306</v>
      </c>
      <c r="N532" s="71">
        <f t="shared" si="33"/>
        <v>49.582277775216433</v>
      </c>
      <c r="O532" s="70">
        <f t="shared" si="35"/>
        <v>0.11891898154033306</v>
      </c>
    </row>
    <row r="533" spans="11:15">
      <c r="K533" s="70">
        <v>0.52268244575936884</v>
      </c>
      <c r="L533" s="71">
        <f t="shared" si="32"/>
        <v>50.790571877096411</v>
      </c>
      <c r="M533" s="70">
        <f t="shared" si="34"/>
        <v>0.11890296359471324</v>
      </c>
      <c r="N533" s="71">
        <f t="shared" si="33"/>
        <v>49.590571877096409</v>
      </c>
      <c r="O533" s="70">
        <f t="shared" si="35"/>
        <v>0.11890296359471324</v>
      </c>
    </row>
    <row r="534" spans="11:15">
      <c r="K534" s="70">
        <v>0.52366863905325445</v>
      </c>
      <c r="L534" s="71">
        <f t="shared" si="32"/>
        <v>50.798867147317786</v>
      </c>
      <c r="M534" s="70">
        <f t="shared" si="34"/>
        <v>0.11888621679188546</v>
      </c>
      <c r="N534" s="71">
        <f t="shared" si="33"/>
        <v>49.598867147317783</v>
      </c>
      <c r="O534" s="70">
        <f t="shared" si="35"/>
        <v>0.11888621679188546</v>
      </c>
    </row>
    <row r="535" spans="11:15">
      <c r="K535" s="70">
        <v>0.52465483234714005</v>
      </c>
      <c r="L535" s="71">
        <f t="shared" si="32"/>
        <v>50.807163637087498</v>
      </c>
      <c r="M535" s="70">
        <f t="shared" si="34"/>
        <v>0.11886874102898949</v>
      </c>
      <c r="N535" s="71">
        <f t="shared" si="33"/>
        <v>49.607163637087496</v>
      </c>
      <c r="O535" s="70">
        <f t="shared" si="35"/>
        <v>0.11886874102898949</v>
      </c>
    </row>
    <row r="536" spans="11:15">
      <c r="K536" s="70">
        <v>0.52564102564102566</v>
      </c>
      <c r="L536" s="71">
        <f t="shared" si="32"/>
        <v>50.815461397664983</v>
      </c>
      <c r="M536" s="70">
        <f t="shared" si="34"/>
        <v>0.11885053619908083</v>
      </c>
      <c r="N536" s="71">
        <f t="shared" si="33"/>
        <v>49.61546139766498</v>
      </c>
      <c r="O536" s="70">
        <f t="shared" si="35"/>
        <v>0.11885053619908083</v>
      </c>
    </row>
    <row r="537" spans="11:15">
      <c r="K537" s="70">
        <v>0.52662721893491127</v>
      </c>
      <c r="L537" s="71">
        <f t="shared" si="32"/>
        <v>50.82376048036442</v>
      </c>
      <c r="M537" s="70">
        <f t="shared" si="34"/>
        <v>0.11883160219049754</v>
      </c>
      <c r="N537" s="71">
        <f t="shared" si="33"/>
        <v>49.623760480364417</v>
      </c>
      <c r="O537" s="70">
        <f t="shared" si="35"/>
        <v>0.11883160219049754</v>
      </c>
    </row>
    <row r="538" spans="11:15">
      <c r="K538" s="70">
        <v>0.52761341222879687</v>
      </c>
      <c r="L538" s="71">
        <f t="shared" si="32"/>
        <v>50.832060936556992</v>
      </c>
      <c r="M538" s="70">
        <f t="shared" si="34"/>
        <v>0.11881193888694357</v>
      </c>
      <c r="N538" s="71">
        <f t="shared" si="33"/>
        <v>49.632060936556989</v>
      </c>
      <c r="O538" s="70">
        <f t="shared" si="35"/>
        <v>0.11881193888694357</v>
      </c>
    </row>
    <row r="539" spans="11:15">
      <c r="K539" s="70">
        <v>0.52859960552268248</v>
      </c>
      <c r="L539" s="71">
        <f t="shared" si="32"/>
        <v>50.840362817673117</v>
      </c>
      <c r="M539" s="70">
        <f t="shared" si="34"/>
        <v>0.11879154616777864</v>
      </c>
      <c r="N539" s="71">
        <f t="shared" si="33"/>
        <v>49.640362817673115</v>
      </c>
      <c r="O539" s="70">
        <f t="shared" si="35"/>
        <v>0.11879154616777864</v>
      </c>
    </row>
    <row r="540" spans="11:15">
      <c r="K540" s="70">
        <v>0.52958579881656809</v>
      </c>
      <c r="L540" s="71">
        <f t="shared" si="32"/>
        <v>50.848666175204727</v>
      </c>
      <c r="M540" s="70">
        <f t="shared" si="34"/>
        <v>0.1187704239075997</v>
      </c>
      <c r="N540" s="71">
        <f t="shared" si="33"/>
        <v>49.648666175204724</v>
      </c>
      <c r="O540" s="70">
        <f t="shared" si="35"/>
        <v>0.1187704239075997</v>
      </c>
    </row>
    <row r="541" spans="11:15">
      <c r="K541" s="70">
        <v>0.53057199211045369</v>
      </c>
      <c r="L541" s="71">
        <f t="shared" si="32"/>
        <v>50.856971060707487</v>
      </c>
      <c r="M541" s="70">
        <f t="shared" si="34"/>
        <v>0.118748571977046</v>
      </c>
      <c r="N541" s="71">
        <f t="shared" si="33"/>
        <v>49.656971060707484</v>
      </c>
      <c r="O541" s="70">
        <f t="shared" si="35"/>
        <v>0.118748571977046</v>
      </c>
    </row>
    <row r="542" spans="11:15">
      <c r="K542" s="70">
        <v>0.5315581854043393</v>
      </c>
      <c r="L542" s="71">
        <f t="shared" si="32"/>
        <v>50.865277525803123</v>
      </c>
      <c r="M542" s="70">
        <f t="shared" si="34"/>
        <v>0.11872599024147291</v>
      </c>
      <c r="N542" s="71">
        <f t="shared" si="33"/>
        <v>49.66527752580312</v>
      </c>
      <c r="O542" s="70">
        <f t="shared" si="35"/>
        <v>0.11872599024147291</v>
      </c>
    </row>
    <row r="543" spans="11:15">
      <c r="K543" s="70">
        <v>0.53254437869822491</v>
      </c>
      <c r="L543" s="71">
        <f t="shared" si="32"/>
        <v>50.873585622181658</v>
      </c>
      <c r="M543" s="70">
        <f t="shared" si="34"/>
        <v>0.1187026785622721</v>
      </c>
      <c r="N543" s="71">
        <f t="shared" si="33"/>
        <v>49.673585622181655</v>
      </c>
      <c r="O543" s="70">
        <f t="shared" si="35"/>
        <v>0.1187026785622721</v>
      </c>
    </row>
    <row r="544" spans="11:15">
      <c r="K544" s="70">
        <v>0.5335305719921104</v>
      </c>
      <c r="L544" s="71">
        <f t="shared" si="32"/>
        <v>50.881895401603721</v>
      </c>
      <c r="M544" s="70">
        <f t="shared" si="34"/>
        <v>0.11867863679594606</v>
      </c>
      <c r="N544" s="71">
        <f t="shared" si="33"/>
        <v>49.681895401603718</v>
      </c>
      <c r="O544" s="70">
        <f t="shared" si="35"/>
        <v>0.11867863679594606</v>
      </c>
    </row>
    <row r="545" spans="11:15">
      <c r="K545" s="70">
        <v>0.53451676528599601</v>
      </c>
      <c r="L545" s="71">
        <f t="shared" si="32"/>
        <v>50.890206915902816</v>
      </c>
      <c r="M545" s="70">
        <f t="shared" si="34"/>
        <v>0.11865386479489173</v>
      </c>
      <c r="N545" s="71">
        <f t="shared" si="33"/>
        <v>49.690206915902813</v>
      </c>
      <c r="O545" s="70">
        <f t="shared" si="35"/>
        <v>0.11865386479489173</v>
      </c>
    </row>
    <row r="546" spans="11:15">
      <c r="K546" s="70">
        <v>0.53550295857988162</v>
      </c>
      <c r="L546" s="71">
        <f t="shared" si="32"/>
        <v>50.89852021698767</v>
      </c>
      <c r="M546" s="70">
        <f t="shared" si="34"/>
        <v>0.1186283624061603</v>
      </c>
      <c r="N546" s="71">
        <f t="shared" si="33"/>
        <v>49.698520216987667</v>
      </c>
      <c r="O546" s="70">
        <f t="shared" si="35"/>
        <v>0.1186283624061603</v>
      </c>
    </row>
    <row r="547" spans="11:15">
      <c r="K547" s="70">
        <v>0.53648915187376722</v>
      </c>
      <c r="L547" s="71">
        <f t="shared" si="32"/>
        <v>50.906835356844482</v>
      </c>
      <c r="M547" s="70">
        <f t="shared" si="34"/>
        <v>0.11860212947322721</v>
      </c>
      <c r="N547" s="71">
        <f t="shared" si="33"/>
        <v>49.706835356844479</v>
      </c>
      <c r="O547" s="70">
        <f t="shared" si="35"/>
        <v>0.11860212947322721</v>
      </c>
    </row>
    <row r="548" spans="11:15">
      <c r="K548" s="70">
        <v>0.53747534516765283</v>
      </c>
      <c r="L548" s="71">
        <f t="shared" si="32"/>
        <v>50.915152387539294</v>
      </c>
      <c r="M548" s="70">
        <f t="shared" si="34"/>
        <v>0.11857516583421804</v>
      </c>
      <c r="N548" s="71">
        <f t="shared" si="33"/>
        <v>49.715152387539291</v>
      </c>
      <c r="O548" s="70">
        <f t="shared" si="35"/>
        <v>0.11857516583421804</v>
      </c>
    </row>
    <row r="549" spans="11:15">
      <c r="K549" s="70">
        <v>0.53846153846153844</v>
      </c>
      <c r="L549" s="71">
        <f t="shared" si="32"/>
        <v>50.923471361220294</v>
      </c>
      <c r="M549" s="70">
        <f t="shared" si="34"/>
        <v>0.11854747132305796</v>
      </c>
      <c r="N549" s="71">
        <f t="shared" si="33"/>
        <v>49.723471361220291</v>
      </c>
      <c r="O549" s="70">
        <f t="shared" si="35"/>
        <v>0.11854747132305796</v>
      </c>
    </row>
    <row r="550" spans="11:15">
      <c r="K550" s="70">
        <v>0.53944773175542404</v>
      </c>
      <c r="L550" s="71">
        <f t="shared" si="32"/>
        <v>50.93179233012016</v>
      </c>
      <c r="M550" s="70">
        <f t="shared" si="34"/>
        <v>0.1185190457689892</v>
      </c>
      <c r="N550" s="71">
        <f t="shared" si="33"/>
        <v>49.731792330120157</v>
      </c>
      <c r="O550" s="70">
        <f t="shared" si="35"/>
        <v>0.1185190457689892</v>
      </c>
    </row>
    <row r="551" spans="11:15">
      <c r="K551" s="70">
        <v>0.54043392504930965</v>
      </c>
      <c r="L551" s="71">
        <f t="shared" si="32"/>
        <v>50.940115346558407</v>
      </c>
      <c r="M551" s="70">
        <f t="shared" si="34"/>
        <v>0.11848988899670028</v>
      </c>
      <c r="N551" s="71">
        <f t="shared" si="33"/>
        <v>49.740115346558404</v>
      </c>
      <c r="O551" s="70">
        <f t="shared" si="35"/>
        <v>0.11848988899670028</v>
      </c>
    </row>
    <row r="552" spans="11:15">
      <c r="K552" s="70">
        <v>0.54142011834319526</v>
      </c>
      <c r="L552" s="71">
        <f t="shared" si="32"/>
        <v>50.948440462943758</v>
      </c>
      <c r="M552" s="70">
        <f t="shared" si="34"/>
        <v>0.11846000082605453</v>
      </c>
      <c r="N552" s="71">
        <f t="shared" si="33"/>
        <v>49.748440462943755</v>
      </c>
      <c r="O552" s="70">
        <f t="shared" si="35"/>
        <v>0.11846000082605453</v>
      </c>
    </row>
    <row r="553" spans="11:15">
      <c r="K553" s="70">
        <v>0.54240631163708086</v>
      </c>
      <c r="L553" s="71">
        <f t="shared" si="32"/>
        <v>50.956767731776466</v>
      </c>
      <c r="M553" s="70">
        <f t="shared" si="34"/>
        <v>0.11842938107293448</v>
      </c>
      <c r="N553" s="71">
        <f t="shared" si="33"/>
        <v>49.756767731776463</v>
      </c>
      <c r="O553" s="70">
        <f t="shared" si="35"/>
        <v>0.11842938107293448</v>
      </c>
    </row>
    <row r="554" spans="11:15">
      <c r="K554" s="70">
        <v>0.54339250493096647</v>
      </c>
      <c r="L554" s="71">
        <f t="shared" si="32"/>
        <v>50.96509720565075</v>
      </c>
      <c r="M554" s="70">
        <f t="shared" si="34"/>
        <v>0.11839802954786557</v>
      </c>
      <c r="N554" s="71">
        <f t="shared" si="33"/>
        <v>49.765097205650747</v>
      </c>
      <c r="O554" s="70">
        <f t="shared" si="35"/>
        <v>0.11839802954786557</v>
      </c>
    </row>
    <row r="555" spans="11:15">
      <c r="K555" s="70">
        <v>0.54437869822485208</v>
      </c>
      <c r="L555" s="71">
        <f t="shared" si="32"/>
        <v>50.973428937257147</v>
      </c>
      <c r="M555" s="70">
        <f t="shared" si="34"/>
        <v>0.11836594605717174</v>
      </c>
      <c r="N555" s="71">
        <f t="shared" si="33"/>
        <v>49.773428937257144</v>
      </c>
      <c r="O555" s="70">
        <f t="shared" si="35"/>
        <v>0.11836594605717174</v>
      </c>
    </row>
    <row r="556" spans="11:15">
      <c r="K556" s="70">
        <v>0.54536489151873768</v>
      </c>
      <c r="L556" s="71">
        <f t="shared" si="32"/>
        <v>50.981762979384932</v>
      </c>
      <c r="M556" s="70">
        <f t="shared" si="34"/>
        <v>0.1183331304023149</v>
      </c>
      <c r="N556" s="71">
        <f t="shared" si="33"/>
        <v>49.781762979384929</v>
      </c>
      <c r="O556" s="70">
        <f t="shared" si="35"/>
        <v>0.1183331304023149</v>
      </c>
    </row>
    <row r="557" spans="11:15">
      <c r="K557" s="70">
        <v>0.54635108481262329</v>
      </c>
      <c r="L557" s="71">
        <f t="shared" si="32"/>
        <v>50.990099384924505</v>
      </c>
      <c r="M557" s="70">
        <f t="shared" si="34"/>
        <v>0.11829958238045074</v>
      </c>
      <c r="N557" s="71">
        <f t="shared" si="33"/>
        <v>49.790099384924503</v>
      </c>
      <c r="O557" s="70">
        <f t="shared" si="35"/>
        <v>0.11829958238045074</v>
      </c>
    </row>
    <row r="558" spans="11:15">
      <c r="K558" s="70">
        <v>0.5473372781065089</v>
      </c>
      <c r="L558" s="71">
        <f t="shared" si="32"/>
        <v>50.998438206869828</v>
      </c>
      <c r="M558" s="70">
        <f t="shared" si="34"/>
        <v>0.11826530178387785</v>
      </c>
      <c r="N558" s="71">
        <f t="shared" si="33"/>
        <v>49.798438206869825</v>
      </c>
      <c r="O558" s="70">
        <f t="shared" si="35"/>
        <v>0.11826530178387785</v>
      </c>
    </row>
    <row r="559" spans="11:15">
      <c r="K559" s="70">
        <v>0.5483234714003945</v>
      </c>
      <c r="L559" s="71">
        <f t="shared" si="32"/>
        <v>51.006779498320867</v>
      </c>
      <c r="M559" s="70">
        <f t="shared" si="34"/>
        <v>0.11823028840009707</v>
      </c>
      <c r="N559" s="71">
        <f t="shared" si="33"/>
        <v>49.806779498320864</v>
      </c>
      <c r="O559" s="70">
        <f t="shared" si="35"/>
        <v>0.11823028840009707</v>
      </c>
    </row>
    <row r="560" spans="11:15">
      <c r="K560" s="70">
        <v>0.54930966469428011</v>
      </c>
      <c r="L560" s="71">
        <f t="shared" si="32"/>
        <v>51.015123312486025</v>
      </c>
      <c r="M560" s="70">
        <f t="shared" si="34"/>
        <v>0.11819454201217645</v>
      </c>
      <c r="N560" s="71">
        <f t="shared" si="33"/>
        <v>49.815123312486023</v>
      </c>
      <c r="O560" s="70">
        <f t="shared" si="35"/>
        <v>0.11819454201217645</v>
      </c>
    </row>
    <row r="561" spans="11:15">
      <c r="K561" s="70">
        <v>0.55029585798816572</v>
      </c>
      <c r="L561" s="71">
        <f t="shared" si="32"/>
        <v>51.023469702684608</v>
      </c>
      <c r="M561" s="70">
        <f t="shared" si="34"/>
        <v>0.118158062398415</v>
      </c>
      <c r="N561" s="71">
        <f t="shared" si="33"/>
        <v>49.823469702684605</v>
      </c>
      <c r="O561" s="70">
        <f t="shared" si="35"/>
        <v>0.118158062398415</v>
      </c>
    </row>
    <row r="562" spans="11:15">
      <c r="K562" s="70">
        <v>0.55128205128205132</v>
      </c>
      <c r="L562" s="71">
        <f t="shared" si="32"/>
        <v>51.031818722349293</v>
      </c>
      <c r="M562" s="70">
        <f t="shared" si="34"/>
        <v>0.11812084933241354</v>
      </c>
      <c r="N562" s="71">
        <f t="shared" si="33"/>
        <v>49.83181872234929</v>
      </c>
      <c r="O562" s="70">
        <f t="shared" si="35"/>
        <v>0.11812084933241354</v>
      </c>
    </row>
    <row r="563" spans="11:15">
      <c r="K563" s="70">
        <v>0.55226824457593693</v>
      </c>
      <c r="L563" s="71">
        <f t="shared" si="32"/>
        <v>51.040170425028606</v>
      </c>
      <c r="M563" s="70">
        <f t="shared" si="34"/>
        <v>0.11808290258325008</v>
      </c>
      <c r="N563" s="71">
        <f t="shared" si="33"/>
        <v>49.840170425028603</v>
      </c>
      <c r="O563" s="70">
        <f t="shared" si="35"/>
        <v>0.11808290258325008</v>
      </c>
    </row>
    <row r="564" spans="11:15">
      <c r="K564" s="70">
        <v>0.55325443786982254</v>
      </c>
      <c r="L564" s="71">
        <f t="shared" si="32"/>
        <v>51.048524864389442</v>
      </c>
      <c r="M564" s="70">
        <f t="shared" si="34"/>
        <v>0.11804422191495566</v>
      </c>
      <c r="N564" s="71">
        <f t="shared" si="33"/>
        <v>49.848524864389439</v>
      </c>
      <c r="O564" s="70">
        <f t="shared" si="35"/>
        <v>0.11804422191495566</v>
      </c>
    </row>
    <row r="565" spans="11:15">
      <c r="K565" s="70">
        <v>0.55424063116370814</v>
      </c>
      <c r="L565" s="71">
        <f t="shared" si="32"/>
        <v>51.056882094219567</v>
      </c>
      <c r="M565" s="70">
        <f t="shared" si="34"/>
        <v>0.11800480708699981</v>
      </c>
      <c r="N565" s="71">
        <f t="shared" si="33"/>
        <v>49.856882094219564</v>
      </c>
      <c r="O565" s="70">
        <f t="shared" si="35"/>
        <v>0.11800480708699981</v>
      </c>
    </row>
    <row r="566" spans="11:15">
      <c r="K566" s="70">
        <v>0.55522682445759364</v>
      </c>
      <c r="L566" s="71">
        <f t="shared" si="32"/>
        <v>51.065242168430117</v>
      </c>
      <c r="M566" s="70">
        <f t="shared" si="34"/>
        <v>0.11796465785446422</v>
      </c>
      <c r="N566" s="71">
        <f t="shared" si="33"/>
        <v>49.865242168430115</v>
      </c>
      <c r="O566" s="70">
        <f t="shared" si="35"/>
        <v>0.11796465785446422</v>
      </c>
    </row>
    <row r="567" spans="11:15">
      <c r="K567" s="70">
        <v>0.55621301775147924</v>
      </c>
      <c r="L567" s="71">
        <f t="shared" si="32"/>
        <v>51.073605141058181</v>
      </c>
      <c r="M567" s="70">
        <f t="shared" si="34"/>
        <v>0.11792377396719729</v>
      </c>
      <c r="N567" s="71">
        <f t="shared" si="33"/>
        <v>49.873605141058178</v>
      </c>
      <c r="O567" s="70">
        <f t="shared" si="35"/>
        <v>0.11792377396719729</v>
      </c>
    </row>
    <row r="568" spans="11:15">
      <c r="K568" s="70">
        <v>0.55719921104536485</v>
      </c>
      <c r="L568" s="71">
        <f t="shared" si="32"/>
        <v>51.081971066269347</v>
      </c>
      <c r="M568" s="70">
        <f t="shared" si="34"/>
        <v>0.11788215517027945</v>
      </c>
      <c r="N568" s="71">
        <f t="shared" si="33"/>
        <v>49.881971066269344</v>
      </c>
      <c r="O568" s="70">
        <f t="shared" si="35"/>
        <v>0.11788215517027945</v>
      </c>
    </row>
    <row r="569" spans="11:15">
      <c r="K569" s="70">
        <v>0.55818540433925046</v>
      </c>
      <c r="L569" s="71">
        <f t="shared" si="32"/>
        <v>51.090339998360236</v>
      </c>
      <c r="M569" s="70">
        <f t="shared" si="34"/>
        <v>0.11783980120465584</v>
      </c>
      <c r="N569" s="71">
        <f t="shared" si="33"/>
        <v>49.890339998360233</v>
      </c>
      <c r="O569" s="70">
        <f t="shared" si="35"/>
        <v>0.11783980120465584</v>
      </c>
    </row>
    <row r="570" spans="11:15">
      <c r="K570" s="70">
        <v>0.55917159763313606</v>
      </c>
      <c r="L570" s="71">
        <f t="shared" si="32"/>
        <v>51.098711991761128</v>
      </c>
      <c r="M570" s="70">
        <f t="shared" si="34"/>
        <v>0.11779671180587237</v>
      </c>
      <c r="N570" s="71">
        <f t="shared" si="33"/>
        <v>49.898711991761125</v>
      </c>
      <c r="O570" s="70">
        <f t="shared" si="35"/>
        <v>0.11779671180587237</v>
      </c>
    </row>
    <row r="571" spans="11:15">
      <c r="K571" s="70">
        <v>0.56015779092702167</v>
      </c>
      <c r="L571" s="71">
        <f t="shared" si="32"/>
        <v>51.107087101038559</v>
      </c>
      <c r="M571" s="70">
        <f t="shared" si="34"/>
        <v>0.11775288670479907</v>
      </c>
      <c r="N571" s="71">
        <f t="shared" si="33"/>
        <v>49.907087101038556</v>
      </c>
      <c r="O571" s="70">
        <f t="shared" si="35"/>
        <v>0.11775288670479907</v>
      </c>
    </row>
    <row r="572" spans="11:15">
      <c r="K572" s="70">
        <v>0.56114398422090728</v>
      </c>
      <c r="L572" s="71">
        <f t="shared" si="32"/>
        <v>51.115465380897902</v>
      </c>
      <c r="M572" s="70">
        <f t="shared" si="34"/>
        <v>0.11770832562794237</v>
      </c>
      <c r="N572" s="71">
        <f t="shared" si="33"/>
        <v>49.915465380897899</v>
      </c>
      <c r="O572" s="70">
        <f t="shared" si="35"/>
        <v>0.11770832562794237</v>
      </c>
    </row>
    <row r="573" spans="11:15">
      <c r="K573" s="70">
        <v>0.56213017751479288</v>
      </c>
      <c r="L573" s="71">
        <f t="shared" si="32"/>
        <v>51.123846886186051</v>
      </c>
      <c r="M573" s="70">
        <f t="shared" si="34"/>
        <v>0.11766302829636376</v>
      </c>
      <c r="N573" s="71">
        <f t="shared" si="33"/>
        <v>49.923846886186048</v>
      </c>
      <c r="O573" s="70">
        <f t="shared" si="35"/>
        <v>0.11766302829636376</v>
      </c>
    </row>
    <row r="574" spans="11:15">
      <c r="K574" s="70">
        <v>0.56311637080867849</v>
      </c>
      <c r="L574" s="71">
        <f t="shared" si="32"/>
        <v>51.13223167189404</v>
      </c>
      <c r="M574" s="70">
        <f t="shared" si="34"/>
        <v>0.11761699442670112</v>
      </c>
      <c r="N574" s="71">
        <f t="shared" si="33"/>
        <v>49.932231671894037</v>
      </c>
      <c r="O574" s="70">
        <f t="shared" si="35"/>
        <v>0.11761699442670112</v>
      </c>
    </row>
    <row r="575" spans="11:15">
      <c r="K575" s="70">
        <v>0.5641025641025641</v>
      </c>
      <c r="L575" s="71">
        <f t="shared" si="32"/>
        <v>51.140619793159701</v>
      </c>
      <c r="M575" s="70">
        <f t="shared" si="34"/>
        <v>0.11757022373089519</v>
      </c>
      <c r="N575" s="71">
        <f t="shared" si="33"/>
        <v>49.940619793159698</v>
      </c>
      <c r="O575" s="70">
        <f t="shared" si="35"/>
        <v>0.11757022373089519</v>
      </c>
    </row>
    <row r="576" spans="11:15">
      <c r="K576" s="70">
        <v>0.5650887573964497</v>
      </c>
      <c r="L576" s="71">
        <f t="shared" si="32"/>
        <v>51.149011305270392</v>
      </c>
      <c r="M576" s="70">
        <f t="shared" si="34"/>
        <v>0.11752271591542422</v>
      </c>
      <c r="N576" s="71">
        <f t="shared" si="33"/>
        <v>49.949011305270389</v>
      </c>
      <c r="O576" s="70">
        <f t="shared" si="35"/>
        <v>0.11752271591542422</v>
      </c>
    </row>
    <row r="577" spans="11:15">
      <c r="K577" s="70">
        <v>0.56607495069033531</v>
      </c>
      <c r="L577" s="71">
        <f t="shared" si="32"/>
        <v>51.157406263665642</v>
      </c>
      <c r="M577" s="70">
        <f t="shared" si="34"/>
        <v>0.11747447068273464</v>
      </c>
      <c r="N577" s="71">
        <f t="shared" si="33"/>
        <v>49.957406263665639</v>
      </c>
      <c r="O577" s="70">
        <f t="shared" si="35"/>
        <v>0.11747447068273464</v>
      </c>
    </row>
    <row r="578" spans="11:15">
      <c r="K578" s="70">
        <v>0.56706114398422092</v>
      </c>
      <c r="L578" s="71">
        <f t="shared" si="32"/>
        <v>51.165804723939921</v>
      </c>
      <c r="M578" s="70">
        <f t="shared" si="34"/>
        <v>0.11742548772968885</v>
      </c>
      <c r="N578" s="71">
        <f t="shared" si="33"/>
        <v>49.965804723939918</v>
      </c>
      <c r="O578" s="70">
        <f t="shared" si="35"/>
        <v>0.11742548772968885</v>
      </c>
    </row>
    <row r="579" spans="11:15">
      <c r="K579" s="70">
        <v>0.56804733727810652</v>
      </c>
      <c r="L579" s="71">
        <f t="shared" ref="L579:L642" si="36">_xlfn.NORM.INV(K579,$B$31,$E$31)</f>
        <v>51.174206741845353</v>
      </c>
      <c r="M579" s="70">
        <f t="shared" si="34"/>
        <v>0.11737576674860642</v>
      </c>
      <c r="N579" s="71">
        <f t="shared" ref="N579:N642" si="37">_xlfn.NORM.INV(K579,$B$33,$E$31)</f>
        <v>49.97420674184535</v>
      </c>
      <c r="O579" s="70">
        <f t="shared" si="35"/>
        <v>0.11737576674860642</v>
      </c>
    </row>
    <row r="580" spans="11:15">
      <c r="K580" s="70">
        <v>0.56903353057199213</v>
      </c>
      <c r="L580" s="71">
        <f t="shared" si="36"/>
        <v>51.182612373294475</v>
      </c>
      <c r="M580" s="70">
        <f t="shared" si="34"/>
        <v>0.11732530742691637</v>
      </c>
      <c r="N580" s="71">
        <f t="shared" si="37"/>
        <v>49.982612373294472</v>
      </c>
      <c r="O580" s="70">
        <f t="shared" si="35"/>
        <v>0.11732530742691637</v>
      </c>
    </row>
    <row r="581" spans="11:15">
      <c r="K581" s="70">
        <v>0.57001972386587774</v>
      </c>
      <c r="L581" s="71">
        <f t="shared" si="36"/>
        <v>51.191021674363022</v>
      </c>
      <c r="M581" s="70">
        <f t="shared" ref="M581:M644" si="38">(K581-K580)/(L581-L580)</f>
        <v>0.11727410944701415</v>
      </c>
      <c r="N581" s="71">
        <f t="shared" si="37"/>
        <v>49.991021674363019</v>
      </c>
      <c r="O581" s="70">
        <f t="shared" ref="O581:O644" si="39">(K581-K580)/(N581-N580)</f>
        <v>0.11727410944701415</v>
      </c>
    </row>
    <row r="582" spans="11:15">
      <c r="K582" s="70">
        <v>0.57100591715976334</v>
      </c>
      <c r="L582" s="71">
        <f t="shared" si="36"/>
        <v>51.199434701292716</v>
      </c>
      <c r="M582" s="70">
        <f t="shared" si="38"/>
        <v>0.11722217248642142</v>
      </c>
      <c r="N582" s="71">
        <f t="shared" si="37"/>
        <v>49.999434701292714</v>
      </c>
      <c r="O582" s="70">
        <f t="shared" si="39"/>
        <v>0.11722217248642142</v>
      </c>
    </row>
    <row r="583" spans="11:15">
      <c r="K583" s="70">
        <v>0.57199211045364895</v>
      </c>
      <c r="L583" s="71">
        <f t="shared" si="36"/>
        <v>51.207851510494081</v>
      </c>
      <c r="M583" s="70">
        <f t="shared" si="38"/>
        <v>0.11716949621785103</v>
      </c>
      <c r="N583" s="71">
        <f t="shared" si="37"/>
        <v>50.007851510494078</v>
      </c>
      <c r="O583" s="70">
        <f t="shared" si="39"/>
        <v>0.11716949621785103</v>
      </c>
    </row>
    <row r="584" spans="11:15">
      <c r="K584" s="70">
        <v>0.57297830374753456</v>
      </c>
      <c r="L584" s="71">
        <f t="shared" si="36"/>
        <v>51.216272158549302</v>
      </c>
      <c r="M584" s="70">
        <f t="shared" si="38"/>
        <v>0.11711608030858475</v>
      </c>
      <c r="N584" s="71">
        <f t="shared" si="37"/>
        <v>50.016272158549299</v>
      </c>
      <c r="O584" s="70">
        <f t="shared" si="39"/>
        <v>0.11711608030858475</v>
      </c>
    </row>
    <row r="585" spans="11:15">
      <c r="K585" s="70">
        <v>0.57396449704142016</v>
      </c>
      <c r="L585" s="71">
        <f t="shared" si="36"/>
        <v>51.224696702215034</v>
      </c>
      <c r="M585" s="70">
        <f t="shared" si="38"/>
        <v>0.11706192442173569</v>
      </c>
      <c r="N585" s="71">
        <f t="shared" si="37"/>
        <v>50.024696702215032</v>
      </c>
      <c r="O585" s="70">
        <f t="shared" si="39"/>
        <v>0.11706192442173569</v>
      </c>
    </row>
    <row r="586" spans="11:15">
      <c r="K586" s="70">
        <v>0.57495069033530577</v>
      </c>
      <c r="L586" s="71">
        <f t="shared" si="36"/>
        <v>51.233125198425334</v>
      </c>
      <c r="M586" s="70">
        <f t="shared" si="38"/>
        <v>0.11700702821464794</v>
      </c>
      <c r="N586" s="71">
        <f t="shared" si="37"/>
        <v>50.033125198425331</v>
      </c>
      <c r="O586" s="70">
        <f t="shared" si="39"/>
        <v>0.11700702821464794</v>
      </c>
    </row>
    <row r="587" spans="11:15">
      <c r="K587" s="70">
        <v>0.57593688362919138</v>
      </c>
      <c r="L587" s="71">
        <f t="shared" si="36"/>
        <v>51.241557704294536</v>
      </c>
      <c r="M587" s="70">
        <f t="shared" si="38"/>
        <v>0.11695139133997147</v>
      </c>
      <c r="N587" s="71">
        <f t="shared" si="37"/>
        <v>50.041557704294533</v>
      </c>
      <c r="O587" s="70">
        <f t="shared" si="39"/>
        <v>0.11695139133997147</v>
      </c>
    </row>
    <row r="588" spans="11:15">
      <c r="K588" s="70">
        <v>0.57692307692307687</v>
      </c>
      <c r="L588" s="71">
        <f t="shared" si="36"/>
        <v>51.249994277120152</v>
      </c>
      <c r="M588" s="70">
        <f t="shared" si="38"/>
        <v>0.11689501344563991</v>
      </c>
      <c r="N588" s="71">
        <f t="shared" si="37"/>
        <v>50.049994277120149</v>
      </c>
      <c r="O588" s="70">
        <f t="shared" si="39"/>
        <v>0.11689501344563991</v>
      </c>
    </row>
    <row r="589" spans="11:15">
      <c r="K589" s="70">
        <v>0.57790927021696248</v>
      </c>
      <c r="L589" s="71">
        <f t="shared" si="36"/>
        <v>51.258434974385871</v>
      </c>
      <c r="M589" s="70">
        <f t="shared" si="38"/>
        <v>0.11683789417385067</v>
      </c>
      <c r="N589" s="71">
        <f t="shared" si="37"/>
        <v>50.058434974385868</v>
      </c>
      <c r="O589" s="70">
        <f t="shared" si="39"/>
        <v>0.11683789417385067</v>
      </c>
    </row>
    <row r="590" spans="11:15">
      <c r="K590" s="70">
        <v>0.57889546351084809</v>
      </c>
      <c r="L590" s="71">
        <f t="shared" si="36"/>
        <v>51.266879853764472</v>
      </c>
      <c r="M590" s="70">
        <f t="shared" si="38"/>
        <v>0.11678003316241425</v>
      </c>
      <c r="N590" s="71">
        <f t="shared" si="37"/>
        <v>50.066879853764469</v>
      </c>
      <c r="O590" s="70">
        <f t="shared" si="39"/>
        <v>0.11678003316241425</v>
      </c>
    </row>
    <row r="591" spans="11:15">
      <c r="K591" s="70">
        <v>0.57988165680473369</v>
      </c>
      <c r="L591" s="71">
        <f t="shared" si="36"/>
        <v>51.275328973120835</v>
      </c>
      <c r="M591" s="70">
        <f t="shared" si="38"/>
        <v>0.11672143004381125</v>
      </c>
      <c r="N591" s="71">
        <f t="shared" si="37"/>
        <v>50.075328973120833</v>
      </c>
      <c r="O591" s="70">
        <f t="shared" si="39"/>
        <v>0.11672143004381125</v>
      </c>
    </row>
    <row r="592" spans="11:15">
      <c r="K592" s="70">
        <v>0.5808678500986193</v>
      </c>
      <c r="L592" s="71">
        <f t="shared" si="36"/>
        <v>51.283782390514965</v>
      </c>
      <c r="M592" s="70">
        <f t="shared" si="38"/>
        <v>0.11666208444533856</v>
      </c>
      <c r="N592" s="71">
        <f t="shared" si="37"/>
        <v>50.083782390514962</v>
      </c>
      <c r="O592" s="70">
        <f t="shared" si="39"/>
        <v>0.11666208444533856</v>
      </c>
    </row>
    <row r="593" spans="11:15">
      <c r="K593" s="70">
        <v>0.5818540433925049</v>
      </c>
      <c r="L593" s="71">
        <f t="shared" si="36"/>
        <v>51.292240164205005</v>
      </c>
      <c r="M593" s="70">
        <f t="shared" si="38"/>
        <v>0.116601995989437</v>
      </c>
      <c r="N593" s="71">
        <f t="shared" si="37"/>
        <v>50.092240164205002</v>
      </c>
      <c r="O593" s="70">
        <f t="shared" si="39"/>
        <v>0.116601995989437</v>
      </c>
    </row>
    <row r="594" spans="11:15">
      <c r="K594" s="70">
        <v>0.58284023668639051</v>
      </c>
      <c r="L594" s="71">
        <f t="shared" si="36"/>
        <v>51.300702352650326</v>
      </c>
      <c r="M594" s="70">
        <f t="shared" si="38"/>
        <v>0.11654116429312866</v>
      </c>
      <c r="N594" s="71">
        <f t="shared" si="37"/>
        <v>50.100702352650323</v>
      </c>
      <c r="O594" s="70">
        <f t="shared" si="39"/>
        <v>0.11654116429312866</v>
      </c>
    </row>
    <row r="595" spans="11:15">
      <c r="K595" s="70">
        <v>0.58382642998027612</v>
      </c>
      <c r="L595" s="71">
        <f t="shared" si="36"/>
        <v>51.309169014514595</v>
      </c>
      <c r="M595" s="70">
        <f t="shared" si="38"/>
        <v>0.11647958896853869</v>
      </c>
      <c r="N595" s="71">
        <f t="shared" si="37"/>
        <v>50.109169014514592</v>
      </c>
      <c r="O595" s="70">
        <f t="shared" si="39"/>
        <v>0.11647958896853869</v>
      </c>
    </row>
    <row r="596" spans="11:15">
      <c r="K596" s="70">
        <v>0.58481262327416172</v>
      </c>
      <c r="L596" s="71">
        <f t="shared" si="36"/>
        <v>51.317640208668891</v>
      </c>
      <c r="M596" s="70">
        <f t="shared" si="38"/>
        <v>0.11641726962254094</v>
      </c>
      <c r="N596" s="71">
        <f t="shared" si="37"/>
        <v>50.117640208668888</v>
      </c>
      <c r="O596" s="70">
        <f t="shared" si="39"/>
        <v>0.11641726962254094</v>
      </c>
    </row>
    <row r="597" spans="11:15">
      <c r="K597" s="70">
        <v>0.58579881656804733</v>
      </c>
      <c r="L597" s="71">
        <f t="shared" si="36"/>
        <v>51.326115994194851</v>
      </c>
      <c r="M597" s="70">
        <f t="shared" si="38"/>
        <v>0.11635420585680174</v>
      </c>
      <c r="N597" s="71">
        <f t="shared" si="37"/>
        <v>50.126115994194848</v>
      </c>
      <c r="O597" s="70">
        <f t="shared" si="39"/>
        <v>0.11635420585680174</v>
      </c>
    </row>
    <row r="598" spans="11:15">
      <c r="K598" s="70">
        <v>0.58678500986193294</v>
      </c>
      <c r="L598" s="71">
        <f t="shared" si="36"/>
        <v>51.334596430387819</v>
      </c>
      <c r="M598" s="70">
        <f t="shared" si="38"/>
        <v>0.11629039726792684</v>
      </c>
      <c r="N598" s="71">
        <f t="shared" si="37"/>
        <v>50.134596430387816</v>
      </c>
      <c r="O598" s="70">
        <f t="shared" si="39"/>
        <v>0.11629039726792684</v>
      </c>
    </row>
    <row r="599" spans="11:15">
      <c r="K599" s="70">
        <v>0.58777120315581854</v>
      </c>
      <c r="L599" s="71">
        <f t="shared" si="36"/>
        <v>51.343081576760049</v>
      </c>
      <c r="M599" s="70">
        <f t="shared" si="38"/>
        <v>0.11622584344722399</v>
      </c>
      <c r="N599" s="71">
        <f t="shared" si="37"/>
        <v>50.143081576760046</v>
      </c>
      <c r="O599" s="70">
        <f t="shared" si="39"/>
        <v>0.11622584344722399</v>
      </c>
    </row>
    <row r="600" spans="11:15">
      <c r="K600" s="70">
        <v>0.58875739644970415</v>
      </c>
      <c r="L600" s="71">
        <f t="shared" si="36"/>
        <v>51.35157149304392</v>
      </c>
      <c r="M600" s="70">
        <f t="shared" si="38"/>
        <v>0.116160543980765</v>
      </c>
      <c r="N600" s="71">
        <f t="shared" si="37"/>
        <v>50.151571493043917</v>
      </c>
      <c r="O600" s="70">
        <f t="shared" si="39"/>
        <v>0.116160543980765</v>
      </c>
    </row>
    <row r="601" spans="11:15">
      <c r="K601" s="70">
        <v>0.58974358974358976</v>
      </c>
      <c r="L601" s="71">
        <f t="shared" si="36"/>
        <v>51.360066239195199</v>
      </c>
      <c r="M601" s="70">
        <f t="shared" si="38"/>
        <v>0.11609449844916209</v>
      </c>
      <c r="N601" s="71">
        <f t="shared" si="37"/>
        <v>50.160066239195196</v>
      </c>
      <c r="O601" s="70">
        <f t="shared" si="39"/>
        <v>0.11609449844916209</v>
      </c>
    </row>
    <row r="602" spans="11:15">
      <c r="K602" s="70">
        <v>0.59072978303747536</v>
      </c>
      <c r="L602" s="71">
        <f t="shared" si="36"/>
        <v>51.368565875396271</v>
      </c>
      <c r="M602" s="70">
        <f t="shared" si="38"/>
        <v>0.11602770642832198</v>
      </c>
      <c r="N602" s="71">
        <f t="shared" si="37"/>
        <v>50.168565875396268</v>
      </c>
      <c r="O602" s="70">
        <f t="shared" si="39"/>
        <v>0.11602770642832198</v>
      </c>
    </row>
    <row r="603" spans="11:15">
      <c r="K603" s="70">
        <v>0.59171597633136097</v>
      </c>
      <c r="L603" s="71">
        <f t="shared" si="36"/>
        <v>51.377070462059486</v>
      </c>
      <c r="M603" s="70">
        <f t="shared" si="38"/>
        <v>0.11596016748836047</v>
      </c>
      <c r="N603" s="71">
        <f t="shared" si="37"/>
        <v>50.177070462059483</v>
      </c>
      <c r="O603" s="70">
        <f t="shared" si="39"/>
        <v>0.11596016748836047</v>
      </c>
    </row>
    <row r="604" spans="11:15">
      <c r="K604" s="70">
        <v>0.59270216962524658</v>
      </c>
      <c r="L604" s="71">
        <f t="shared" si="36"/>
        <v>51.385580059830474</v>
      </c>
      <c r="M604" s="70">
        <f t="shared" si="38"/>
        <v>0.11589188119417579</v>
      </c>
      <c r="N604" s="71">
        <f t="shared" si="37"/>
        <v>50.185580059830471</v>
      </c>
      <c r="O604" s="70">
        <f t="shared" si="39"/>
        <v>0.11589188119417579</v>
      </c>
    </row>
    <row r="605" spans="11:15">
      <c r="K605" s="70">
        <v>0.59368836291913218</v>
      </c>
      <c r="L605" s="71">
        <f t="shared" si="36"/>
        <v>51.394094729591501</v>
      </c>
      <c r="M605" s="70">
        <f t="shared" si="38"/>
        <v>0.11582284710554144</v>
      </c>
      <c r="N605" s="71">
        <f t="shared" si="37"/>
        <v>50.194094729591498</v>
      </c>
      <c r="O605" s="70">
        <f t="shared" si="39"/>
        <v>0.11582284710554144</v>
      </c>
    </row>
    <row r="606" spans="11:15">
      <c r="K606" s="70">
        <v>0.59467455621301779</v>
      </c>
      <c r="L606" s="71">
        <f t="shared" si="36"/>
        <v>51.402614532464881</v>
      </c>
      <c r="M606" s="70">
        <f t="shared" si="38"/>
        <v>0.115753064776529</v>
      </c>
      <c r="N606" s="71">
        <f t="shared" si="37"/>
        <v>50.202614532464878</v>
      </c>
      <c r="O606" s="70">
        <f t="shared" si="39"/>
        <v>0.115753064776529</v>
      </c>
    </row>
    <row r="607" spans="11:15">
      <c r="K607" s="70">
        <v>0.5956607495069034</v>
      </c>
      <c r="L607" s="71">
        <f t="shared" si="36"/>
        <v>51.411139529816367</v>
      </c>
      <c r="M607" s="70">
        <f t="shared" si="38"/>
        <v>0.11568253375629166</v>
      </c>
      <c r="N607" s="71">
        <f t="shared" si="37"/>
        <v>50.211139529816364</v>
      </c>
      <c r="O607" s="70">
        <f t="shared" si="39"/>
        <v>0.11568253375629166</v>
      </c>
    </row>
    <row r="608" spans="11:15">
      <c r="K608" s="70">
        <v>0.596646942800789</v>
      </c>
      <c r="L608" s="71">
        <f t="shared" si="36"/>
        <v>51.419669783258627</v>
      </c>
      <c r="M608" s="70">
        <f t="shared" si="38"/>
        <v>0.11561125358830807</v>
      </c>
      <c r="N608" s="71">
        <f t="shared" si="37"/>
        <v>50.219669783258624</v>
      </c>
      <c r="O608" s="70">
        <f t="shared" si="39"/>
        <v>0.11561125358830807</v>
      </c>
    </row>
    <row r="609" spans="11:15">
      <c r="K609" s="70">
        <v>0.59763313609467461</v>
      </c>
      <c r="L609" s="71">
        <f t="shared" si="36"/>
        <v>51.428205354654736</v>
      </c>
      <c r="M609" s="70">
        <f t="shared" si="38"/>
        <v>0.1155392238105041</v>
      </c>
      <c r="N609" s="71">
        <f t="shared" si="37"/>
        <v>50.228205354654733</v>
      </c>
      <c r="O609" s="70">
        <f t="shared" si="39"/>
        <v>0.1155392238105041</v>
      </c>
    </row>
    <row r="610" spans="11:15">
      <c r="K610" s="70">
        <v>0.59861932938856011</v>
      </c>
      <c r="L610" s="71">
        <f t="shared" si="36"/>
        <v>51.43674630612167</v>
      </c>
      <c r="M610" s="70">
        <f t="shared" si="38"/>
        <v>0.11546644395575204</v>
      </c>
      <c r="N610" s="71">
        <f t="shared" si="37"/>
        <v>50.236746306121667</v>
      </c>
      <c r="O610" s="70">
        <f t="shared" si="39"/>
        <v>0.11546644395575204</v>
      </c>
    </row>
    <row r="611" spans="11:15">
      <c r="K611" s="70">
        <v>0.59960552268244571</v>
      </c>
      <c r="L611" s="71">
        <f t="shared" si="36"/>
        <v>51.445292700033875</v>
      </c>
      <c r="M611" s="70">
        <f t="shared" si="38"/>
        <v>0.11539291355120361</v>
      </c>
      <c r="N611" s="71">
        <f t="shared" si="37"/>
        <v>50.245292700033872</v>
      </c>
      <c r="O611" s="70">
        <f t="shared" si="39"/>
        <v>0.11539291355120361</v>
      </c>
    </row>
    <row r="612" spans="11:15">
      <c r="K612" s="70">
        <v>0.60059171597633132</v>
      </c>
      <c r="L612" s="71">
        <f t="shared" si="36"/>
        <v>51.453844599026851</v>
      </c>
      <c r="M612" s="70">
        <f t="shared" si="38"/>
        <v>0.1153186321184948</v>
      </c>
      <c r="N612" s="71">
        <f t="shared" si="37"/>
        <v>50.253844599026849</v>
      </c>
      <c r="O612" s="70">
        <f t="shared" si="39"/>
        <v>0.1153186321184948</v>
      </c>
    </row>
    <row r="613" spans="11:15">
      <c r="K613" s="70">
        <v>0.60157790927021693</v>
      </c>
      <c r="L613" s="71">
        <f t="shared" si="36"/>
        <v>51.462402066000763</v>
      </c>
      <c r="M613" s="70">
        <f t="shared" si="38"/>
        <v>0.11524359917392818</v>
      </c>
      <c r="N613" s="71">
        <f t="shared" si="37"/>
        <v>50.26240206600076</v>
      </c>
      <c r="O613" s="70">
        <f t="shared" si="39"/>
        <v>0.11524359917392818</v>
      </c>
    </row>
    <row r="614" spans="11:15">
      <c r="K614" s="70">
        <v>0.60256410256410253</v>
      </c>
      <c r="L614" s="71">
        <f t="shared" si="36"/>
        <v>51.470965164124088</v>
      </c>
      <c r="M614" s="70">
        <f t="shared" si="38"/>
        <v>0.11516781422827606</v>
      </c>
      <c r="N614" s="71">
        <f t="shared" si="37"/>
        <v>50.270965164124085</v>
      </c>
      <c r="O614" s="70">
        <f t="shared" si="39"/>
        <v>0.11516781422827606</v>
      </c>
    </row>
    <row r="615" spans="11:15">
      <c r="K615" s="70">
        <v>0.60355029585798814</v>
      </c>
      <c r="L615" s="71">
        <f t="shared" si="36"/>
        <v>51.479533956837322</v>
      </c>
      <c r="M615" s="70">
        <f t="shared" si="38"/>
        <v>0.11509127678657462</v>
      </c>
      <c r="N615" s="71">
        <f t="shared" si="37"/>
        <v>50.279533956837319</v>
      </c>
      <c r="O615" s="70">
        <f t="shared" si="39"/>
        <v>0.11509127678657462</v>
      </c>
    </row>
    <row r="616" spans="11:15">
      <c r="K616" s="70">
        <v>0.60453648915187375</v>
      </c>
      <c r="L616" s="71">
        <f t="shared" si="36"/>
        <v>51.488108507856694</v>
      </c>
      <c r="M616" s="70">
        <f t="shared" si="38"/>
        <v>0.115013986348391</v>
      </c>
      <c r="N616" s="71">
        <f t="shared" si="37"/>
        <v>50.288108507856691</v>
      </c>
      <c r="O616" s="70">
        <f t="shared" si="39"/>
        <v>0.115013986348391</v>
      </c>
    </row>
    <row r="617" spans="11:15">
      <c r="K617" s="70">
        <v>0.60552268244575935</v>
      </c>
      <c r="L617" s="71">
        <f t="shared" si="36"/>
        <v>51.496688881177924</v>
      </c>
      <c r="M617" s="70">
        <f t="shared" si="38"/>
        <v>0.114935942407715</v>
      </c>
      <c r="N617" s="71">
        <f t="shared" si="37"/>
        <v>50.296688881177921</v>
      </c>
      <c r="O617" s="70">
        <f t="shared" si="39"/>
        <v>0.114935942407715</v>
      </c>
    </row>
    <row r="618" spans="11:15">
      <c r="K618" s="70">
        <v>0.60650887573964496</v>
      </c>
      <c r="L618" s="71">
        <f t="shared" si="36"/>
        <v>51.50527514108002</v>
      </c>
      <c r="M618" s="70">
        <f t="shared" si="38"/>
        <v>0.11485714445295458</v>
      </c>
      <c r="N618" s="71">
        <f t="shared" si="37"/>
        <v>50.305275141080017</v>
      </c>
      <c r="O618" s="70">
        <f t="shared" si="39"/>
        <v>0.11485714445295458</v>
      </c>
    </row>
    <row r="619" spans="11:15">
      <c r="K619" s="70">
        <v>0.60749506903353057</v>
      </c>
      <c r="L619" s="71">
        <f t="shared" si="36"/>
        <v>51.513867352129118</v>
      </c>
      <c r="M619" s="70">
        <f t="shared" si="38"/>
        <v>0.11477759196674941</v>
      </c>
      <c r="N619" s="71">
        <f t="shared" si="37"/>
        <v>50.313867352129115</v>
      </c>
      <c r="O619" s="70">
        <f t="shared" si="39"/>
        <v>0.11477759196674941</v>
      </c>
    </row>
    <row r="620" spans="11:15">
      <c r="K620" s="70">
        <v>0.60848126232741617</v>
      </c>
      <c r="L620" s="71">
        <f t="shared" si="36"/>
        <v>51.522465579182345</v>
      </c>
      <c r="M620" s="70">
        <f t="shared" si="38"/>
        <v>0.11469728442626778</v>
      </c>
      <c r="N620" s="71">
        <f t="shared" si="37"/>
        <v>50.322465579182342</v>
      </c>
      <c r="O620" s="70">
        <f t="shared" si="39"/>
        <v>0.11469728442626778</v>
      </c>
    </row>
    <row r="621" spans="11:15">
      <c r="K621" s="70">
        <v>0.60946745562130178</v>
      </c>
      <c r="L621" s="71">
        <f t="shared" si="36"/>
        <v>51.531069887391759</v>
      </c>
      <c r="M621" s="70">
        <f t="shared" si="38"/>
        <v>0.11461622130256272</v>
      </c>
      <c r="N621" s="71">
        <f t="shared" si="37"/>
        <v>50.331069887391756</v>
      </c>
      <c r="O621" s="70">
        <f t="shared" si="39"/>
        <v>0.11461622130256272</v>
      </c>
    </row>
    <row r="622" spans="11:15">
      <c r="K622" s="70">
        <v>0.61045364891518739</v>
      </c>
      <c r="L622" s="71">
        <f t="shared" si="36"/>
        <v>51.539680342208271</v>
      </c>
      <c r="M622" s="70">
        <f t="shared" si="38"/>
        <v>0.11453440206135941</v>
      </c>
      <c r="N622" s="71">
        <f t="shared" si="37"/>
        <v>50.339680342208268</v>
      </c>
      <c r="O622" s="70">
        <f t="shared" si="39"/>
        <v>0.11453440206135941</v>
      </c>
    </row>
    <row r="623" spans="11:15">
      <c r="K623" s="70">
        <v>0.61143984220907299</v>
      </c>
      <c r="L623" s="71">
        <f t="shared" si="36"/>
        <v>51.548297009385635</v>
      </c>
      <c r="M623" s="70">
        <f t="shared" si="38"/>
        <v>0.11445182616271179</v>
      </c>
      <c r="N623" s="71">
        <f t="shared" si="37"/>
        <v>50.348297009385632</v>
      </c>
      <c r="O623" s="70">
        <f t="shared" si="39"/>
        <v>0.11445182616271179</v>
      </c>
    </row>
    <row r="624" spans="11:15">
      <c r="K624" s="70">
        <v>0.6124260355029586</v>
      </c>
      <c r="L624" s="71">
        <f t="shared" si="36"/>
        <v>51.556919954984515</v>
      </c>
      <c r="M624" s="70">
        <f t="shared" si="38"/>
        <v>0.11436849306038763</v>
      </c>
      <c r="N624" s="71">
        <f t="shared" si="37"/>
        <v>50.356919954984512</v>
      </c>
      <c r="O624" s="70">
        <f t="shared" si="39"/>
        <v>0.11436849306038763</v>
      </c>
    </row>
    <row r="625" spans="11:15">
      <c r="K625" s="70">
        <v>0.61341222879684421</v>
      </c>
      <c r="L625" s="71">
        <f t="shared" si="36"/>
        <v>51.565549245376531</v>
      </c>
      <c r="M625" s="70">
        <f t="shared" si="38"/>
        <v>0.11428440220277335</v>
      </c>
      <c r="N625" s="71">
        <f t="shared" si="37"/>
        <v>50.365549245376528</v>
      </c>
      <c r="O625" s="70">
        <f t="shared" si="39"/>
        <v>0.11428440220277335</v>
      </c>
    </row>
    <row r="626" spans="11:15">
      <c r="K626" s="70">
        <v>0.61439842209072981</v>
      </c>
      <c r="L626" s="71">
        <f t="shared" si="36"/>
        <v>51.574184947248376</v>
      </c>
      <c r="M626" s="70">
        <f t="shared" si="38"/>
        <v>0.11419955303237013</v>
      </c>
      <c r="N626" s="71">
        <f t="shared" si="37"/>
        <v>50.374184947248374</v>
      </c>
      <c r="O626" s="70">
        <f t="shared" si="39"/>
        <v>0.11419955303237013</v>
      </c>
    </row>
    <row r="627" spans="11:15">
      <c r="K627" s="70">
        <v>0.61538461538461542</v>
      </c>
      <c r="L627" s="71">
        <f t="shared" si="36"/>
        <v>51.582827127606002</v>
      </c>
      <c r="M627" s="70">
        <f t="shared" si="38"/>
        <v>0.11411394498558466</v>
      </c>
      <c r="N627" s="71">
        <f t="shared" si="37"/>
        <v>50.382827127605999</v>
      </c>
      <c r="O627" s="70">
        <f t="shared" si="39"/>
        <v>0.11411394498558466</v>
      </c>
    </row>
    <row r="628" spans="11:15">
      <c r="K628" s="70">
        <v>0.61637080867850103</v>
      </c>
      <c r="L628" s="71">
        <f t="shared" si="36"/>
        <v>51.591475853778782</v>
      </c>
      <c r="M628" s="70">
        <f t="shared" si="38"/>
        <v>0.11402757749337404</v>
      </c>
      <c r="N628" s="71">
        <f t="shared" si="37"/>
        <v>50.391475853778779</v>
      </c>
      <c r="O628" s="70">
        <f t="shared" si="39"/>
        <v>0.11402757749337404</v>
      </c>
    </row>
    <row r="629" spans="11:15">
      <c r="K629" s="70">
        <v>0.61735700197238663</v>
      </c>
      <c r="L629" s="71">
        <f t="shared" si="36"/>
        <v>51.600131193423806</v>
      </c>
      <c r="M629" s="70">
        <f t="shared" si="38"/>
        <v>0.11394044998021</v>
      </c>
      <c r="N629" s="71">
        <f t="shared" si="37"/>
        <v>50.400131193423803</v>
      </c>
      <c r="O629" s="70">
        <f t="shared" si="39"/>
        <v>0.11394044998021</v>
      </c>
    </row>
    <row r="630" spans="11:15">
      <c r="K630" s="70">
        <v>0.61834319526627224</v>
      </c>
      <c r="L630" s="71">
        <f t="shared" si="36"/>
        <v>51.608793214530145</v>
      </c>
      <c r="M630" s="70">
        <f t="shared" si="38"/>
        <v>0.11385256186502334</v>
      </c>
      <c r="N630" s="71">
        <f t="shared" si="37"/>
        <v>50.408793214530142</v>
      </c>
      <c r="O630" s="70">
        <f t="shared" si="39"/>
        <v>0.11385256186502334</v>
      </c>
    </row>
    <row r="631" spans="11:15">
      <c r="K631" s="70">
        <v>0.61932938856015785</v>
      </c>
      <c r="L631" s="71">
        <f t="shared" si="36"/>
        <v>51.617461985423191</v>
      </c>
      <c r="M631" s="70">
        <f t="shared" si="38"/>
        <v>0.11376391256075018</v>
      </c>
      <c r="N631" s="71">
        <f t="shared" si="37"/>
        <v>50.417461985423188</v>
      </c>
      <c r="O631" s="70">
        <f t="shared" si="39"/>
        <v>0.11376391256075018</v>
      </c>
    </row>
    <row r="632" spans="11:15">
      <c r="K632" s="70">
        <v>0.62031558185404334</v>
      </c>
      <c r="L632" s="71">
        <f t="shared" si="36"/>
        <v>51.626137574769054</v>
      </c>
      <c r="M632" s="70">
        <f t="shared" si="38"/>
        <v>0.11367450147415845</v>
      </c>
      <c r="N632" s="71">
        <f t="shared" si="37"/>
        <v>50.426137574769051</v>
      </c>
      <c r="O632" s="70">
        <f t="shared" si="39"/>
        <v>0.11367450147415845</v>
      </c>
    </row>
    <row r="633" spans="11:15">
      <c r="K633" s="70">
        <v>0.62130177514792895</v>
      </c>
      <c r="L633" s="71">
        <f t="shared" si="36"/>
        <v>51.634820051579005</v>
      </c>
      <c r="M633" s="70">
        <f t="shared" si="38"/>
        <v>0.11358432800594821</v>
      </c>
      <c r="N633" s="71">
        <f t="shared" si="37"/>
        <v>50.434820051579003</v>
      </c>
      <c r="O633" s="70">
        <f t="shared" si="39"/>
        <v>0.11358432800594821</v>
      </c>
    </row>
    <row r="634" spans="11:15">
      <c r="K634" s="70">
        <v>0.62228796844181455</v>
      </c>
      <c r="L634" s="71">
        <f t="shared" si="36"/>
        <v>51.643509485213926</v>
      </c>
      <c r="M634" s="70">
        <f t="shared" si="38"/>
        <v>0.11349339155113358</v>
      </c>
      <c r="N634" s="71">
        <f t="shared" si="37"/>
        <v>50.443509485213923</v>
      </c>
      <c r="O634" s="70">
        <f t="shared" si="39"/>
        <v>0.11349339155113358</v>
      </c>
    </row>
    <row r="635" spans="11:15">
      <c r="K635" s="70">
        <v>0.62327416173570016</v>
      </c>
      <c r="L635" s="71">
        <f t="shared" si="36"/>
        <v>51.652205945388879</v>
      </c>
      <c r="M635" s="70">
        <f t="shared" si="38"/>
        <v>0.11340169149811048</v>
      </c>
      <c r="N635" s="71">
        <f t="shared" si="37"/>
        <v>50.452205945388876</v>
      </c>
      <c r="O635" s="70">
        <f t="shared" si="39"/>
        <v>0.11340169149811048</v>
      </c>
    </row>
    <row r="636" spans="11:15">
      <c r="K636" s="70">
        <v>0.62426035502958577</v>
      </c>
      <c r="L636" s="71">
        <f t="shared" si="36"/>
        <v>51.660909502177667</v>
      </c>
      <c r="M636" s="70">
        <f t="shared" si="38"/>
        <v>0.11330922722949534</v>
      </c>
      <c r="N636" s="71">
        <f t="shared" si="37"/>
        <v>50.460909502177664</v>
      </c>
      <c r="O636" s="70">
        <f t="shared" si="39"/>
        <v>0.11330922722949534</v>
      </c>
    </row>
    <row r="637" spans="11:15">
      <c r="K637" s="70">
        <v>0.62524654832347137</v>
      </c>
      <c r="L637" s="71">
        <f t="shared" si="36"/>
        <v>51.669620226017472</v>
      </c>
      <c r="M637" s="70">
        <f t="shared" si="38"/>
        <v>0.11321599812165682</v>
      </c>
      <c r="N637" s="71">
        <f t="shared" si="37"/>
        <v>50.469620226017469</v>
      </c>
      <c r="O637" s="70">
        <f t="shared" si="39"/>
        <v>0.11321599812165682</v>
      </c>
    </row>
    <row r="638" spans="11:15">
      <c r="K638" s="70">
        <v>0.62623274161735698</v>
      </c>
      <c r="L638" s="71">
        <f t="shared" si="36"/>
        <v>51.678338187713535</v>
      </c>
      <c r="M638" s="70">
        <f t="shared" si="38"/>
        <v>0.11312200354480302</v>
      </c>
      <c r="N638" s="71">
        <f t="shared" si="37"/>
        <v>50.478338187713533</v>
      </c>
      <c r="O638" s="70">
        <f t="shared" si="39"/>
        <v>0.11312200354480302</v>
      </c>
    </row>
    <row r="639" spans="11:15">
      <c r="K639" s="70">
        <v>0.62721893491124259</v>
      </c>
      <c r="L639" s="71">
        <f t="shared" si="36"/>
        <v>51.687063458443902</v>
      </c>
      <c r="M639" s="70">
        <f t="shared" si="38"/>
        <v>0.11302724286289439</v>
      </c>
      <c r="N639" s="71">
        <f t="shared" si="37"/>
        <v>50.487063458443899</v>
      </c>
      <c r="O639" s="70">
        <f t="shared" si="39"/>
        <v>0.11302724286289439</v>
      </c>
    </row>
    <row r="640" spans="11:15">
      <c r="K640" s="70">
        <v>0.62820512820512819</v>
      </c>
      <c r="L640" s="71">
        <f t="shared" si="36"/>
        <v>51.695796109764224</v>
      </c>
      <c r="M640" s="70">
        <f t="shared" si="38"/>
        <v>0.11293171543338434</v>
      </c>
      <c r="N640" s="71">
        <f t="shared" si="37"/>
        <v>50.495796109764221</v>
      </c>
      <c r="O640" s="70">
        <f t="shared" si="39"/>
        <v>0.11293171543338434</v>
      </c>
    </row>
    <row r="641" spans="11:15">
      <c r="K641" s="70">
        <v>0.6291913214990138</v>
      </c>
      <c r="L641" s="71">
        <f t="shared" si="36"/>
        <v>51.704536213612563</v>
      </c>
      <c r="M641" s="70">
        <f t="shared" si="38"/>
        <v>0.11283542060807437</v>
      </c>
      <c r="N641" s="71">
        <f t="shared" si="37"/>
        <v>50.50453621361256</v>
      </c>
      <c r="O641" s="70">
        <f t="shared" si="39"/>
        <v>0.11283542060807437</v>
      </c>
    </row>
    <row r="642" spans="11:15">
      <c r="K642" s="70">
        <v>0.63017751479289941</v>
      </c>
      <c r="L642" s="71">
        <f t="shared" si="36"/>
        <v>51.71328384231434</v>
      </c>
      <c r="M642" s="70">
        <f t="shared" si="38"/>
        <v>0.11273835773177358</v>
      </c>
      <c r="N642" s="71">
        <f t="shared" si="37"/>
        <v>50.513283842314337</v>
      </c>
      <c r="O642" s="70">
        <f t="shared" si="39"/>
        <v>0.11273835773177358</v>
      </c>
    </row>
    <row r="643" spans="11:15">
      <c r="K643" s="70">
        <v>0.63116370808678501</v>
      </c>
      <c r="L643" s="71">
        <f t="shared" ref="L643:L706" si="40">_xlfn.NORM.INV(K643,$B$31,$E$31)</f>
        <v>51.722039068587264</v>
      </c>
      <c r="M643" s="70">
        <f t="shared" si="38"/>
        <v>0.11264052614326873</v>
      </c>
      <c r="N643" s="71">
        <f t="shared" ref="N643:N706" si="41">_xlfn.NORM.INV(K643,$B$33,$E$31)</f>
        <v>50.522039068587262</v>
      </c>
      <c r="O643" s="70">
        <f t="shared" si="39"/>
        <v>0.11264052614326873</v>
      </c>
    </row>
    <row r="644" spans="11:15">
      <c r="K644" s="70">
        <v>0.63214990138067062</v>
      </c>
      <c r="L644" s="71">
        <f t="shared" si="40"/>
        <v>51.730801965546348</v>
      </c>
      <c r="M644" s="70">
        <f t="shared" si="38"/>
        <v>0.11254192517501814</v>
      </c>
      <c r="N644" s="71">
        <f t="shared" si="41"/>
        <v>50.530801965546345</v>
      </c>
      <c r="O644" s="70">
        <f t="shared" si="39"/>
        <v>0.11254192517501814</v>
      </c>
    </row>
    <row r="645" spans="11:15">
      <c r="K645" s="70">
        <v>0.63313609467455623</v>
      </c>
      <c r="L645" s="71">
        <f t="shared" si="40"/>
        <v>51.739572606708997</v>
      </c>
      <c r="M645" s="70">
        <f t="shared" ref="M645:M708" si="42">(K645-K644)/(L645-L644)</f>
        <v>0.11244255415276909</v>
      </c>
      <c r="N645" s="71">
        <f t="shared" si="41"/>
        <v>50.539572606708994</v>
      </c>
      <c r="O645" s="70">
        <f t="shared" ref="O645:O708" si="43">(K645-K644)/(N645-N644)</f>
        <v>0.11244255415276909</v>
      </c>
    </row>
    <row r="646" spans="11:15">
      <c r="K646" s="70">
        <v>0.63412228796844183</v>
      </c>
      <c r="L646" s="71">
        <f t="shared" si="40"/>
        <v>51.748351066000119</v>
      </c>
      <c r="M646" s="70">
        <f t="shared" si="42"/>
        <v>0.11234241239610067</v>
      </c>
      <c r="N646" s="71">
        <f t="shared" si="41"/>
        <v>50.548351066000116</v>
      </c>
      <c r="O646" s="70">
        <f t="shared" si="43"/>
        <v>0.11234241239610067</v>
      </c>
    </row>
    <row r="647" spans="11:15">
      <c r="K647" s="70">
        <v>0.63510848126232744</v>
      </c>
      <c r="L647" s="71">
        <f t="shared" si="40"/>
        <v>51.757137417757342</v>
      </c>
      <c r="M647" s="70">
        <f t="shared" si="42"/>
        <v>0.1122414992177927</v>
      </c>
      <c r="N647" s="71">
        <f t="shared" si="41"/>
        <v>50.557137417757339</v>
      </c>
      <c r="O647" s="70">
        <f t="shared" si="43"/>
        <v>0.1122414992177927</v>
      </c>
    </row>
    <row r="648" spans="11:15">
      <c r="K648" s="70">
        <v>0.63609467455621305</v>
      </c>
      <c r="L648" s="71">
        <f t="shared" si="40"/>
        <v>51.765931736736228</v>
      </c>
      <c r="M648" s="70">
        <f t="shared" si="42"/>
        <v>0.1121398139245726</v>
      </c>
      <c r="N648" s="71">
        <f t="shared" si="41"/>
        <v>50.565931736736225</v>
      </c>
      <c r="O648" s="70">
        <f t="shared" si="43"/>
        <v>0.1121398139245726</v>
      </c>
    </row>
    <row r="649" spans="11:15">
      <c r="K649" s="70">
        <v>0.63708086785009865</v>
      </c>
      <c r="L649" s="71">
        <f t="shared" si="40"/>
        <v>51.77473409811563</v>
      </c>
      <c r="M649" s="70">
        <f t="shared" si="42"/>
        <v>0.112037355816058</v>
      </c>
      <c r="N649" s="71">
        <f t="shared" si="41"/>
        <v>50.574734098115627</v>
      </c>
      <c r="O649" s="70">
        <f t="shared" si="43"/>
        <v>0.112037355816058</v>
      </c>
    </row>
    <row r="650" spans="11:15">
      <c r="K650" s="70">
        <v>0.63806706114398426</v>
      </c>
      <c r="L650" s="71">
        <f t="shared" si="40"/>
        <v>51.783544577503044</v>
      </c>
      <c r="M650" s="70">
        <f t="shared" si="42"/>
        <v>0.11193412418561895</v>
      </c>
      <c r="N650" s="71">
        <f t="shared" si="41"/>
        <v>50.583544577503041</v>
      </c>
      <c r="O650" s="70">
        <f t="shared" si="43"/>
        <v>0.11193412418561895</v>
      </c>
    </row>
    <row r="651" spans="11:15">
      <c r="K651" s="70">
        <v>0.63905325443786987</v>
      </c>
      <c r="L651" s="71">
        <f t="shared" si="40"/>
        <v>51.79236325094007</v>
      </c>
      <c r="M651" s="70">
        <f t="shared" si="42"/>
        <v>0.11183011831971178</v>
      </c>
      <c r="N651" s="71">
        <f t="shared" si="41"/>
        <v>50.592363250940068</v>
      </c>
      <c r="O651" s="70">
        <f t="shared" si="43"/>
        <v>0.11183011831971178</v>
      </c>
    </row>
    <row r="652" spans="11:15">
      <c r="K652" s="70">
        <v>0.64003944773175547</v>
      </c>
      <c r="L652" s="71">
        <f t="shared" si="40"/>
        <v>51.80119019490791</v>
      </c>
      <c r="M652" s="70">
        <f t="shared" si="42"/>
        <v>0.11172533749831257</v>
      </c>
      <c r="N652" s="71">
        <f t="shared" si="41"/>
        <v>50.601190194907907</v>
      </c>
      <c r="O652" s="70">
        <f t="shared" si="43"/>
        <v>0.11172533749831257</v>
      </c>
    </row>
    <row r="653" spans="11:15">
      <c r="K653" s="70">
        <v>0.64102564102564108</v>
      </c>
      <c r="L653" s="71">
        <f t="shared" si="40"/>
        <v>51.810025486332918</v>
      </c>
      <c r="M653" s="70">
        <f t="shared" si="42"/>
        <v>0.11161978099491018</v>
      </c>
      <c r="N653" s="71">
        <f t="shared" si="41"/>
        <v>50.610025486332916</v>
      </c>
      <c r="O653" s="70">
        <f t="shared" si="43"/>
        <v>0.11161978099491018</v>
      </c>
    </row>
    <row r="654" spans="11:15">
      <c r="K654" s="70">
        <v>0.64201183431952658</v>
      </c>
      <c r="L654" s="71">
        <f t="shared" si="40"/>
        <v>51.81886920259231</v>
      </c>
      <c r="M654" s="70">
        <f t="shared" si="42"/>
        <v>0.1115134480754249</v>
      </c>
      <c r="N654" s="71">
        <f t="shared" si="41"/>
        <v>50.618869202592307</v>
      </c>
      <c r="O654" s="70">
        <f t="shared" si="43"/>
        <v>0.1115134480754249</v>
      </c>
    </row>
    <row r="655" spans="11:15">
      <c r="K655" s="70">
        <v>0.64299802761341218</v>
      </c>
      <c r="L655" s="71">
        <f t="shared" si="40"/>
        <v>51.827721421519797</v>
      </c>
      <c r="M655" s="70">
        <f t="shared" si="42"/>
        <v>0.11140633800000055</v>
      </c>
      <c r="N655" s="71">
        <f t="shared" si="41"/>
        <v>50.627721421519794</v>
      </c>
      <c r="O655" s="70">
        <f t="shared" si="43"/>
        <v>0.11140633800000055</v>
      </c>
    </row>
    <row r="656" spans="11:15">
      <c r="K656" s="70">
        <v>0.64398422090729779</v>
      </c>
      <c r="L656" s="71">
        <f t="shared" si="40"/>
        <v>51.836582221411433</v>
      </c>
      <c r="M656" s="70">
        <f t="shared" si="42"/>
        <v>0.11129845002103221</v>
      </c>
      <c r="N656" s="71">
        <f t="shared" si="41"/>
        <v>50.63658222141143</v>
      </c>
      <c r="O656" s="70">
        <f t="shared" si="43"/>
        <v>0.11129845002103221</v>
      </c>
    </row>
    <row r="657" spans="11:15">
      <c r="K657" s="70">
        <v>0.6449704142011834</v>
      </c>
      <c r="L657" s="71">
        <f t="shared" si="40"/>
        <v>51.845451681031413</v>
      </c>
      <c r="M657" s="70">
        <f t="shared" si="42"/>
        <v>0.11118978338477629</v>
      </c>
      <c r="N657" s="71">
        <f t="shared" si="41"/>
        <v>50.64545168103141</v>
      </c>
      <c r="O657" s="70">
        <f t="shared" si="43"/>
        <v>0.11118978338477629</v>
      </c>
    </row>
    <row r="658" spans="11:15">
      <c r="K658" s="70">
        <v>0.645956607495069</v>
      </c>
      <c r="L658" s="71">
        <f t="shared" si="40"/>
        <v>51.854329879618042</v>
      </c>
      <c r="M658" s="70">
        <f t="shared" si="42"/>
        <v>0.11108033733001339</v>
      </c>
      <c r="N658" s="71">
        <f t="shared" si="41"/>
        <v>50.654329879618039</v>
      </c>
      <c r="O658" s="70">
        <f t="shared" si="43"/>
        <v>0.11108033733001339</v>
      </c>
    </row>
    <row r="659" spans="11:15">
      <c r="K659" s="70">
        <v>0.64694280078895461</v>
      </c>
      <c r="L659" s="71">
        <f t="shared" si="40"/>
        <v>51.86321689688971</v>
      </c>
      <c r="M659" s="70">
        <f t="shared" si="42"/>
        <v>0.1109701110888567</v>
      </c>
      <c r="N659" s="71">
        <f t="shared" si="41"/>
        <v>50.663216896889708</v>
      </c>
      <c r="O659" s="70">
        <f t="shared" si="43"/>
        <v>0.1109701110888567</v>
      </c>
    </row>
    <row r="660" spans="11:15">
      <c r="K660" s="70">
        <v>0.64792899408284022</v>
      </c>
      <c r="L660" s="71">
        <f t="shared" si="40"/>
        <v>51.872112813050983</v>
      </c>
      <c r="M660" s="70">
        <f t="shared" si="42"/>
        <v>0.110859103886225</v>
      </c>
      <c r="N660" s="71">
        <f t="shared" si="41"/>
        <v>50.67211281305098</v>
      </c>
      <c r="O660" s="70">
        <f t="shared" si="43"/>
        <v>0.110859103886225</v>
      </c>
    </row>
    <row r="661" spans="11:15">
      <c r="K661" s="70">
        <v>0.64891518737672582</v>
      </c>
      <c r="L661" s="71">
        <f t="shared" si="40"/>
        <v>51.881017708798716</v>
      </c>
      <c r="M661" s="70">
        <f t="shared" si="42"/>
        <v>0.11074731494039751</v>
      </c>
      <c r="N661" s="71">
        <f t="shared" si="41"/>
        <v>50.681017708798713</v>
      </c>
      <c r="O661" s="70">
        <f t="shared" si="43"/>
        <v>0.11074731494039751</v>
      </c>
    </row>
    <row r="662" spans="11:15">
      <c r="K662" s="70">
        <v>0.64990138067061143</v>
      </c>
      <c r="L662" s="71">
        <f t="shared" si="40"/>
        <v>51.889931665328334</v>
      </c>
      <c r="M662" s="70">
        <f t="shared" si="42"/>
        <v>0.11063474346198988</v>
      </c>
      <c r="N662" s="71">
        <f t="shared" si="41"/>
        <v>50.689931665328331</v>
      </c>
      <c r="O662" s="70">
        <f t="shared" si="43"/>
        <v>0.11063474346198988</v>
      </c>
    </row>
    <row r="663" spans="11:15">
      <c r="K663" s="70">
        <v>0.65088757396449703</v>
      </c>
      <c r="L663" s="71">
        <f t="shared" si="40"/>
        <v>51.898854764340108</v>
      </c>
      <c r="M663" s="70">
        <f t="shared" si="42"/>
        <v>0.11052138865480633</v>
      </c>
      <c r="N663" s="71">
        <f t="shared" si="41"/>
        <v>50.698854764340105</v>
      </c>
      <c r="O663" s="70">
        <f t="shared" si="43"/>
        <v>0.11052138865480633</v>
      </c>
    </row>
    <row r="664" spans="11:15">
      <c r="K664" s="70">
        <v>0.65187376725838264</v>
      </c>
      <c r="L664" s="71">
        <f t="shared" si="40"/>
        <v>51.907787088045545</v>
      </c>
      <c r="M664" s="70">
        <f t="shared" si="42"/>
        <v>0.11040724971546777</v>
      </c>
      <c r="N664" s="71">
        <f t="shared" si="41"/>
        <v>50.707787088045542</v>
      </c>
      <c r="O664" s="70">
        <f t="shared" si="43"/>
        <v>0.11040724971546777</v>
      </c>
    </row>
    <row r="665" spans="11:15">
      <c r="K665" s="70">
        <v>0.65285996055226825</v>
      </c>
      <c r="L665" s="71">
        <f t="shared" si="40"/>
        <v>51.916728719173861</v>
      </c>
      <c r="M665" s="70">
        <f t="shared" si="42"/>
        <v>0.11029232583332342</v>
      </c>
      <c r="N665" s="71">
        <f t="shared" si="41"/>
        <v>50.716728719173858</v>
      </c>
      <c r="O665" s="70">
        <f t="shared" si="43"/>
        <v>0.11029232583332342</v>
      </c>
    </row>
    <row r="666" spans="11:15">
      <c r="K666" s="70">
        <v>0.65384615384615385</v>
      </c>
      <c r="L666" s="71">
        <f t="shared" si="40"/>
        <v>51.925679740978531</v>
      </c>
      <c r="M666" s="70">
        <f t="shared" si="42"/>
        <v>0.11017661619046736</v>
      </c>
      <c r="N666" s="71">
        <f t="shared" si="41"/>
        <v>50.725679740978528</v>
      </c>
      <c r="O666" s="70">
        <f t="shared" si="43"/>
        <v>0.11017661619046736</v>
      </c>
    </row>
    <row r="667" spans="11:15">
      <c r="K667" s="70">
        <v>0.65483234714003946</v>
      </c>
      <c r="L667" s="71">
        <f t="shared" si="40"/>
        <v>51.934640237243933</v>
      </c>
      <c r="M667" s="70">
        <f t="shared" si="42"/>
        <v>0.11006011996159702</v>
      </c>
      <c r="N667" s="71">
        <f t="shared" si="41"/>
        <v>50.73464023724393</v>
      </c>
      <c r="O667" s="70">
        <f t="shared" si="43"/>
        <v>0.11006011996159702</v>
      </c>
    </row>
    <row r="668" spans="11:15">
      <c r="K668" s="70">
        <v>0.65581854043392507</v>
      </c>
      <c r="L668" s="71">
        <f t="shared" si="40"/>
        <v>51.943610292292064</v>
      </c>
      <c r="M668" s="70">
        <f t="shared" si="42"/>
        <v>0.10994283631415173</v>
      </c>
      <c r="N668" s="71">
        <f t="shared" si="41"/>
        <v>50.743610292292061</v>
      </c>
      <c r="O668" s="70">
        <f t="shared" si="43"/>
        <v>0.10994283631415173</v>
      </c>
    </row>
    <row r="669" spans="11:15">
      <c r="K669" s="70">
        <v>0.65680473372781067</v>
      </c>
      <c r="L669" s="71">
        <f t="shared" si="40"/>
        <v>51.952589990989345</v>
      </c>
      <c r="M669" s="70">
        <f t="shared" si="42"/>
        <v>0.10982476440820585</v>
      </c>
      <c r="N669" s="71">
        <f t="shared" si="41"/>
        <v>50.752589990989343</v>
      </c>
      <c r="O669" s="70">
        <f t="shared" si="43"/>
        <v>0.10982476440820585</v>
      </c>
    </row>
    <row r="670" spans="11:15">
      <c r="K670" s="70">
        <v>0.65779092702169628</v>
      </c>
      <c r="L670" s="71">
        <f t="shared" si="40"/>
        <v>51.961579418753544</v>
      </c>
      <c r="M670" s="70">
        <f t="shared" si="42"/>
        <v>0.10970590339612077</v>
      </c>
      <c r="N670" s="71">
        <f t="shared" si="41"/>
        <v>50.761579418753541</v>
      </c>
      <c r="O670" s="70">
        <f t="shared" si="43"/>
        <v>0.10970590339612077</v>
      </c>
    </row>
    <row r="671" spans="11:15">
      <c r="K671" s="70">
        <v>0.65877712031558189</v>
      </c>
      <c r="L671" s="71">
        <f t="shared" si="40"/>
        <v>51.970578661560729</v>
      </c>
      <c r="M671" s="70">
        <f t="shared" si="42"/>
        <v>0.10958625242317105</v>
      </c>
      <c r="N671" s="71">
        <f t="shared" si="41"/>
        <v>50.770578661560727</v>
      </c>
      <c r="O671" s="70">
        <f t="shared" si="43"/>
        <v>0.10958625242317105</v>
      </c>
    </row>
    <row r="672" spans="11:15">
      <c r="K672" s="70">
        <v>0.65976331360946749</v>
      </c>
      <c r="L672" s="71">
        <f t="shared" si="40"/>
        <v>51.979587805952399</v>
      </c>
      <c r="M672" s="70">
        <f t="shared" si="42"/>
        <v>0.10946581062654009</v>
      </c>
      <c r="N672" s="71">
        <f t="shared" si="41"/>
        <v>50.779587805952396</v>
      </c>
      <c r="O672" s="70">
        <f t="shared" si="43"/>
        <v>0.10946581062654009</v>
      </c>
    </row>
    <row r="673" spans="11:15">
      <c r="K673" s="70">
        <v>0.6607495069033531</v>
      </c>
      <c r="L673" s="71">
        <f t="shared" si="40"/>
        <v>51.988606939042619</v>
      </c>
      <c r="M673" s="70">
        <f t="shared" si="42"/>
        <v>0.10934457713624265</v>
      </c>
      <c r="N673" s="71">
        <f t="shared" si="41"/>
        <v>50.788606939042616</v>
      </c>
      <c r="O673" s="70">
        <f t="shared" si="43"/>
        <v>0.10934457713624265</v>
      </c>
    </row>
    <row r="674" spans="11:15">
      <c r="K674" s="70">
        <v>0.66173570019723871</v>
      </c>
      <c r="L674" s="71">
        <f t="shared" si="40"/>
        <v>51.997636148525309</v>
      </c>
      <c r="M674" s="70">
        <f t="shared" si="42"/>
        <v>0.10922255107450682</v>
      </c>
      <c r="N674" s="71">
        <f t="shared" si="41"/>
        <v>50.797636148525307</v>
      </c>
      <c r="O674" s="70">
        <f t="shared" si="43"/>
        <v>0.10922255107450682</v>
      </c>
    </row>
    <row r="675" spans="11:15">
      <c r="K675" s="70">
        <v>0.66272189349112431</v>
      </c>
      <c r="L675" s="71">
        <f t="shared" si="40"/>
        <v>52.006675522681611</v>
      </c>
      <c r="M675" s="70">
        <f t="shared" si="42"/>
        <v>0.10909973155586933</v>
      </c>
      <c r="N675" s="71">
        <f t="shared" si="41"/>
        <v>50.806675522681608</v>
      </c>
      <c r="O675" s="70">
        <f t="shared" si="43"/>
        <v>0.10909973155586933</v>
      </c>
    </row>
    <row r="676" spans="11:15">
      <c r="K676" s="70">
        <v>0.66370808678500981</v>
      </c>
      <c r="L676" s="71">
        <f t="shared" si="40"/>
        <v>52.015725150387368</v>
      </c>
      <c r="M676" s="70">
        <f t="shared" si="42"/>
        <v>0.10897611768693455</v>
      </c>
      <c r="N676" s="71">
        <f t="shared" si="41"/>
        <v>50.815725150387365</v>
      </c>
      <c r="O676" s="70">
        <f t="shared" si="43"/>
        <v>0.10897611768693455</v>
      </c>
    </row>
    <row r="677" spans="11:15">
      <c r="K677" s="70">
        <v>0.66469428007889542</v>
      </c>
      <c r="L677" s="71">
        <f t="shared" si="40"/>
        <v>52.024785121120672</v>
      </c>
      <c r="M677" s="70">
        <f t="shared" si="42"/>
        <v>0.1088517085668276</v>
      </c>
      <c r="N677" s="71">
        <f t="shared" si="41"/>
        <v>50.824785121120669</v>
      </c>
      <c r="O677" s="70">
        <f t="shared" si="43"/>
        <v>0.1088517085668276</v>
      </c>
    </row>
    <row r="678" spans="11:15">
      <c r="K678" s="70">
        <v>0.66568047337278102</v>
      </c>
      <c r="L678" s="71">
        <f t="shared" si="40"/>
        <v>52.033855524969567</v>
      </c>
      <c r="M678" s="70">
        <f t="shared" si="42"/>
        <v>0.10872650328637085</v>
      </c>
      <c r="N678" s="71">
        <f t="shared" si="41"/>
        <v>50.833855524969564</v>
      </c>
      <c r="O678" s="70">
        <f t="shared" si="43"/>
        <v>0.10872650328637085</v>
      </c>
    </row>
    <row r="679" spans="11:15">
      <c r="K679" s="70">
        <v>0.66666666666666663</v>
      </c>
      <c r="L679" s="71">
        <f t="shared" si="40"/>
        <v>52.042936452639786</v>
      </c>
      <c r="M679" s="70">
        <f t="shared" si="42"/>
        <v>0.10860050092898056</v>
      </c>
      <c r="N679" s="71">
        <f t="shared" si="41"/>
        <v>50.842936452639783</v>
      </c>
      <c r="O679" s="70">
        <f t="shared" si="43"/>
        <v>0.10860050092898056</v>
      </c>
    </row>
    <row r="680" spans="11:15">
      <c r="K680" s="70">
        <v>0.66765285996055224</v>
      </c>
      <c r="L680" s="71">
        <f t="shared" si="40"/>
        <v>52.052027995462666</v>
      </c>
      <c r="M680" s="70">
        <f t="shared" si="42"/>
        <v>0.10847370056969419</v>
      </c>
      <c r="N680" s="71">
        <f t="shared" si="41"/>
        <v>50.852027995462663</v>
      </c>
      <c r="O680" s="70">
        <f t="shared" si="43"/>
        <v>0.10847370056969419</v>
      </c>
    </row>
    <row r="681" spans="11:15">
      <c r="K681" s="70">
        <v>0.66863905325443784</v>
      </c>
      <c r="L681" s="71">
        <f t="shared" si="40"/>
        <v>52.06113024540312</v>
      </c>
      <c r="M681" s="70">
        <f t="shared" si="42"/>
        <v>0.10834610127574276</v>
      </c>
      <c r="N681" s="71">
        <f t="shared" si="41"/>
        <v>50.861130245403118</v>
      </c>
      <c r="O681" s="70">
        <f t="shared" si="43"/>
        <v>0.10834610127574276</v>
      </c>
    </row>
    <row r="682" spans="11:15">
      <c r="K682" s="70">
        <v>0.66962524654832345</v>
      </c>
      <c r="L682" s="71">
        <f t="shared" si="40"/>
        <v>52.070243295067755</v>
      </c>
      <c r="M682" s="70">
        <f t="shared" si="42"/>
        <v>0.10821770210611251</v>
      </c>
      <c r="N682" s="71">
        <f t="shared" si="41"/>
        <v>50.870243295067752</v>
      </c>
      <c r="O682" s="70">
        <f t="shared" si="43"/>
        <v>0.10821770210611251</v>
      </c>
    </row>
    <row r="683" spans="11:15">
      <c r="K683" s="70">
        <v>0.67061143984220906</v>
      </c>
      <c r="L683" s="71">
        <f t="shared" si="40"/>
        <v>52.079367237713072</v>
      </c>
      <c r="M683" s="70">
        <f t="shared" si="42"/>
        <v>0.10808850211172372</v>
      </c>
      <c r="N683" s="71">
        <f t="shared" si="41"/>
        <v>50.879367237713069</v>
      </c>
      <c r="O683" s="70">
        <f t="shared" si="43"/>
        <v>0.10808850211172372</v>
      </c>
    </row>
    <row r="684" spans="11:15">
      <c r="K684" s="70">
        <v>0.67159763313609466</v>
      </c>
      <c r="L684" s="71">
        <f t="shared" si="40"/>
        <v>52.088502167253779</v>
      </c>
      <c r="M684" s="70">
        <f t="shared" si="42"/>
        <v>0.10795850033554552</v>
      </c>
      <c r="N684" s="71">
        <f t="shared" si="41"/>
        <v>50.888502167253776</v>
      </c>
      <c r="O684" s="70">
        <f t="shared" si="43"/>
        <v>0.10795850033554552</v>
      </c>
    </row>
    <row r="685" spans="11:15">
      <c r="K685" s="70">
        <v>0.67258382642998027</v>
      </c>
      <c r="L685" s="71">
        <f t="shared" si="40"/>
        <v>52.097648178271264</v>
      </c>
      <c r="M685" s="70">
        <f t="shared" si="42"/>
        <v>0.10782769581189405</v>
      </c>
      <c r="N685" s="71">
        <f t="shared" si="41"/>
        <v>50.897648178271261</v>
      </c>
      <c r="O685" s="70">
        <f t="shared" si="43"/>
        <v>0.10782769581189405</v>
      </c>
    </row>
    <row r="686" spans="11:15">
      <c r="K686" s="70">
        <v>0.67357001972386588</v>
      </c>
      <c r="L686" s="71">
        <f t="shared" si="40"/>
        <v>52.106805366022151</v>
      </c>
      <c r="M686" s="70">
        <f t="shared" si="42"/>
        <v>0.1076960875668503</v>
      </c>
      <c r="N686" s="71">
        <f t="shared" si="41"/>
        <v>50.906805366022148</v>
      </c>
      <c r="O686" s="70">
        <f t="shared" si="43"/>
        <v>0.1076960875668503</v>
      </c>
    </row>
    <row r="687" spans="11:15">
      <c r="K687" s="70">
        <v>0.67455621301775148</v>
      </c>
      <c r="L687" s="71">
        <f t="shared" si="40"/>
        <v>52.115973826446954</v>
      </c>
      <c r="M687" s="70">
        <f t="shared" si="42"/>
        <v>0.10756367461844554</v>
      </c>
      <c r="N687" s="71">
        <f t="shared" si="41"/>
        <v>50.915973826446951</v>
      </c>
      <c r="O687" s="70">
        <f t="shared" si="43"/>
        <v>0.10756367461844554</v>
      </c>
    </row>
    <row r="688" spans="11:15">
      <c r="K688" s="70">
        <v>0.67554240631163709</v>
      </c>
      <c r="L688" s="71">
        <f t="shared" si="40"/>
        <v>52.125153656178917</v>
      </c>
      <c r="M688" s="70">
        <f t="shared" si="42"/>
        <v>0.1074304559758701</v>
      </c>
      <c r="N688" s="71">
        <f t="shared" si="41"/>
        <v>50.925153656178914</v>
      </c>
      <c r="O688" s="70">
        <f t="shared" si="43"/>
        <v>0.1074304559758701</v>
      </c>
    </row>
    <row r="689" spans="11:15">
      <c r="K689" s="70">
        <v>0.6765285996055227</v>
      </c>
      <c r="L689" s="71">
        <f t="shared" si="40"/>
        <v>52.134344952552908</v>
      </c>
      <c r="M689" s="70">
        <f t="shared" si="42"/>
        <v>0.10729643064021128</v>
      </c>
      <c r="N689" s="71">
        <f t="shared" si="41"/>
        <v>50.934344952552905</v>
      </c>
      <c r="O689" s="70">
        <f t="shared" si="43"/>
        <v>0.10729643064021128</v>
      </c>
    </row>
    <row r="690" spans="11:15">
      <c r="K690" s="70">
        <v>0.6775147928994083</v>
      </c>
      <c r="L690" s="71">
        <f t="shared" si="40"/>
        <v>52.143547813614518</v>
      </c>
      <c r="M690" s="70">
        <f t="shared" si="42"/>
        <v>0.10716159760355069</v>
      </c>
      <c r="N690" s="71">
        <f t="shared" si="41"/>
        <v>50.943547813614515</v>
      </c>
      <c r="O690" s="70">
        <f t="shared" si="43"/>
        <v>0.10716159760355069</v>
      </c>
    </row>
    <row r="691" spans="11:15">
      <c r="K691" s="70">
        <v>0.67850098619329391</v>
      </c>
      <c r="L691" s="71">
        <f t="shared" si="40"/>
        <v>52.1527623381292</v>
      </c>
      <c r="M691" s="70">
        <f t="shared" si="42"/>
        <v>0.10702595584983335</v>
      </c>
      <c r="N691" s="71">
        <f t="shared" si="41"/>
        <v>50.952762338129197</v>
      </c>
      <c r="O691" s="70">
        <f t="shared" si="43"/>
        <v>0.10702595584983335</v>
      </c>
    </row>
    <row r="692" spans="11:15">
      <c r="K692" s="70">
        <v>0.67948717948717952</v>
      </c>
      <c r="L692" s="71">
        <f t="shared" si="40"/>
        <v>52.161988625591633</v>
      </c>
      <c r="M692" s="70">
        <f t="shared" si="42"/>
        <v>0.10688950435385632</v>
      </c>
      <c r="N692" s="71">
        <f t="shared" si="41"/>
        <v>50.96198862559163</v>
      </c>
      <c r="O692" s="70">
        <f t="shared" si="43"/>
        <v>0.10688950435385632</v>
      </c>
    </row>
    <row r="693" spans="11:15">
      <c r="K693" s="70">
        <v>0.68047337278106512</v>
      </c>
      <c r="L693" s="71">
        <f t="shared" si="40"/>
        <v>52.171226776235123</v>
      </c>
      <c r="M693" s="70">
        <f t="shared" si="42"/>
        <v>0.10675224208218752</v>
      </c>
      <c r="N693" s="71">
        <f t="shared" si="41"/>
        <v>50.97122677623512</v>
      </c>
      <c r="O693" s="70">
        <f t="shared" si="43"/>
        <v>0.10675224208218752</v>
      </c>
    </row>
    <row r="694" spans="11:15">
      <c r="K694" s="70">
        <v>0.68145956607495073</v>
      </c>
      <c r="L694" s="71">
        <f t="shared" si="40"/>
        <v>52.180476891041245</v>
      </c>
      <c r="M694" s="70">
        <f t="shared" si="42"/>
        <v>0.10661416799204984</v>
      </c>
      <c r="N694" s="71">
        <f t="shared" si="41"/>
        <v>50.980476891041242</v>
      </c>
      <c r="O694" s="70">
        <f t="shared" si="43"/>
        <v>0.10661416799204984</v>
      </c>
    </row>
    <row r="695" spans="11:15">
      <c r="K695" s="70">
        <v>0.68244575936883634</v>
      </c>
      <c r="L695" s="71">
        <f t="shared" si="40"/>
        <v>52.189739071749521</v>
      </c>
      <c r="M695" s="70">
        <f t="shared" si="42"/>
        <v>0.10647528103229185</v>
      </c>
      <c r="N695" s="71">
        <f t="shared" si="41"/>
        <v>50.989739071749518</v>
      </c>
      <c r="O695" s="70">
        <f t="shared" si="43"/>
        <v>0.10647528103229185</v>
      </c>
    </row>
    <row r="696" spans="11:15">
      <c r="K696" s="70">
        <v>0.68343195266272194</v>
      </c>
      <c r="L696" s="71">
        <f t="shared" si="40"/>
        <v>52.199013420867338</v>
      </c>
      <c r="M696" s="70">
        <f t="shared" si="42"/>
        <v>0.10633558014233453</v>
      </c>
      <c r="N696" s="71">
        <f t="shared" si="41"/>
        <v>50.999013420867335</v>
      </c>
      <c r="O696" s="70">
        <f t="shared" si="43"/>
        <v>0.10633558014233453</v>
      </c>
    </row>
    <row r="697" spans="11:15">
      <c r="K697" s="70">
        <v>0.68441814595660755</v>
      </c>
      <c r="L697" s="71">
        <f t="shared" si="40"/>
        <v>52.208300041679912</v>
      </c>
      <c r="M697" s="70">
        <f t="shared" si="42"/>
        <v>0.10619506425311291</v>
      </c>
      <c r="N697" s="71">
        <f t="shared" si="41"/>
        <v>51.008300041679909</v>
      </c>
      <c r="O697" s="70">
        <f t="shared" si="43"/>
        <v>0.10619506425311291</v>
      </c>
    </row>
    <row r="698" spans="11:15">
      <c r="K698" s="70">
        <v>0.68540433925049304</v>
      </c>
      <c r="L698" s="71">
        <f t="shared" si="40"/>
        <v>52.217599038260502</v>
      </c>
      <c r="M698" s="70">
        <f t="shared" si="42"/>
        <v>0.10605373228591283</v>
      </c>
      <c r="N698" s="71">
        <f t="shared" si="41"/>
        <v>51.017599038260499</v>
      </c>
      <c r="O698" s="70">
        <f t="shared" si="43"/>
        <v>0.10605373228591283</v>
      </c>
    </row>
    <row r="699" spans="11:15">
      <c r="K699" s="70">
        <v>0.68639053254437865</v>
      </c>
      <c r="L699" s="71">
        <f t="shared" si="40"/>
        <v>52.226910515480682</v>
      </c>
      <c r="M699" s="70">
        <f t="shared" si="42"/>
        <v>0.1059115831533475</v>
      </c>
      <c r="N699" s="71">
        <f t="shared" si="41"/>
        <v>51.026910515480679</v>
      </c>
      <c r="O699" s="70">
        <f t="shared" si="43"/>
        <v>0.1059115831533475</v>
      </c>
    </row>
    <row r="700" spans="11:15">
      <c r="K700" s="70">
        <v>0.68737672583826426</v>
      </c>
      <c r="L700" s="71">
        <f t="shared" si="40"/>
        <v>52.236234579020817</v>
      </c>
      <c r="M700" s="70">
        <f t="shared" si="42"/>
        <v>0.10576861575863884</v>
      </c>
      <c r="N700" s="71">
        <f t="shared" si="41"/>
        <v>51.036234579020814</v>
      </c>
      <c r="O700" s="70">
        <f t="shared" si="43"/>
        <v>0.10576861575863884</v>
      </c>
    </row>
    <row r="701" spans="11:15">
      <c r="K701" s="70">
        <v>0.68836291913214986</v>
      </c>
      <c r="L701" s="71">
        <f t="shared" si="40"/>
        <v>52.245571335380689</v>
      </c>
      <c r="M701" s="70">
        <f t="shared" si="42"/>
        <v>0.1056248289956601</v>
      </c>
      <c r="N701" s="71">
        <f t="shared" si="41"/>
        <v>51.045571335380686</v>
      </c>
      <c r="O701" s="70">
        <f t="shared" si="43"/>
        <v>0.1056248289956601</v>
      </c>
    </row>
    <row r="702" spans="11:15">
      <c r="K702" s="70">
        <v>0.68934911242603547</v>
      </c>
      <c r="L702" s="71">
        <f t="shared" si="40"/>
        <v>52.254920891890265</v>
      </c>
      <c r="M702" s="70">
        <f t="shared" si="42"/>
        <v>0.10548022174907207</v>
      </c>
      <c r="N702" s="71">
        <f t="shared" si="41"/>
        <v>51.054920891890262</v>
      </c>
      <c r="O702" s="70">
        <f t="shared" si="43"/>
        <v>0.10548022174907207</v>
      </c>
    </row>
    <row r="703" spans="11:15">
      <c r="K703" s="70">
        <v>0.69033530571992108</v>
      </c>
      <c r="L703" s="71">
        <f t="shared" si="40"/>
        <v>52.264283356720654</v>
      </c>
      <c r="M703" s="70">
        <f t="shared" si="42"/>
        <v>0.10533479289392013</v>
      </c>
      <c r="N703" s="71">
        <f t="shared" si="41"/>
        <v>51.064283356720651</v>
      </c>
      <c r="O703" s="70">
        <f t="shared" si="43"/>
        <v>0.10533479289392013</v>
      </c>
    </row>
    <row r="704" spans="11:15">
      <c r="K704" s="70">
        <v>0.69132149901380668</v>
      </c>
      <c r="L704" s="71">
        <f t="shared" si="40"/>
        <v>52.273658838895194</v>
      </c>
      <c r="M704" s="70">
        <f t="shared" si="42"/>
        <v>0.10518854129589607</v>
      </c>
      <c r="N704" s="71">
        <f t="shared" si="41"/>
        <v>51.073658838895192</v>
      </c>
      <c r="O704" s="70">
        <f t="shared" si="43"/>
        <v>0.10518854129589607</v>
      </c>
    </row>
    <row r="705" spans="11:15">
      <c r="K705" s="70">
        <v>0.69230769230769229</v>
      </c>
      <c r="L705" s="71">
        <f t="shared" si="40"/>
        <v>52.283047448300742</v>
      </c>
      <c r="M705" s="70">
        <f t="shared" si="42"/>
        <v>0.10504146581099245</v>
      </c>
      <c r="N705" s="71">
        <f t="shared" si="41"/>
        <v>51.083047448300739</v>
      </c>
      <c r="O705" s="70">
        <f t="shared" si="43"/>
        <v>0.10504146581099245</v>
      </c>
    </row>
    <row r="706" spans="11:15">
      <c r="K706" s="70">
        <v>0.6932938856015779</v>
      </c>
      <c r="L706" s="71">
        <f t="shared" si="40"/>
        <v>52.2924492956991</v>
      </c>
      <c r="M706" s="70">
        <f t="shared" si="42"/>
        <v>0.10489356528567213</v>
      </c>
      <c r="N706" s="71">
        <f t="shared" si="41"/>
        <v>51.092449295699097</v>
      </c>
      <c r="O706" s="70">
        <f t="shared" si="43"/>
        <v>0.10489356528567213</v>
      </c>
    </row>
    <row r="707" spans="11:15">
      <c r="K707" s="70">
        <v>0.6942800788954635</v>
      </c>
      <c r="L707" s="71">
        <f t="shared" ref="L707:L770" si="44">_xlfn.NORM.INV(K707,$B$31,$E$31)</f>
        <v>52.301864492738638</v>
      </c>
      <c r="M707" s="70">
        <f t="shared" si="42"/>
        <v>0.10474483855667364</v>
      </c>
      <c r="N707" s="71">
        <f t="shared" ref="N707:N770" si="45">_xlfn.NORM.INV(K707,$B$33,$E$31)</f>
        <v>51.101864492738635</v>
      </c>
      <c r="O707" s="70">
        <f t="shared" si="43"/>
        <v>0.10474483855667364</v>
      </c>
    </row>
    <row r="708" spans="11:15">
      <c r="K708" s="70">
        <v>0.69526627218934911</v>
      </c>
      <c r="L708" s="71">
        <f t="shared" si="44"/>
        <v>52.311293151966112</v>
      </c>
      <c r="M708" s="70">
        <f t="shared" si="42"/>
        <v>0.10459528445061832</v>
      </c>
      <c r="N708" s="71">
        <f t="shared" si="45"/>
        <v>51.111293151966109</v>
      </c>
      <c r="O708" s="70">
        <f t="shared" si="43"/>
        <v>0.10459528445061832</v>
      </c>
    </row>
    <row r="709" spans="11:15">
      <c r="K709" s="70">
        <v>0.69625246548323472</v>
      </c>
      <c r="L709" s="71">
        <f t="shared" si="44"/>
        <v>52.320735386838606</v>
      </c>
      <c r="M709" s="70">
        <f t="shared" ref="M709:M772" si="46">(K709-K708)/(L709-L708)</f>
        <v>0.10444490178468141</v>
      </c>
      <c r="N709" s="71">
        <f t="shared" si="45"/>
        <v>51.120735386838604</v>
      </c>
      <c r="O709" s="70">
        <f t="shared" ref="O709:O772" si="47">(K709-K708)/(N709-N708)</f>
        <v>0.10444490178468141</v>
      </c>
    </row>
    <row r="710" spans="11:15">
      <c r="K710" s="70">
        <v>0.69723865877712032</v>
      </c>
      <c r="L710" s="71">
        <f t="shared" si="44"/>
        <v>52.33019131173571</v>
      </c>
      <c r="M710" s="70">
        <f t="shared" si="46"/>
        <v>0.10429368936587721</v>
      </c>
      <c r="N710" s="71">
        <f t="shared" si="45"/>
        <v>51.130191311735707</v>
      </c>
      <c r="O710" s="70">
        <f t="shared" si="47"/>
        <v>0.10429368936587721</v>
      </c>
    </row>
    <row r="711" spans="11:15">
      <c r="K711" s="70">
        <v>0.69822485207100593</v>
      </c>
      <c r="L711" s="71">
        <f t="shared" si="44"/>
        <v>52.339661041971894</v>
      </c>
      <c r="M711" s="70">
        <f t="shared" si="46"/>
        <v>0.10414164599086226</v>
      </c>
      <c r="N711" s="71">
        <f t="shared" si="45"/>
        <v>51.139661041971891</v>
      </c>
      <c r="O711" s="70">
        <f t="shared" si="47"/>
        <v>0.10414164599086226</v>
      </c>
    </row>
    <row r="712" spans="11:15">
      <c r="K712" s="70">
        <v>0.69921104536489154</v>
      </c>
      <c r="L712" s="71">
        <f t="shared" si="44"/>
        <v>52.349144693809002</v>
      </c>
      <c r="M712" s="70">
        <f t="shared" si="46"/>
        <v>0.10398877044671449</v>
      </c>
      <c r="N712" s="71">
        <f t="shared" si="45"/>
        <v>51.149144693808999</v>
      </c>
      <c r="O712" s="70">
        <f t="shared" si="47"/>
        <v>0.10398877044671449</v>
      </c>
    </row>
    <row r="713" spans="11:15">
      <c r="K713" s="70">
        <v>0.70019723865877714</v>
      </c>
      <c r="L713" s="71">
        <f t="shared" si="44"/>
        <v>52.358642384469022</v>
      </c>
      <c r="M713" s="70">
        <f t="shared" si="46"/>
        <v>0.10383506150995059</v>
      </c>
      <c r="N713" s="71">
        <f t="shared" si="45"/>
        <v>51.158642384469019</v>
      </c>
      <c r="O713" s="70">
        <f t="shared" si="47"/>
        <v>0.10383506150995059</v>
      </c>
    </row>
    <row r="714" spans="11:15">
      <c r="K714" s="70">
        <v>0.70118343195266275</v>
      </c>
      <c r="L714" s="71">
        <f t="shared" si="44"/>
        <v>52.368154232147006</v>
      </c>
      <c r="M714" s="70">
        <f t="shared" si="46"/>
        <v>0.10368051794691614</v>
      </c>
      <c r="N714" s="71">
        <f t="shared" si="45"/>
        <v>51.168154232147003</v>
      </c>
      <c r="O714" s="70">
        <f t="shared" si="47"/>
        <v>0.10368051794691614</v>
      </c>
    </row>
    <row r="715" spans="11:15">
      <c r="K715" s="70">
        <v>0.70216962524654836</v>
      </c>
      <c r="L715" s="71">
        <f t="shared" si="44"/>
        <v>52.377680356024243</v>
      </c>
      <c r="M715" s="70">
        <f t="shared" si="46"/>
        <v>0.10352513851328234</v>
      </c>
      <c r="N715" s="71">
        <f t="shared" si="45"/>
        <v>51.17768035602424</v>
      </c>
      <c r="O715" s="70">
        <f t="shared" si="47"/>
        <v>0.10352513851328234</v>
      </c>
    </row>
    <row r="716" spans="11:15">
      <c r="K716" s="70">
        <v>0.70315581854043396</v>
      </c>
      <c r="L716" s="71">
        <f t="shared" si="44"/>
        <v>52.387220876281553</v>
      </c>
      <c r="M716" s="70">
        <f t="shared" si="46"/>
        <v>0.10336892195474702</v>
      </c>
      <c r="N716" s="71">
        <f t="shared" si="45"/>
        <v>51.18722087628155</v>
      </c>
      <c r="O716" s="70">
        <f t="shared" si="47"/>
        <v>0.10336892195474702</v>
      </c>
    </row>
    <row r="717" spans="11:15">
      <c r="K717" s="70">
        <v>0.70414201183431957</v>
      </c>
      <c r="L717" s="71">
        <f t="shared" si="44"/>
        <v>52.396775914112887</v>
      </c>
      <c r="M717" s="70">
        <f t="shared" si="46"/>
        <v>0.10321186700607611</v>
      </c>
      <c r="N717" s="71">
        <f t="shared" si="45"/>
        <v>51.196775914112884</v>
      </c>
      <c r="O717" s="70">
        <f t="shared" si="47"/>
        <v>0.10321186700607611</v>
      </c>
    </row>
    <row r="718" spans="11:15">
      <c r="K718" s="70">
        <v>0.70512820512820518</v>
      </c>
      <c r="L718" s="71">
        <f t="shared" si="44"/>
        <v>52.406345591739083</v>
      </c>
      <c r="M718" s="70">
        <f t="shared" si="46"/>
        <v>0.10305397239150528</v>
      </c>
      <c r="N718" s="71">
        <f t="shared" si="45"/>
        <v>51.20634559173908</v>
      </c>
      <c r="O718" s="70">
        <f t="shared" si="47"/>
        <v>0.10305397239150528</v>
      </c>
    </row>
    <row r="719" spans="11:15">
      <c r="K719" s="70">
        <v>0.70611439842209078</v>
      </c>
      <c r="L719" s="71">
        <f t="shared" si="44"/>
        <v>52.415930032421883</v>
      </c>
      <c r="M719" s="70">
        <f t="shared" si="46"/>
        <v>0.10289523682433857</v>
      </c>
      <c r="N719" s="71">
        <f t="shared" si="45"/>
        <v>51.21593003242188</v>
      </c>
      <c r="O719" s="70">
        <f t="shared" si="47"/>
        <v>0.10289523682433857</v>
      </c>
    </row>
    <row r="720" spans="11:15">
      <c r="K720" s="70">
        <v>0.70710059171597628</v>
      </c>
      <c r="L720" s="71">
        <f t="shared" si="44"/>
        <v>52.425529360478109</v>
      </c>
      <c r="M720" s="70">
        <f t="shared" si="46"/>
        <v>0.10273565900749916</v>
      </c>
      <c r="N720" s="71">
        <f t="shared" si="45"/>
        <v>51.225529360478106</v>
      </c>
      <c r="O720" s="70">
        <f t="shared" si="47"/>
        <v>0.10273565900749916</v>
      </c>
    </row>
    <row r="721" spans="11:15">
      <c r="K721" s="70">
        <v>0.70808678500986189</v>
      </c>
      <c r="L721" s="71">
        <f t="shared" si="44"/>
        <v>52.435143701294159</v>
      </c>
      <c r="M721" s="70">
        <f t="shared" si="46"/>
        <v>0.10257523763244047</v>
      </c>
      <c r="N721" s="71">
        <f t="shared" si="45"/>
        <v>51.235143701294156</v>
      </c>
      <c r="O721" s="70">
        <f t="shared" si="47"/>
        <v>0.10257523763244047</v>
      </c>
    </row>
    <row r="722" spans="11:15">
      <c r="K722" s="70">
        <v>0.70907297830374749</v>
      </c>
      <c r="L722" s="71">
        <f t="shared" si="44"/>
        <v>52.444773181340636</v>
      </c>
      <c r="M722" s="70">
        <f t="shared" si="46"/>
        <v>0.10241397138014247</v>
      </c>
      <c r="N722" s="71">
        <f t="shared" si="45"/>
        <v>51.244773181340634</v>
      </c>
      <c r="O722" s="70">
        <f t="shared" si="47"/>
        <v>0.10241397138014247</v>
      </c>
    </row>
    <row r="723" spans="11:15">
      <c r="K723" s="70">
        <v>0.7100591715976331</v>
      </c>
      <c r="L723" s="71">
        <f t="shared" si="44"/>
        <v>52.454417928187326</v>
      </c>
      <c r="M723" s="70">
        <f t="shared" si="46"/>
        <v>0.10225185891987904</v>
      </c>
      <c r="N723" s="71">
        <f t="shared" si="45"/>
        <v>51.254417928187323</v>
      </c>
      <c r="O723" s="70">
        <f t="shared" si="47"/>
        <v>0.10225185891987904</v>
      </c>
    </row>
    <row r="724" spans="11:15">
      <c r="K724" s="70">
        <v>0.71104536489151871</v>
      </c>
      <c r="L724" s="71">
        <f t="shared" si="44"/>
        <v>52.464078070518305</v>
      </c>
      <c r="M724" s="70">
        <f t="shared" si="46"/>
        <v>0.10208889891021289</v>
      </c>
      <c r="N724" s="71">
        <f t="shared" si="45"/>
        <v>51.264078070518302</v>
      </c>
      <c r="O724" s="70">
        <f t="shared" si="47"/>
        <v>0.10208889891021289</v>
      </c>
    </row>
    <row r="725" spans="11:15">
      <c r="K725" s="70">
        <v>0.71203155818540431</v>
      </c>
      <c r="L725" s="71">
        <f t="shared" si="44"/>
        <v>52.473753738147373</v>
      </c>
      <c r="M725" s="70">
        <f t="shared" si="46"/>
        <v>0.10192508999821727</v>
      </c>
      <c r="N725" s="71">
        <f t="shared" si="45"/>
        <v>51.27375373814737</v>
      </c>
      <c r="O725" s="70">
        <f t="shared" si="47"/>
        <v>0.10192508999821727</v>
      </c>
    </row>
    <row r="726" spans="11:15">
      <c r="K726" s="70">
        <v>0.71301775147928992</v>
      </c>
      <c r="L726" s="71">
        <f t="shared" si="44"/>
        <v>52.483445062033717</v>
      </c>
      <c r="M726" s="70">
        <f t="shared" si="46"/>
        <v>0.10176043081949658</v>
      </c>
      <c r="N726" s="71">
        <f t="shared" si="45"/>
        <v>51.283445062033714</v>
      </c>
      <c r="O726" s="70">
        <f t="shared" si="47"/>
        <v>0.10176043081949658</v>
      </c>
    </row>
    <row r="727" spans="11:15">
      <c r="K727" s="70">
        <v>0.71400394477317553</v>
      </c>
      <c r="L727" s="71">
        <f t="shared" si="44"/>
        <v>52.493152174297833</v>
      </c>
      <c r="M727" s="70">
        <f t="shared" si="46"/>
        <v>0.10159491999810874</v>
      </c>
      <c r="N727" s="71">
        <f t="shared" si="45"/>
        <v>51.29315217429783</v>
      </c>
      <c r="O727" s="70">
        <f t="shared" si="47"/>
        <v>0.10159491999810874</v>
      </c>
    </row>
    <row r="728" spans="11:15">
      <c r="K728" s="70">
        <v>0.71499013806706113</v>
      </c>
      <c r="L728" s="71">
        <f t="shared" si="44"/>
        <v>52.50287520823769</v>
      </c>
      <c r="M728" s="70">
        <f t="shared" si="46"/>
        <v>0.10142855614676287</v>
      </c>
      <c r="N728" s="71">
        <f t="shared" si="45"/>
        <v>51.302875208237687</v>
      </c>
      <c r="O728" s="70">
        <f t="shared" si="47"/>
        <v>0.10142855614676287</v>
      </c>
    </row>
    <row r="729" spans="11:15">
      <c r="K729" s="70">
        <v>0.71597633136094674</v>
      </c>
      <c r="L729" s="71">
        <f t="shared" si="44"/>
        <v>52.512614298345191</v>
      </c>
      <c r="M729" s="70">
        <f t="shared" si="46"/>
        <v>0.10126133786625324</v>
      </c>
      <c r="N729" s="71">
        <f t="shared" si="45"/>
        <v>51.312614298345189</v>
      </c>
      <c r="O729" s="70">
        <f t="shared" si="47"/>
        <v>0.10126133786625324</v>
      </c>
    </row>
    <row r="730" spans="11:15">
      <c r="K730" s="70">
        <v>0.71696252465483234</v>
      </c>
      <c r="L730" s="71">
        <f t="shared" si="44"/>
        <v>52.52236958032293</v>
      </c>
      <c r="M730" s="70">
        <f t="shared" si="46"/>
        <v>0.10109326374532607</v>
      </c>
      <c r="N730" s="71">
        <f t="shared" si="45"/>
        <v>51.322369580322928</v>
      </c>
      <c r="O730" s="70">
        <f t="shared" si="47"/>
        <v>0.10109326374532607</v>
      </c>
    </row>
    <row r="731" spans="11:15">
      <c r="K731" s="70">
        <v>0.71794871794871795</v>
      </c>
      <c r="L731" s="71">
        <f t="shared" si="44"/>
        <v>52.532141191101125</v>
      </c>
      <c r="M731" s="70">
        <f t="shared" si="46"/>
        <v>0.10092433236148471</v>
      </c>
      <c r="N731" s="71">
        <f t="shared" si="45"/>
        <v>51.332141191101123</v>
      </c>
      <c r="O731" s="70">
        <f t="shared" si="47"/>
        <v>0.10092433236148471</v>
      </c>
    </row>
    <row r="732" spans="11:15">
      <c r="K732" s="70">
        <v>0.71893491124260356</v>
      </c>
      <c r="L732" s="71">
        <f t="shared" si="44"/>
        <v>52.541929268854986</v>
      </c>
      <c r="M732" s="70">
        <f t="shared" si="46"/>
        <v>0.10075454227942095</v>
      </c>
      <c r="N732" s="71">
        <f t="shared" si="45"/>
        <v>51.341929268854983</v>
      </c>
      <c r="O732" s="70">
        <f t="shared" si="47"/>
        <v>0.10075454227942095</v>
      </c>
    </row>
    <row r="733" spans="11:15">
      <c r="K733" s="70">
        <v>0.71992110453648916</v>
      </c>
      <c r="L733" s="71">
        <f t="shared" si="44"/>
        <v>52.551733953022243</v>
      </c>
      <c r="M733" s="70">
        <f t="shared" si="46"/>
        <v>0.1005838920522321</v>
      </c>
      <c r="N733" s="71">
        <f t="shared" si="45"/>
        <v>51.35173395302224</v>
      </c>
      <c r="O733" s="70">
        <f t="shared" si="47"/>
        <v>0.1005838920522321</v>
      </c>
    </row>
    <row r="734" spans="11:15">
      <c r="K734" s="70">
        <v>0.72090729783037477</v>
      </c>
      <c r="L734" s="71">
        <f t="shared" si="44"/>
        <v>52.561555384321061</v>
      </c>
      <c r="M734" s="70">
        <f t="shared" si="46"/>
        <v>0.10041238022041973</v>
      </c>
      <c r="N734" s="71">
        <f t="shared" si="45"/>
        <v>51.361555384321058</v>
      </c>
      <c r="O734" s="70">
        <f t="shared" si="47"/>
        <v>0.10041238022041973</v>
      </c>
    </row>
    <row r="735" spans="11:15">
      <c r="K735" s="70">
        <v>0.72189349112426038</v>
      </c>
      <c r="L735" s="71">
        <f t="shared" si="44"/>
        <v>52.571393704768191</v>
      </c>
      <c r="M735" s="70">
        <f t="shared" si="46"/>
        <v>0.10024000531241645</v>
      </c>
      <c r="N735" s="71">
        <f t="shared" si="45"/>
        <v>51.371393704768188</v>
      </c>
      <c r="O735" s="70">
        <f t="shared" si="47"/>
        <v>0.10024000531241645</v>
      </c>
    </row>
    <row r="736" spans="11:15">
      <c r="K736" s="70">
        <v>0.72287968441814598</v>
      </c>
      <c r="L736" s="71">
        <f t="shared" si="44"/>
        <v>52.581249057697498</v>
      </c>
      <c r="M736" s="70">
        <f t="shared" si="46"/>
        <v>0.10006676584386379</v>
      </c>
      <c r="N736" s="71">
        <f t="shared" si="45"/>
        <v>51.381249057697495</v>
      </c>
      <c r="O736" s="70">
        <f t="shared" si="47"/>
        <v>0.10006676584386379</v>
      </c>
    </row>
    <row r="737" spans="11:15">
      <c r="K737" s="70">
        <v>0.72386587771203159</v>
      </c>
      <c r="L737" s="71">
        <f t="shared" si="44"/>
        <v>52.591121587778737</v>
      </c>
      <c r="M737" s="70">
        <f t="shared" si="46"/>
        <v>9.9892660318117665E-2</v>
      </c>
      <c r="N737" s="71">
        <f t="shared" si="45"/>
        <v>51.391121587778734</v>
      </c>
      <c r="O737" s="70">
        <f t="shared" si="47"/>
        <v>9.9892660318117665E-2</v>
      </c>
    </row>
    <row r="738" spans="11:15">
      <c r="K738" s="70">
        <v>0.7248520710059172</v>
      </c>
      <c r="L738" s="71">
        <f t="shared" si="44"/>
        <v>52.601011441036711</v>
      </c>
      <c r="M738" s="70">
        <f t="shared" si="46"/>
        <v>9.9717687225588603E-2</v>
      </c>
      <c r="N738" s="71">
        <f t="shared" si="45"/>
        <v>51.401011441036708</v>
      </c>
      <c r="O738" s="70">
        <f t="shared" si="47"/>
        <v>9.9717687225588603E-2</v>
      </c>
    </row>
    <row r="739" spans="11:15">
      <c r="K739" s="70">
        <v>0.7258382642998028</v>
      </c>
      <c r="L739" s="71">
        <f t="shared" si="44"/>
        <v>52.610918764870732</v>
      </c>
      <c r="M739" s="70">
        <f t="shared" si="46"/>
        <v>9.9541845043874436E-2</v>
      </c>
      <c r="N739" s="71">
        <f t="shared" si="45"/>
        <v>51.410918764870729</v>
      </c>
      <c r="O739" s="70">
        <f t="shared" si="47"/>
        <v>9.9541845043874436E-2</v>
      </c>
    </row>
    <row r="740" spans="11:15">
      <c r="K740" s="70">
        <v>0.72682445759368841</v>
      </c>
      <c r="L740" s="71">
        <f t="shared" si="44"/>
        <v>52.620843708074403</v>
      </c>
      <c r="M740" s="70">
        <f t="shared" si="46"/>
        <v>9.9365132237814138E-2</v>
      </c>
      <c r="N740" s="71">
        <f t="shared" si="45"/>
        <v>51.420843708074401</v>
      </c>
      <c r="O740" s="70">
        <f t="shared" si="47"/>
        <v>9.9365132237814138E-2</v>
      </c>
    </row>
    <row r="741" spans="11:15">
      <c r="K741" s="70">
        <v>0.72781065088757402</v>
      </c>
      <c r="L741" s="71">
        <f t="shared" si="44"/>
        <v>52.630786420855785</v>
      </c>
      <c r="M741" s="70">
        <f t="shared" si="46"/>
        <v>9.9187547258969902E-2</v>
      </c>
      <c r="N741" s="71">
        <f t="shared" si="45"/>
        <v>51.430786420855782</v>
      </c>
      <c r="O741" s="70">
        <f t="shared" si="47"/>
        <v>9.9187547258969902E-2</v>
      </c>
    </row>
    <row r="742" spans="11:15">
      <c r="K742" s="70">
        <v>0.72879684418145951</v>
      </c>
      <c r="L742" s="71">
        <f t="shared" si="44"/>
        <v>52.640747054857883</v>
      </c>
      <c r="M742" s="70">
        <f t="shared" si="46"/>
        <v>9.900908854574321E-2</v>
      </c>
      <c r="N742" s="71">
        <f t="shared" si="45"/>
        <v>51.44074705485788</v>
      </c>
      <c r="O742" s="70">
        <f t="shared" si="47"/>
        <v>9.900908854574321E-2</v>
      </c>
    </row>
    <row r="743" spans="11:15">
      <c r="K743" s="70">
        <v>0.72978303747534512</v>
      </c>
      <c r="L743" s="71">
        <f t="shared" si="44"/>
        <v>52.650725763179516</v>
      </c>
      <c r="M743" s="70">
        <f t="shared" si="46"/>
        <v>9.8829754523203153E-2</v>
      </c>
      <c r="N743" s="71">
        <f t="shared" si="45"/>
        <v>51.450725763179513</v>
      </c>
      <c r="O743" s="70">
        <f t="shared" si="47"/>
        <v>9.8829754523203153E-2</v>
      </c>
    </row>
    <row r="744" spans="11:15">
      <c r="K744" s="70">
        <v>0.73076923076923073</v>
      </c>
      <c r="L744" s="71">
        <f t="shared" si="44"/>
        <v>52.660722700396512</v>
      </c>
      <c r="M744" s="70">
        <f t="shared" si="46"/>
        <v>9.864954360310503E-2</v>
      </c>
      <c r="N744" s="71">
        <f t="shared" si="45"/>
        <v>51.460722700396509</v>
      </c>
      <c r="O744" s="70">
        <f t="shared" si="47"/>
        <v>9.864954360310503E-2</v>
      </c>
    </row>
    <row r="745" spans="11:15">
      <c r="K745" s="70">
        <v>0.73175542406311633</v>
      </c>
      <c r="L745" s="71">
        <f t="shared" si="44"/>
        <v>52.670738022583336</v>
      </c>
      <c r="M745" s="70">
        <f t="shared" si="46"/>
        <v>9.8468454183433821E-2</v>
      </c>
      <c r="N745" s="71">
        <f t="shared" si="45"/>
        <v>51.470738022583333</v>
      </c>
      <c r="O745" s="70">
        <f t="shared" si="47"/>
        <v>9.8468454183433821E-2</v>
      </c>
    </row>
    <row r="746" spans="11:15">
      <c r="K746" s="70">
        <v>0.73274161735700194</v>
      </c>
      <c r="L746" s="71">
        <f t="shared" si="44"/>
        <v>52.680771887335055</v>
      </c>
      <c r="M746" s="70">
        <f t="shared" si="46"/>
        <v>9.8286484648564182E-2</v>
      </c>
      <c r="N746" s="71">
        <f t="shared" si="45"/>
        <v>51.480771887335052</v>
      </c>
      <c r="O746" s="70">
        <f t="shared" si="47"/>
        <v>9.8286484648564182E-2</v>
      </c>
    </row>
    <row r="747" spans="11:15">
      <c r="K747" s="70">
        <v>0.73372781065088755</v>
      </c>
      <c r="L747" s="71">
        <f t="shared" si="44"/>
        <v>52.690824453789716</v>
      </c>
      <c r="M747" s="70">
        <f t="shared" si="46"/>
        <v>9.8103633369004475E-2</v>
      </c>
      <c r="N747" s="71">
        <f t="shared" si="45"/>
        <v>51.490824453789713</v>
      </c>
      <c r="O747" s="70">
        <f t="shared" si="47"/>
        <v>9.8103633369004475E-2</v>
      </c>
    </row>
    <row r="748" spans="11:15">
      <c r="K748" s="70">
        <v>0.73471400394477315</v>
      </c>
      <c r="L748" s="71">
        <f t="shared" si="44"/>
        <v>52.700895882651125</v>
      </c>
      <c r="M748" s="70">
        <f t="shared" si="46"/>
        <v>9.7919898701213842E-2</v>
      </c>
      <c r="N748" s="71">
        <f t="shared" si="45"/>
        <v>51.500895882651122</v>
      </c>
      <c r="O748" s="70">
        <f t="shared" si="47"/>
        <v>9.7919898701213842E-2</v>
      </c>
    </row>
    <row r="749" spans="11:15">
      <c r="K749" s="70">
        <v>0.73570019723865876</v>
      </c>
      <c r="L749" s="71">
        <f t="shared" si="44"/>
        <v>52.710986336212031</v>
      </c>
      <c r="M749" s="70">
        <f t="shared" si="46"/>
        <v>9.7735278987503588E-2</v>
      </c>
      <c r="N749" s="71">
        <f t="shared" si="45"/>
        <v>51.510986336212028</v>
      </c>
      <c r="O749" s="70">
        <f t="shared" si="47"/>
        <v>9.7735278987503588E-2</v>
      </c>
    </row>
    <row r="750" spans="11:15">
      <c r="K750" s="70">
        <v>0.73668639053254437</v>
      </c>
      <c r="L750" s="71">
        <f t="shared" si="44"/>
        <v>52.72109597837769</v>
      </c>
      <c r="M750" s="70">
        <f t="shared" si="46"/>
        <v>9.7549772556296807E-2</v>
      </c>
      <c r="N750" s="71">
        <f t="shared" si="45"/>
        <v>51.521095978377687</v>
      </c>
      <c r="O750" s="70">
        <f t="shared" si="47"/>
        <v>9.7549772556296807E-2</v>
      </c>
    </row>
    <row r="751" spans="11:15">
      <c r="K751" s="70">
        <v>0.73767258382642997</v>
      </c>
      <c r="L751" s="71">
        <f t="shared" si="44"/>
        <v>52.731224974689958</v>
      </c>
      <c r="M751" s="70">
        <f t="shared" si="46"/>
        <v>9.7363377720963068E-2</v>
      </c>
      <c r="N751" s="71">
        <f t="shared" si="45"/>
        <v>51.531224974689955</v>
      </c>
      <c r="O751" s="70">
        <f t="shared" si="47"/>
        <v>9.7363377720963068E-2</v>
      </c>
    </row>
    <row r="752" spans="11:15">
      <c r="K752" s="70">
        <v>0.73865877712031558</v>
      </c>
      <c r="L752" s="71">
        <f t="shared" si="44"/>
        <v>52.741373492351698</v>
      </c>
      <c r="M752" s="70">
        <f t="shared" si="46"/>
        <v>9.7176092780874371E-2</v>
      </c>
      <c r="N752" s="71">
        <f t="shared" si="45"/>
        <v>51.541373492351696</v>
      </c>
      <c r="O752" s="70">
        <f t="shared" si="47"/>
        <v>9.7176092780874371E-2</v>
      </c>
    </row>
    <row r="753" spans="11:15">
      <c r="K753" s="70">
        <v>0.73964497041420119</v>
      </c>
      <c r="L753" s="71">
        <f t="shared" si="44"/>
        <v>52.751541700251714</v>
      </c>
      <c r="M753" s="70">
        <f t="shared" si="46"/>
        <v>9.6987916020491019E-2</v>
      </c>
      <c r="N753" s="71">
        <f t="shared" si="45"/>
        <v>51.551541700251711</v>
      </c>
      <c r="O753" s="70">
        <f t="shared" si="47"/>
        <v>9.6987916020491019E-2</v>
      </c>
    </row>
    <row r="754" spans="11:15">
      <c r="K754" s="70">
        <v>0.74063116370808679</v>
      </c>
      <c r="L754" s="71">
        <f t="shared" si="44"/>
        <v>52.761729768990115</v>
      </c>
      <c r="M754" s="70">
        <f t="shared" si="46"/>
        <v>9.6798845709435449E-2</v>
      </c>
      <c r="N754" s="71">
        <f t="shared" si="45"/>
        <v>51.561729768990112</v>
      </c>
      <c r="O754" s="70">
        <f t="shared" si="47"/>
        <v>9.6798845709435449E-2</v>
      </c>
    </row>
    <row r="755" spans="11:15">
      <c r="K755" s="70">
        <v>0.7416173570019724</v>
      </c>
      <c r="L755" s="71">
        <f t="shared" si="44"/>
        <v>52.771937870904161</v>
      </c>
      <c r="M755" s="70">
        <f t="shared" si="46"/>
        <v>9.6608880102252201E-2</v>
      </c>
      <c r="N755" s="71">
        <f t="shared" si="45"/>
        <v>51.571937870904158</v>
      </c>
      <c r="O755" s="70">
        <f t="shared" si="47"/>
        <v>9.6608880102252201E-2</v>
      </c>
    </row>
    <row r="756" spans="11:15">
      <c r="K756" s="70">
        <v>0.74260355029585801</v>
      </c>
      <c r="L756" s="71">
        <f t="shared" si="44"/>
        <v>52.782166180094542</v>
      </c>
      <c r="M756" s="70">
        <f t="shared" si="46"/>
        <v>9.6418017438601747E-2</v>
      </c>
      <c r="N756" s="71">
        <f t="shared" si="45"/>
        <v>51.582166180094539</v>
      </c>
      <c r="O756" s="70">
        <f t="shared" si="47"/>
        <v>9.6418017438601747E-2</v>
      </c>
    </row>
    <row r="757" spans="11:15">
      <c r="K757" s="70">
        <v>0.74358974358974361</v>
      </c>
      <c r="L757" s="71">
        <f t="shared" si="44"/>
        <v>52.792414872452213</v>
      </c>
      <c r="M757" s="70">
        <f t="shared" si="46"/>
        <v>9.6226255942544414E-2</v>
      </c>
      <c r="N757" s="71">
        <f t="shared" si="45"/>
        <v>51.59241487245221</v>
      </c>
      <c r="O757" s="70">
        <f t="shared" si="47"/>
        <v>9.6226255942544414E-2</v>
      </c>
    </row>
    <row r="758" spans="11:15">
      <c r="K758" s="70">
        <v>0.74457593688362922</v>
      </c>
      <c r="L758" s="71">
        <f t="shared" si="44"/>
        <v>52.802684125685659</v>
      </c>
      <c r="M758" s="70">
        <f t="shared" si="46"/>
        <v>9.6033593822935567E-2</v>
      </c>
      <c r="N758" s="71">
        <f t="shared" si="45"/>
        <v>51.602684125685656</v>
      </c>
      <c r="O758" s="70">
        <f t="shared" si="47"/>
        <v>9.6033593822935567E-2</v>
      </c>
    </row>
    <row r="759" spans="11:15">
      <c r="K759" s="70">
        <v>0.74556213017751483</v>
      </c>
      <c r="L759" s="71">
        <f t="shared" si="44"/>
        <v>52.812974119348731</v>
      </c>
      <c r="M759" s="70">
        <f t="shared" si="46"/>
        <v>9.5840029272785995E-2</v>
      </c>
      <c r="N759" s="71">
        <f t="shared" si="45"/>
        <v>51.612974119348728</v>
      </c>
      <c r="O759" s="70">
        <f t="shared" si="47"/>
        <v>9.5840029272785995E-2</v>
      </c>
    </row>
    <row r="760" spans="11:15">
      <c r="K760" s="70">
        <v>0.74654832347140043</v>
      </c>
      <c r="L760" s="71">
        <f t="shared" si="44"/>
        <v>52.823285034868952</v>
      </c>
      <c r="M760" s="70">
        <f t="shared" si="46"/>
        <v>9.5645560469530752E-2</v>
      </c>
      <c r="N760" s="71">
        <f t="shared" si="45"/>
        <v>51.62328503486895</v>
      </c>
      <c r="O760" s="70">
        <f t="shared" si="47"/>
        <v>9.5645560469530752E-2</v>
      </c>
    </row>
    <row r="761" spans="11:15">
      <c r="K761" s="70">
        <v>0.74753451676528604</v>
      </c>
      <c r="L761" s="71">
        <f t="shared" si="44"/>
        <v>52.833617055576397</v>
      </c>
      <c r="M761" s="70">
        <f t="shared" si="46"/>
        <v>9.5450185574542337E-2</v>
      </c>
      <c r="N761" s="71">
        <f t="shared" si="45"/>
        <v>51.633617055576394</v>
      </c>
      <c r="O761" s="70">
        <f t="shared" si="47"/>
        <v>9.5450185574542337E-2</v>
      </c>
    </row>
    <row r="762" spans="11:15">
      <c r="K762" s="70">
        <v>0.74852071005917165</v>
      </c>
      <c r="L762" s="71">
        <f t="shared" si="44"/>
        <v>52.843970366733103</v>
      </c>
      <c r="M762" s="70">
        <f t="shared" si="46"/>
        <v>9.525390273302399E-2</v>
      </c>
      <c r="N762" s="71">
        <f t="shared" si="45"/>
        <v>51.6439703667331</v>
      </c>
      <c r="O762" s="70">
        <f t="shared" si="47"/>
        <v>9.525390273302399E-2</v>
      </c>
    </row>
    <row r="763" spans="11:15">
      <c r="K763" s="70">
        <v>0.74950690335305725</v>
      </c>
      <c r="L763" s="71">
        <f t="shared" si="44"/>
        <v>52.85434515556301</v>
      </c>
      <c r="M763" s="70">
        <f t="shared" si="46"/>
        <v>9.505671007421003E-2</v>
      </c>
      <c r="N763" s="71">
        <f t="shared" si="45"/>
        <v>51.654345155563007</v>
      </c>
      <c r="O763" s="70">
        <f t="shared" si="47"/>
        <v>9.505671007421003E-2</v>
      </c>
    </row>
    <row r="764" spans="11:15">
      <c r="K764" s="70">
        <v>0.75049309664694275</v>
      </c>
      <c r="L764" s="71">
        <f t="shared" si="44"/>
        <v>52.864741611282554</v>
      </c>
      <c r="M764" s="70">
        <f t="shared" si="46"/>
        <v>9.4858605710365668E-2</v>
      </c>
      <c r="N764" s="71">
        <f t="shared" si="45"/>
        <v>51.664741611282551</v>
      </c>
      <c r="O764" s="70">
        <f t="shared" si="47"/>
        <v>9.4858605710365668E-2</v>
      </c>
    </row>
    <row r="765" spans="11:15">
      <c r="K765" s="70">
        <v>0.75147928994082835</v>
      </c>
      <c r="L765" s="71">
        <f t="shared" si="44"/>
        <v>52.875159925131754</v>
      </c>
      <c r="M765" s="70">
        <f t="shared" si="46"/>
        <v>9.465958773753895E-2</v>
      </c>
      <c r="N765" s="71">
        <f t="shared" si="45"/>
        <v>51.675159925131751</v>
      </c>
      <c r="O765" s="70">
        <f t="shared" si="47"/>
        <v>9.465958773753895E-2</v>
      </c>
    </row>
    <row r="766" spans="11:15">
      <c r="K766" s="70">
        <v>0.75246548323471396</v>
      </c>
      <c r="L766" s="71">
        <f t="shared" si="44"/>
        <v>52.885600290405932</v>
      </c>
      <c r="M766" s="70">
        <f t="shared" si="46"/>
        <v>9.4459654234966453E-2</v>
      </c>
      <c r="N766" s="71">
        <f t="shared" si="45"/>
        <v>51.68560029040593</v>
      </c>
      <c r="O766" s="70">
        <f t="shared" si="47"/>
        <v>9.4459654234966453E-2</v>
      </c>
    </row>
    <row r="767" spans="11:15">
      <c r="K767" s="70">
        <v>0.75345167652859957</v>
      </c>
      <c r="L767" s="71">
        <f t="shared" si="44"/>
        <v>52.89606290248809</v>
      </c>
      <c r="M767" s="70">
        <f t="shared" si="46"/>
        <v>9.4258803264568064E-2</v>
      </c>
      <c r="N767" s="71">
        <f t="shared" si="45"/>
        <v>51.696062902488087</v>
      </c>
      <c r="O767" s="70">
        <f t="shared" si="47"/>
        <v>9.4258803264568064E-2</v>
      </c>
    </row>
    <row r="768" spans="11:15">
      <c r="K768" s="70">
        <v>0.75443786982248517</v>
      </c>
      <c r="L768" s="71">
        <f t="shared" si="44"/>
        <v>52.906547958881831</v>
      </c>
      <c r="M768" s="70">
        <f t="shared" si="46"/>
        <v>9.4057032871503105E-2</v>
      </c>
      <c r="N768" s="71">
        <f t="shared" si="45"/>
        <v>51.706547958881828</v>
      </c>
      <c r="O768" s="70">
        <f t="shared" si="47"/>
        <v>9.4057032871503105E-2</v>
      </c>
    </row>
    <row r="769" spans="11:15">
      <c r="K769" s="70">
        <v>0.75542406311637078</v>
      </c>
      <c r="L769" s="71">
        <f t="shared" si="44"/>
        <v>52.917055659245015</v>
      </c>
      <c r="M769" s="70">
        <f t="shared" si="46"/>
        <v>9.3854341083123252E-2</v>
      </c>
      <c r="N769" s="71">
        <f t="shared" si="45"/>
        <v>51.717055659245013</v>
      </c>
      <c r="O769" s="70">
        <f t="shared" si="47"/>
        <v>9.3854341083123252E-2</v>
      </c>
    </row>
    <row r="770" spans="11:15">
      <c r="K770" s="70">
        <v>0.75641025641025639</v>
      </c>
      <c r="L770" s="71">
        <f t="shared" si="44"/>
        <v>52.927586205423971</v>
      </c>
      <c r="M770" s="70">
        <f t="shared" si="46"/>
        <v>9.3650725909776161E-2</v>
      </c>
      <c r="N770" s="71">
        <f t="shared" si="45"/>
        <v>51.727586205423968</v>
      </c>
      <c r="O770" s="70">
        <f t="shared" si="47"/>
        <v>9.3650725909776161E-2</v>
      </c>
    </row>
    <row r="771" spans="11:15">
      <c r="K771" s="70">
        <v>0.75739644970414199</v>
      </c>
      <c r="L771" s="71">
        <f t="shared" ref="L771:L834" si="48">_xlfn.NORM.INV(K771,$B$31,$E$31)</f>
        <v>52.938139801488482</v>
      </c>
      <c r="M771" s="70">
        <f t="shared" si="46"/>
        <v>9.3446185343580332E-2</v>
      </c>
      <c r="N771" s="71">
        <f t="shared" ref="N771:N834" si="49">_xlfn.NORM.INV(K771,$B$33,$E$31)</f>
        <v>51.738139801488479</v>
      </c>
      <c r="O771" s="70">
        <f t="shared" si="47"/>
        <v>9.3446185343580332E-2</v>
      </c>
    </row>
    <row r="772" spans="11:15">
      <c r="K772" s="70">
        <v>0.7583826429980276</v>
      </c>
      <c r="L772" s="71">
        <f t="shared" si="48"/>
        <v>52.948716653767399</v>
      </c>
      <c r="M772" s="70">
        <f t="shared" si="46"/>
        <v>9.3240717358932079E-2</v>
      </c>
      <c r="N772" s="71">
        <f t="shared" si="49"/>
        <v>51.748716653767396</v>
      </c>
      <c r="O772" s="70">
        <f t="shared" si="47"/>
        <v>9.3240717358932079E-2</v>
      </c>
    </row>
    <row r="773" spans="11:15">
      <c r="K773" s="70">
        <v>0.75936883629191321</v>
      </c>
      <c r="L773" s="71">
        <f t="shared" si="48"/>
        <v>52.959316970884956</v>
      </c>
      <c r="M773" s="70">
        <f t="shared" ref="M773:M836" si="50">(K773-K772)/(L773-L772)</f>
        <v>9.3034319912201319E-2</v>
      </c>
      <c r="N773" s="71">
        <f t="shared" si="49"/>
        <v>51.759316970884953</v>
      </c>
      <c r="O773" s="70">
        <f t="shared" ref="O773:O836" si="51">(K773-K772)/(N773-N772)</f>
        <v>9.3034319912201319E-2</v>
      </c>
    </row>
    <row r="774" spans="11:15">
      <c r="K774" s="70">
        <v>0.76035502958579881</v>
      </c>
      <c r="L774" s="71">
        <f t="shared" si="48"/>
        <v>52.96994096379786</v>
      </c>
      <c r="M774" s="70">
        <f t="shared" si="50"/>
        <v>9.2826990941203502E-2</v>
      </c>
      <c r="N774" s="71">
        <f t="shared" si="49"/>
        <v>51.769940963797858</v>
      </c>
      <c r="O774" s="70">
        <f t="shared" si="51"/>
        <v>9.2826990941203502E-2</v>
      </c>
    </row>
    <row r="775" spans="11:15">
      <c r="K775" s="70">
        <v>0.76134122287968442</v>
      </c>
      <c r="L775" s="71">
        <f t="shared" si="48"/>
        <v>52.980588845833076</v>
      </c>
      <c r="M775" s="70">
        <f t="shared" si="50"/>
        <v>9.2618728365324032E-2</v>
      </c>
      <c r="N775" s="71">
        <f t="shared" si="49"/>
        <v>51.780588845833073</v>
      </c>
      <c r="O775" s="70">
        <f t="shared" si="51"/>
        <v>9.2618728365324032E-2</v>
      </c>
    </row>
    <row r="776" spans="11:15">
      <c r="K776" s="70">
        <v>0.76232741617357003</v>
      </c>
      <c r="L776" s="71">
        <f t="shared" si="48"/>
        <v>52.991260832726383</v>
      </c>
      <c r="M776" s="70">
        <f t="shared" si="50"/>
        <v>9.2409530085171693E-2</v>
      </c>
      <c r="N776" s="71">
        <f t="shared" si="49"/>
        <v>51.79126083272638</v>
      </c>
      <c r="O776" s="70">
        <f t="shared" si="51"/>
        <v>9.2409530085171693E-2</v>
      </c>
    </row>
    <row r="777" spans="11:15">
      <c r="K777" s="70">
        <v>0.76331360946745563</v>
      </c>
      <c r="L777" s="71">
        <f t="shared" si="48"/>
        <v>53.001957142661702</v>
      </c>
      <c r="M777" s="70">
        <f t="shared" si="50"/>
        <v>9.2199393982514935E-2</v>
      </c>
      <c r="N777" s="71">
        <f t="shared" si="49"/>
        <v>51.801957142661699</v>
      </c>
      <c r="O777" s="70">
        <f t="shared" si="51"/>
        <v>9.2199393982514935E-2</v>
      </c>
    </row>
    <row r="778" spans="11:15">
      <c r="K778" s="70">
        <v>0.76429980276134124</v>
      </c>
      <c r="L778" s="71">
        <f t="shared" si="48"/>
        <v>53.012677996311254</v>
      </c>
      <c r="M778" s="70">
        <f t="shared" si="50"/>
        <v>9.1988317919703869E-2</v>
      </c>
      <c r="N778" s="71">
        <f t="shared" si="49"/>
        <v>51.812677996311251</v>
      </c>
      <c r="O778" s="70">
        <f t="shared" si="51"/>
        <v>9.1988317919703869E-2</v>
      </c>
    </row>
    <row r="779" spans="11:15">
      <c r="K779" s="70">
        <v>0.76528599605522685</v>
      </c>
      <c r="L779" s="71">
        <f t="shared" si="48"/>
        <v>53.023423616876471</v>
      </c>
      <c r="M779" s="70">
        <f t="shared" si="50"/>
        <v>9.1776299739994738E-2</v>
      </c>
      <c r="N779" s="71">
        <f t="shared" si="49"/>
        <v>51.823423616876468</v>
      </c>
      <c r="O779" s="70">
        <f t="shared" si="51"/>
        <v>9.1776299739994738E-2</v>
      </c>
    </row>
    <row r="780" spans="11:15">
      <c r="K780" s="70">
        <v>0.76627218934911245</v>
      </c>
      <c r="L780" s="71">
        <f t="shared" si="48"/>
        <v>53.034194230129813</v>
      </c>
      <c r="M780" s="70">
        <f t="shared" si="50"/>
        <v>9.1563337266759318E-2</v>
      </c>
      <c r="N780" s="71">
        <f t="shared" si="49"/>
        <v>51.83419423012981</v>
      </c>
      <c r="O780" s="70">
        <f t="shared" si="51"/>
        <v>9.1563337266759318E-2</v>
      </c>
    </row>
    <row r="781" spans="11:15">
      <c r="K781" s="70">
        <v>0.76725838264299806</v>
      </c>
      <c r="L781" s="71">
        <f t="shared" si="48"/>
        <v>53.044990064457402</v>
      </c>
      <c r="M781" s="70">
        <f t="shared" si="50"/>
        <v>9.1349428303603805E-2</v>
      </c>
      <c r="N781" s="71">
        <f t="shared" si="49"/>
        <v>51.844990064457399</v>
      </c>
      <c r="O781" s="70">
        <f t="shared" si="51"/>
        <v>9.1349428303603805E-2</v>
      </c>
    </row>
    <row r="782" spans="11:15">
      <c r="K782" s="70">
        <v>0.76824457593688367</v>
      </c>
      <c r="L782" s="71">
        <f t="shared" si="48"/>
        <v>53.055811350902516</v>
      </c>
      <c r="M782" s="70">
        <f t="shared" si="50"/>
        <v>9.1134570634235967E-2</v>
      </c>
      <c r="N782" s="71">
        <f t="shared" si="49"/>
        <v>51.855811350902513</v>
      </c>
      <c r="O782" s="70">
        <f t="shared" si="51"/>
        <v>9.1134570634235967E-2</v>
      </c>
    </row>
    <row r="783" spans="11:15">
      <c r="K783" s="70">
        <v>0.76923076923076927</v>
      </c>
      <c r="L783" s="71">
        <f t="shared" si="48"/>
        <v>53.066658323210035</v>
      </c>
      <c r="M783" s="70">
        <f t="shared" si="50"/>
        <v>9.091876202191479E-2</v>
      </c>
      <c r="N783" s="71">
        <f t="shared" si="49"/>
        <v>51.866658323210032</v>
      </c>
      <c r="O783" s="70">
        <f t="shared" si="51"/>
        <v>9.091876202191479E-2</v>
      </c>
    </row>
    <row r="784" spans="11:15">
      <c r="K784" s="70">
        <v>0.77021696252465488</v>
      </c>
      <c r="L784" s="71">
        <f t="shared" si="48"/>
        <v>53.077531217871801</v>
      </c>
      <c r="M784" s="70">
        <f t="shared" si="50"/>
        <v>9.0702000209153796E-2</v>
      </c>
      <c r="N784" s="71">
        <f t="shared" si="49"/>
        <v>51.877531217871798</v>
      </c>
      <c r="O784" s="70">
        <f t="shared" si="51"/>
        <v>9.0702000209153796E-2</v>
      </c>
    </row>
    <row r="785" spans="11:15">
      <c r="K785" s="70">
        <v>0.77120315581854049</v>
      </c>
      <c r="L785" s="71">
        <f t="shared" si="48"/>
        <v>53.08843027417285</v>
      </c>
      <c r="M785" s="70">
        <f t="shared" si="50"/>
        <v>9.0484282918205969E-2</v>
      </c>
      <c r="N785" s="71">
        <f t="shared" si="49"/>
        <v>51.888430274172848</v>
      </c>
      <c r="O785" s="70">
        <f t="shared" si="51"/>
        <v>9.0484282918205969E-2</v>
      </c>
    </row>
    <row r="786" spans="11:15">
      <c r="K786" s="70">
        <v>0.77218934911242598</v>
      </c>
      <c r="L786" s="71">
        <f t="shared" si="48"/>
        <v>53.099355734238742</v>
      </c>
      <c r="M786" s="70">
        <f t="shared" si="50"/>
        <v>9.0265607849716462E-2</v>
      </c>
      <c r="N786" s="71">
        <f t="shared" si="49"/>
        <v>51.899355734238739</v>
      </c>
      <c r="O786" s="70">
        <f t="shared" si="51"/>
        <v>9.0265607849716462E-2</v>
      </c>
    </row>
    <row r="787" spans="11:15">
      <c r="K787" s="70">
        <v>0.77317554240631159</v>
      </c>
      <c r="L787" s="71">
        <f t="shared" si="48"/>
        <v>53.110307843083774</v>
      </c>
      <c r="M787" s="70">
        <f t="shared" si="50"/>
        <v>9.0045972683419739E-2</v>
      </c>
      <c r="N787" s="71">
        <f t="shared" si="49"/>
        <v>51.910307843083771</v>
      </c>
      <c r="O787" s="70">
        <f t="shared" si="51"/>
        <v>9.0045972683419739E-2</v>
      </c>
    </row>
    <row r="788" spans="11:15">
      <c r="K788" s="70">
        <v>0.7741617357001972</v>
      </c>
      <c r="L788" s="71">
        <f t="shared" si="48"/>
        <v>53.121286848660262</v>
      </c>
      <c r="M788" s="70">
        <f t="shared" si="50"/>
        <v>8.9825375077467837E-2</v>
      </c>
      <c r="N788" s="71">
        <f t="shared" si="49"/>
        <v>51.921286848660259</v>
      </c>
      <c r="O788" s="70">
        <f t="shared" si="51"/>
        <v>8.9825375077467837E-2</v>
      </c>
    </row>
    <row r="789" spans="11:15">
      <c r="K789" s="70">
        <v>0.7751479289940828</v>
      </c>
      <c r="L789" s="71">
        <f t="shared" si="48"/>
        <v>53.132293001908877</v>
      </c>
      <c r="M789" s="70">
        <f t="shared" si="50"/>
        <v>8.9603812668122715E-2</v>
      </c>
      <c r="N789" s="71">
        <f t="shared" si="49"/>
        <v>51.932293001908874</v>
      </c>
      <c r="O789" s="70">
        <f t="shared" si="51"/>
        <v>8.9603812668122715E-2</v>
      </c>
    </row>
    <row r="790" spans="11:15">
      <c r="K790" s="70">
        <v>0.77613412228796841</v>
      </c>
      <c r="L790" s="71">
        <f t="shared" si="48"/>
        <v>53.143326556810052</v>
      </c>
      <c r="M790" s="70">
        <f t="shared" si="50"/>
        <v>8.93812830695732E-2</v>
      </c>
      <c r="N790" s="71">
        <f t="shared" si="49"/>
        <v>51.94332655681005</v>
      </c>
      <c r="O790" s="70">
        <f t="shared" si="51"/>
        <v>8.93812830695732E-2</v>
      </c>
    </row>
    <row r="791" spans="11:15">
      <c r="K791" s="70">
        <v>0.77712031558185402</v>
      </c>
      <c r="L791" s="71">
        <f t="shared" si="48"/>
        <v>53.15438777043645</v>
      </c>
      <c r="M791" s="70">
        <f t="shared" si="50"/>
        <v>8.9157783873915E-2</v>
      </c>
      <c r="N791" s="71">
        <f t="shared" si="49"/>
        <v>51.954387770436448</v>
      </c>
      <c r="O791" s="70">
        <f t="shared" si="51"/>
        <v>8.9157783873915E-2</v>
      </c>
    </row>
    <row r="792" spans="11:15">
      <c r="K792" s="70">
        <v>0.77810650887573962</v>
      </c>
      <c r="L792" s="71">
        <f t="shared" si="48"/>
        <v>53.165476903006642</v>
      </c>
      <c r="M792" s="70">
        <f t="shared" si="50"/>
        <v>8.8933312650313567E-2</v>
      </c>
      <c r="N792" s="71">
        <f t="shared" si="49"/>
        <v>51.965476903006639</v>
      </c>
      <c r="O792" s="70">
        <f t="shared" si="51"/>
        <v>8.8933312650313567E-2</v>
      </c>
    </row>
    <row r="793" spans="11:15">
      <c r="K793" s="70">
        <v>0.77909270216962523</v>
      </c>
      <c r="L793" s="71">
        <f t="shared" si="48"/>
        <v>53.176594217939865</v>
      </c>
      <c r="M793" s="70">
        <f t="shared" si="50"/>
        <v>8.8707866945322955E-2</v>
      </c>
      <c r="N793" s="71">
        <f t="shared" si="49"/>
        <v>51.976594217939862</v>
      </c>
      <c r="O793" s="70">
        <f t="shared" si="51"/>
        <v>8.8707866945322955E-2</v>
      </c>
    </row>
    <row r="794" spans="11:15">
      <c r="K794" s="70">
        <v>0.78007889546351084</v>
      </c>
      <c r="L794" s="71">
        <f t="shared" si="48"/>
        <v>53.18773998191201</v>
      </c>
      <c r="M794" s="70">
        <f t="shared" si="50"/>
        <v>8.8481444282352634E-2</v>
      </c>
      <c r="N794" s="71">
        <f t="shared" si="49"/>
        <v>51.987739981912007</v>
      </c>
      <c r="O794" s="70">
        <f t="shared" si="51"/>
        <v>8.8481444282352634E-2</v>
      </c>
    </row>
    <row r="795" spans="11:15">
      <c r="K795" s="70">
        <v>0.78106508875739644</v>
      </c>
      <c r="L795" s="71">
        <f t="shared" si="48"/>
        <v>53.19891446491286</v>
      </c>
      <c r="M795" s="70">
        <f t="shared" si="50"/>
        <v>8.8254042161105037E-2</v>
      </c>
      <c r="N795" s="71">
        <f t="shared" si="49"/>
        <v>51.998914464912858</v>
      </c>
      <c r="O795" s="70">
        <f t="shared" si="51"/>
        <v>8.8254042161105037E-2</v>
      </c>
    </row>
    <row r="796" spans="11:15">
      <c r="K796" s="70">
        <v>0.78205128205128205</v>
      </c>
      <c r="L796" s="71">
        <f t="shared" si="48"/>
        <v>53.210117940304521</v>
      </c>
      <c r="M796" s="70">
        <f t="shared" si="50"/>
        <v>8.8025658057830095E-2</v>
      </c>
      <c r="N796" s="71">
        <f t="shared" si="49"/>
        <v>52.010117940304518</v>
      </c>
      <c r="O796" s="70">
        <f t="shared" si="51"/>
        <v>8.8025658057830095E-2</v>
      </c>
    </row>
    <row r="797" spans="11:15">
      <c r="K797" s="70">
        <v>0.78303747534516766</v>
      </c>
      <c r="L797" s="71">
        <f t="shared" si="48"/>
        <v>53.221350684881173</v>
      </c>
      <c r="M797" s="70">
        <f t="shared" si="50"/>
        <v>8.7796289424708684E-2</v>
      </c>
      <c r="N797" s="71">
        <f t="shared" si="49"/>
        <v>52.02135068488117</v>
      </c>
      <c r="O797" s="70">
        <f t="shared" si="51"/>
        <v>8.7796289424708684E-2</v>
      </c>
    </row>
    <row r="798" spans="11:15">
      <c r="K798" s="70">
        <v>0.78402366863905326</v>
      </c>
      <c r="L798" s="71">
        <f t="shared" si="48"/>
        <v>53.232612978930177</v>
      </c>
      <c r="M798" s="70">
        <f t="shared" si="50"/>
        <v>8.7565933689398745E-2</v>
      </c>
      <c r="N798" s="71">
        <f t="shared" si="49"/>
        <v>52.032612978930175</v>
      </c>
      <c r="O798" s="70">
        <f t="shared" si="51"/>
        <v>8.7565933689398745E-2</v>
      </c>
    </row>
    <row r="799" spans="11:15">
      <c r="K799" s="70">
        <v>0.78500986193293887</v>
      </c>
      <c r="L799" s="71">
        <f t="shared" si="48"/>
        <v>53.243905106294456</v>
      </c>
      <c r="M799" s="70">
        <f t="shared" si="50"/>
        <v>8.7334588255295928E-2</v>
      </c>
      <c r="N799" s="71">
        <f t="shared" si="49"/>
        <v>52.043905106294453</v>
      </c>
      <c r="O799" s="70">
        <f t="shared" si="51"/>
        <v>8.7334588255295928E-2</v>
      </c>
    </row>
    <row r="800" spans="11:15">
      <c r="K800" s="70">
        <v>0.78599605522682447</v>
      </c>
      <c r="L800" s="71">
        <f t="shared" si="48"/>
        <v>53.255227354436364</v>
      </c>
      <c r="M800" s="70">
        <f t="shared" si="50"/>
        <v>8.7102250500523004E-2</v>
      </c>
      <c r="N800" s="71">
        <f t="shared" si="49"/>
        <v>52.055227354436362</v>
      </c>
      <c r="O800" s="70">
        <f t="shared" si="51"/>
        <v>8.7102250500523004E-2</v>
      </c>
    </row>
    <row r="801" spans="11:15">
      <c r="K801" s="70">
        <v>0.78698224852071008</v>
      </c>
      <c r="L801" s="71">
        <f t="shared" si="48"/>
        <v>53.266580014502956</v>
      </c>
      <c r="M801" s="70">
        <f t="shared" si="50"/>
        <v>8.6868917777932639E-2</v>
      </c>
      <c r="N801" s="71">
        <f t="shared" si="49"/>
        <v>52.066580014502954</v>
      </c>
      <c r="O801" s="70">
        <f t="shared" si="51"/>
        <v>8.6868917777932639E-2</v>
      </c>
    </row>
    <row r="802" spans="11:15">
      <c r="K802" s="70">
        <v>0.78796844181459569</v>
      </c>
      <c r="L802" s="71">
        <f t="shared" si="48"/>
        <v>53.277963381392688</v>
      </c>
      <c r="M802" s="70">
        <f t="shared" si="50"/>
        <v>8.6634587415013578E-2</v>
      </c>
      <c r="N802" s="71">
        <f t="shared" si="49"/>
        <v>52.077963381392685</v>
      </c>
      <c r="O802" s="70">
        <f t="shared" si="51"/>
        <v>8.6634587415013578E-2</v>
      </c>
    </row>
    <row r="803" spans="11:15">
      <c r="K803" s="70">
        <v>0.78895463510848129</v>
      </c>
      <c r="L803" s="71">
        <f t="shared" si="48"/>
        <v>53.289377753823672</v>
      </c>
      <c r="M803" s="70">
        <f t="shared" si="50"/>
        <v>8.639925671328233E-2</v>
      </c>
      <c r="N803" s="71">
        <f t="shared" si="49"/>
        <v>52.089377753823669</v>
      </c>
      <c r="O803" s="70">
        <f t="shared" si="51"/>
        <v>8.639925671328233E-2</v>
      </c>
    </row>
    <row r="804" spans="11:15">
      <c r="K804" s="70">
        <v>0.7899408284023669</v>
      </c>
      <c r="L804" s="71">
        <f t="shared" si="48"/>
        <v>53.300823434403512</v>
      </c>
      <c r="M804" s="70">
        <f t="shared" si="50"/>
        <v>8.6162922947777623E-2</v>
      </c>
      <c r="N804" s="71">
        <f t="shared" si="49"/>
        <v>52.100823434403509</v>
      </c>
      <c r="O804" s="70">
        <f t="shared" si="51"/>
        <v>8.6162922947777623E-2</v>
      </c>
    </row>
    <row r="805" spans="11:15">
      <c r="K805" s="70">
        <v>0.79092702169625251</v>
      </c>
      <c r="L805" s="71">
        <f t="shared" si="48"/>
        <v>53.312300729700652</v>
      </c>
      <c r="M805" s="70">
        <f t="shared" si="50"/>
        <v>8.5925583367302022E-2</v>
      </c>
      <c r="N805" s="71">
        <f t="shared" si="49"/>
        <v>52.11230072970065</v>
      </c>
      <c r="O805" s="70">
        <f t="shared" si="51"/>
        <v>8.5925583367302022E-2</v>
      </c>
    </row>
    <row r="806" spans="11:15">
      <c r="K806" s="70">
        <v>0.79191321499013811</v>
      </c>
      <c r="L806" s="71">
        <f t="shared" si="48"/>
        <v>53.323809950317461</v>
      </c>
      <c r="M806" s="70">
        <f t="shared" si="50"/>
        <v>8.568723519343481E-2</v>
      </c>
      <c r="N806" s="71">
        <f t="shared" si="49"/>
        <v>52.123809950317458</v>
      </c>
      <c r="O806" s="70">
        <f t="shared" si="51"/>
        <v>8.568723519343481E-2</v>
      </c>
    </row>
    <row r="807" spans="11:15">
      <c r="K807" s="70">
        <v>0.79289940828402372</v>
      </c>
      <c r="L807" s="71">
        <f t="shared" si="48"/>
        <v>53.335351410964961</v>
      </c>
      <c r="M807" s="70">
        <f t="shared" si="50"/>
        <v>8.5447875620425121E-2</v>
      </c>
      <c r="N807" s="71">
        <f t="shared" si="49"/>
        <v>52.135351410964958</v>
      </c>
      <c r="O807" s="70">
        <f t="shared" si="51"/>
        <v>8.5447875620425121E-2</v>
      </c>
    </row>
    <row r="808" spans="11:15">
      <c r="K808" s="70">
        <v>0.79388560157790922</v>
      </c>
      <c r="L808" s="71">
        <f t="shared" si="48"/>
        <v>53.346925430539244</v>
      </c>
      <c r="M808" s="70">
        <f t="shared" si="50"/>
        <v>8.5207501815252856E-2</v>
      </c>
      <c r="N808" s="71">
        <f t="shared" si="49"/>
        <v>52.146925430539241</v>
      </c>
      <c r="O808" s="70">
        <f t="shared" si="51"/>
        <v>8.5207501815252856E-2</v>
      </c>
    </row>
    <row r="809" spans="11:15">
      <c r="K809" s="70">
        <v>0.79487179487179482</v>
      </c>
      <c r="L809" s="71">
        <f t="shared" si="48"/>
        <v>53.358532332199793</v>
      </c>
      <c r="M809" s="70">
        <f t="shared" si="50"/>
        <v>8.4966110916367604E-2</v>
      </c>
      <c r="N809" s="71">
        <f t="shared" si="49"/>
        <v>52.15853233219979</v>
      </c>
      <c r="O809" s="70">
        <f t="shared" si="51"/>
        <v>8.4966110916367604E-2</v>
      </c>
    </row>
    <row r="810" spans="11:15">
      <c r="K810" s="70">
        <v>0.79585798816568043</v>
      </c>
      <c r="L810" s="71">
        <f t="shared" si="48"/>
        <v>53.370172443449512</v>
      </c>
      <c r="M810" s="70">
        <f t="shared" si="50"/>
        <v>8.4723700034176577E-2</v>
      </c>
      <c r="N810" s="71">
        <f t="shared" si="49"/>
        <v>52.170172443449509</v>
      </c>
      <c r="O810" s="70">
        <f t="shared" si="51"/>
        <v>8.4723700034176577E-2</v>
      </c>
    </row>
    <row r="811" spans="11:15">
      <c r="K811" s="70">
        <v>0.79684418145956604</v>
      </c>
      <c r="L811" s="71">
        <f t="shared" si="48"/>
        <v>53.381846096216712</v>
      </c>
      <c r="M811" s="70">
        <f t="shared" si="50"/>
        <v>8.4480266250211836E-2</v>
      </c>
      <c r="N811" s="71">
        <f t="shared" si="49"/>
        <v>52.181846096216709</v>
      </c>
      <c r="O811" s="70">
        <f t="shared" si="51"/>
        <v>8.4480266250211836E-2</v>
      </c>
    </row>
    <row r="812" spans="11:15">
      <c r="K812" s="70">
        <v>0.79783037475345164</v>
      </c>
      <c r="L812" s="71">
        <f t="shared" si="48"/>
        <v>53.393553626939052</v>
      </c>
      <c r="M812" s="70">
        <f t="shared" si="50"/>
        <v>8.423580661665582E-2</v>
      </c>
      <c r="N812" s="71">
        <f t="shared" si="49"/>
        <v>52.19355362693905</v>
      </c>
      <c r="O812" s="70">
        <f t="shared" si="51"/>
        <v>8.423580661665582E-2</v>
      </c>
    </row>
    <row r="813" spans="11:15">
      <c r="K813" s="70">
        <v>0.79881656804733725</v>
      </c>
      <c r="L813" s="71">
        <f t="shared" si="48"/>
        <v>53.405295376649406</v>
      </c>
      <c r="M813" s="70">
        <f t="shared" si="50"/>
        <v>8.3990318156419538E-2</v>
      </c>
      <c r="N813" s="71">
        <f t="shared" si="49"/>
        <v>52.205295376649403</v>
      </c>
      <c r="O813" s="70">
        <f t="shared" si="51"/>
        <v>8.3990318156419538E-2</v>
      </c>
    </row>
    <row r="814" spans="11:15">
      <c r="K814" s="70">
        <v>0.79980276134122286</v>
      </c>
      <c r="L814" s="71">
        <f t="shared" si="48"/>
        <v>53.41707169106386</v>
      </c>
      <c r="M814" s="70">
        <f t="shared" si="50"/>
        <v>8.3743797862183E-2</v>
      </c>
      <c r="N814" s="71">
        <f t="shared" si="49"/>
        <v>52.217071691063857</v>
      </c>
      <c r="O814" s="70">
        <f t="shared" si="51"/>
        <v>8.3743797862183E-2</v>
      </c>
    </row>
    <row r="815" spans="11:15">
      <c r="K815" s="70">
        <v>0.80078895463510846</v>
      </c>
      <c r="L815" s="71">
        <f t="shared" si="48"/>
        <v>53.428882920671768</v>
      </c>
      <c r="M815" s="70">
        <f t="shared" si="50"/>
        <v>8.3496242696471878E-2</v>
      </c>
      <c r="N815" s="71">
        <f t="shared" si="49"/>
        <v>52.228882920671765</v>
      </c>
      <c r="O815" s="70">
        <f t="shared" si="51"/>
        <v>8.3496242696471878E-2</v>
      </c>
    </row>
    <row r="816" spans="11:15">
      <c r="K816" s="70">
        <v>0.80177514792899407</v>
      </c>
      <c r="L816" s="71">
        <f t="shared" si="48"/>
        <v>53.440729420828028</v>
      </c>
      <c r="M816" s="70">
        <f t="shared" si="50"/>
        <v>8.3247649590794615E-2</v>
      </c>
      <c r="N816" s="71">
        <f t="shared" si="49"/>
        <v>52.240729420828025</v>
      </c>
      <c r="O816" s="70">
        <f t="shared" si="51"/>
        <v>8.3247649590794615E-2</v>
      </c>
    </row>
    <row r="817" spans="11:15">
      <c r="K817" s="70">
        <v>0.80276134122287968</v>
      </c>
      <c r="L817" s="71">
        <f t="shared" si="48"/>
        <v>53.452611551847568</v>
      </c>
      <c r="M817" s="70">
        <f t="shared" si="50"/>
        <v>8.2998015445530843E-2</v>
      </c>
      <c r="N817" s="71">
        <f t="shared" si="49"/>
        <v>52.252611551847565</v>
      </c>
      <c r="O817" s="70">
        <f t="shared" si="51"/>
        <v>8.2998015445530843E-2</v>
      </c>
    </row>
    <row r="818" spans="11:15">
      <c r="K818" s="70">
        <v>0.80374753451676528</v>
      </c>
      <c r="L818" s="71">
        <f t="shared" si="48"/>
        <v>53.464529679102128</v>
      </c>
      <c r="M818" s="70">
        <f t="shared" si="50"/>
        <v>8.2747337129518608E-2</v>
      </c>
      <c r="N818" s="71">
        <f t="shared" si="49"/>
        <v>52.264529679102125</v>
      </c>
      <c r="O818" s="70">
        <f t="shared" si="51"/>
        <v>8.2747337129518608E-2</v>
      </c>
    </row>
    <row r="819" spans="11:15">
      <c r="K819" s="70">
        <v>0.80473372781065089</v>
      </c>
      <c r="L819" s="71">
        <f t="shared" si="48"/>
        <v>53.476484173119488</v>
      </c>
      <c r="M819" s="70">
        <f t="shared" si="50"/>
        <v>8.2495611479123002E-2</v>
      </c>
      <c r="N819" s="71">
        <f t="shared" si="49"/>
        <v>52.276484173119485</v>
      </c>
      <c r="O819" s="70">
        <f t="shared" si="51"/>
        <v>8.2495611479123002E-2</v>
      </c>
    </row>
    <row r="820" spans="11:15">
      <c r="K820" s="70">
        <v>0.8057199211045365</v>
      </c>
      <c r="L820" s="71">
        <f t="shared" si="48"/>
        <v>53.48847540968503</v>
      </c>
      <c r="M820" s="70">
        <f t="shared" si="50"/>
        <v>8.2242835298529701E-2</v>
      </c>
      <c r="N820" s="71">
        <f t="shared" si="49"/>
        <v>52.288475409685027</v>
      </c>
      <c r="O820" s="70">
        <f t="shared" si="51"/>
        <v>8.2242835298529701E-2</v>
      </c>
    </row>
    <row r="821" spans="11:15">
      <c r="K821" s="70">
        <v>0.8067061143984221</v>
      </c>
      <c r="L821" s="71">
        <f t="shared" si="48"/>
        <v>53.500503769945908</v>
      </c>
      <c r="M821" s="70">
        <f t="shared" si="50"/>
        <v>8.1989005358709191E-2</v>
      </c>
      <c r="N821" s="71">
        <f t="shared" si="49"/>
        <v>52.300503769945905</v>
      </c>
      <c r="O821" s="70">
        <f t="shared" si="51"/>
        <v>8.1989005358709191E-2</v>
      </c>
    </row>
    <row r="822" spans="11:15">
      <c r="K822" s="70">
        <v>0.80769230769230771</v>
      </c>
      <c r="L822" s="71">
        <f t="shared" si="48"/>
        <v>53.512569640517768</v>
      </c>
      <c r="M822" s="70">
        <f t="shared" si="50"/>
        <v>8.173411839719455E-2</v>
      </c>
      <c r="N822" s="71">
        <f t="shared" si="49"/>
        <v>52.312569640517765</v>
      </c>
      <c r="O822" s="70">
        <f t="shared" si="51"/>
        <v>8.173411839719455E-2</v>
      </c>
    </row>
    <row r="823" spans="11:15">
      <c r="K823" s="70">
        <v>0.80867850098619332</v>
      </c>
      <c r="L823" s="71">
        <f t="shared" si="48"/>
        <v>53.524673413594172</v>
      </c>
      <c r="M823" s="70">
        <f t="shared" si="50"/>
        <v>8.1478171117412235E-2</v>
      </c>
      <c r="N823" s="71">
        <f t="shared" si="49"/>
        <v>52.324673413594169</v>
      </c>
      <c r="O823" s="70">
        <f t="shared" si="51"/>
        <v>8.1478171117412235E-2</v>
      </c>
    </row>
    <row r="824" spans="11:15">
      <c r="K824" s="70">
        <v>0.80966469428007892</v>
      </c>
      <c r="L824" s="71">
        <f t="shared" si="48"/>
        <v>53.536815487058718</v>
      </c>
      <c r="M824" s="70">
        <f t="shared" si="50"/>
        <v>8.1221160188601038E-2</v>
      </c>
      <c r="N824" s="71">
        <f t="shared" si="49"/>
        <v>52.336815487058715</v>
      </c>
      <c r="O824" s="70">
        <f t="shared" si="51"/>
        <v>8.1221160188601038E-2</v>
      </c>
    </row>
    <row r="825" spans="11:15">
      <c r="K825" s="70">
        <v>0.81065088757396453</v>
      </c>
      <c r="L825" s="71">
        <f t="shared" si="48"/>
        <v>53.548996264600085</v>
      </c>
      <c r="M825" s="70">
        <f t="shared" si="50"/>
        <v>8.0963082244659229E-2</v>
      </c>
      <c r="N825" s="71">
        <f t="shared" si="49"/>
        <v>52.348996264600082</v>
      </c>
      <c r="O825" s="70">
        <f t="shared" si="51"/>
        <v>8.0963082244659229E-2</v>
      </c>
    </row>
    <row r="826" spans="11:15">
      <c r="K826" s="70">
        <v>0.81163708086785014</v>
      </c>
      <c r="L826" s="71">
        <f t="shared" si="48"/>
        <v>53.561216155829925</v>
      </c>
      <c r="M826" s="70">
        <f t="shared" si="50"/>
        <v>8.0703933884238743E-2</v>
      </c>
      <c r="N826" s="71">
        <f t="shared" si="49"/>
        <v>52.361216155829922</v>
      </c>
      <c r="O826" s="70">
        <f t="shared" si="51"/>
        <v>8.0703933884238743E-2</v>
      </c>
    </row>
    <row r="827" spans="11:15">
      <c r="K827" s="70">
        <v>0.81262327416173574</v>
      </c>
      <c r="L827" s="71">
        <f t="shared" si="48"/>
        <v>53.57347557640378</v>
      </c>
      <c r="M827" s="70">
        <f t="shared" si="50"/>
        <v>8.0443711670093107E-2</v>
      </c>
      <c r="N827" s="71">
        <f t="shared" si="49"/>
        <v>52.373475576403777</v>
      </c>
      <c r="O827" s="70">
        <f t="shared" si="51"/>
        <v>8.0443711670093107E-2</v>
      </c>
    </row>
    <row r="828" spans="11:15">
      <c r="K828" s="70">
        <v>0.81360946745562135</v>
      </c>
      <c r="L828" s="71">
        <f t="shared" si="48"/>
        <v>53.585774948145172</v>
      </c>
      <c r="M828" s="70">
        <f t="shared" si="50"/>
        <v>8.018241212814961E-2</v>
      </c>
      <c r="N828" s="71">
        <f t="shared" si="49"/>
        <v>52.385774948145169</v>
      </c>
      <c r="O828" s="70">
        <f t="shared" si="51"/>
        <v>8.018241212814961E-2</v>
      </c>
    </row>
    <row r="829" spans="11:15">
      <c r="K829" s="70">
        <v>0.81459566074950696</v>
      </c>
      <c r="L829" s="71">
        <f t="shared" si="48"/>
        <v>53.598114699172825</v>
      </c>
      <c r="M829" s="70">
        <f t="shared" si="50"/>
        <v>7.9920031747444151E-2</v>
      </c>
      <c r="N829" s="71">
        <f t="shared" si="49"/>
        <v>52.398114699172822</v>
      </c>
      <c r="O829" s="70">
        <f t="shared" si="51"/>
        <v>7.9920031747444151E-2</v>
      </c>
    </row>
    <row r="830" spans="11:15">
      <c r="K830" s="70">
        <v>0.81558185404339245</v>
      </c>
      <c r="L830" s="71">
        <f t="shared" si="48"/>
        <v>53.610495264031229</v>
      </c>
      <c r="M830" s="70">
        <f t="shared" si="50"/>
        <v>7.9656566979338664E-2</v>
      </c>
      <c r="N830" s="71">
        <f t="shared" si="49"/>
        <v>52.410495264031226</v>
      </c>
      <c r="O830" s="70">
        <f t="shared" si="51"/>
        <v>7.9656566979338664E-2</v>
      </c>
    </row>
    <row r="831" spans="11:15">
      <c r="K831" s="70">
        <v>0.81656804733727806</v>
      </c>
      <c r="L831" s="71">
        <f t="shared" si="48"/>
        <v>53.622917083824596</v>
      </c>
      <c r="M831" s="70">
        <f t="shared" si="50"/>
        <v>7.9392014237092495E-2</v>
      </c>
      <c r="N831" s="71">
        <f t="shared" si="49"/>
        <v>52.422917083824593</v>
      </c>
      <c r="O831" s="70">
        <f t="shared" si="51"/>
        <v>7.9392014237092495E-2</v>
      </c>
    </row>
    <row r="832" spans="11:15">
      <c r="K832" s="70">
        <v>0.81755424063116366</v>
      </c>
      <c r="L832" s="71">
        <f t="shared" si="48"/>
        <v>53.635380606354367</v>
      </c>
      <c r="M832" s="70">
        <f t="shared" si="50"/>
        <v>7.9126369895023141E-2</v>
      </c>
      <c r="N832" s="71">
        <f t="shared" si="49"/>
        <v>52.435380606354364</v>
      </c>
      <c r="O832" s="70">
        <f t="shared" si="51"/>
        <v>7.9126369895023141E-2</v>
      </c>
    </row>
    <row r="833" spans="11:15">
      <c r="K833" s="70">
        <v>0.81854043392504927</v>
      </c>
      <c r="L833" s="71">
        <f t="shared" si="48"/>
        <v>53.647886286260295</v>
      </c>
      <c r="M833" s="70">
        <f t="shared" si="50"/>
        <v>7.8859630288324226E-2</v>
      </c>
      <c r="N833" s="71">
        <f t="shared" si="49"/>
        <v>52.447886286260292</v>
      </c>
      <c r="O833" s="70">
        <f t="shared" si="51"/>
        <v>7.8859630288324226E-2</v>
      </c>
    </row>
    <row r="834" spans="11:15">
      <c r="K834" s="70">
        <v>0.81952662721893488</v>
      </c>
      <c r="L834" s="71">
        <f t="shared" si="48"/>
        <v>53.660434585165355</v>
      </c>
      <c r="M834" s="70">
        <f t="shared" si="50"/>
        <v>7.8591791711939848E-2</v>
      </c>
      <c r="N834" s="71">
        <f t="shared" si="49"/>
        <v>52.460434585165352</v>
      </c>
      <c r="O834" s="70">
        <f t="shared" si="51"/>
        <v>7.8591791711939848E-2</v>
      </c>
    </row>
    <row r="835" spans="11:15">
      <c r="K835" s="70">
        <v>0.82051282051282048</v>
      </c>
      <c r="L835" s="71">
        <f t="shared" ref="L835:L898" si="52">_xlfn.NORM.INV(K835,$B$31,$E$31)</f>
        <v>53.673025971824423</v>
      </c>
      <c r="M835" s="70">
        <f t="shared" si="50"/>
        <v>7.8322850420559781E-2</v>
      </c>
      <c r="N835" s="71">
        <f t="shared" ref="N835:N898" si="53">_xlfn.NORM.INV(K835,$B$33,$E$31)</f>
        <v>52.47302597182442</v>
      </c>
      <c r="O835" s="70">
        <f t="shared" si="51"/>
        <v>7.8322850420559781E-2</v>
      </c>
    </row>
    <row r="836" spans="11:15">
      <c r="K836" s="70">
        <v>0.82149901380670609</v>
      </c>
      <c r="L836" s="71">
        <f t="shared" si="52"/>
        <v>53.68566092227703</v>
      </c>
      <c r="M836" s="70">
        <f t="shared" si="50"/>
        <v>7.8052802627499085E-2</v>
      </c>
      <c r="N836" s="71">
        <f t="shared" si="53"/>
        <v>52.485660922277027</v>
      </c>
      <c r="O836" s="70">
        <f t="shared" si="51"/>
        <v>7.8052802627499085E-2</v>
      </c>
    </row>
    <row r="837" spans="11:15">
      <c r="K837" s="70">
        <v>0.8224852071005917</v>
      </c>
      <c r="L837" s="71">
        <f t="shared" si="52"/>
        <v>53.698339920004251</v>
      </c>
      <c r="M837" s="70">
        <f t="shared" ref="M837:M900" si="54">(K837-K836)/(L837-L836)</f>
        <v>7.7781644503990249E-2</v>
      </c>
      <c r="N837" s="71">
        <f t="shared" si="53"/>
        <v>52.498339920004248</v>
      </c>
      <c r="O837" s="70">
        <f t="shared" ref="O837:O900" si="55">(K837-K836)/(N837-N836)</f>
        <v>7.7781644503990249E-2</v>
      </c>
    </row>
    <row r="838" spans="11:15">
      <c r="K838" s="70">
        <v>0.8234714003944773</v>
      </c>
      <c r="L838" s="71">
        <f t="shared" si="52"/>
        <v>53.711063456089704</v>
      </c>
      <c r="M838" s="70">
        <f t="shared" si="54"/>
        <v>7.7509372179417627E-2</v>
      </c>
      <c r="N838" s="71">
        <f t="shared" si="53"/>
        <v>52.511063456089701</v>
      </c>
      <c r="O838" s="70">
        <f t="shared" si="55"/>
        <v>7.7509372179417627E-2</v>
      </c>
    </row>
    <row r="839" spans="11:15">
      <c r="K839" s="70">
        <v>0.82445759368836291</v>
      </c>
      <c r="L839" s="71">
        <f t="shared" si="52"/>
        <v>53.723832029385157</v>
      </c>
      <c r="M839" s="70">
        <f t="shared" si="54"/>
        <v>7.7235981739383633E-2</v>
      </c>
      <c r="N839" s="71">
        <f t="shared" si="53"/>
        <v>52.523832029385154</v>
      </c>
      <c r="O839" s="70">
        <f t="shared" si="55"/>
        <v>7.7235981739383633E-2</v>
      </c>
    </row>
    <row r="840" spans="11:15">
      <c r="K840" s="70">
        <v>0.82544378698224852</v>
      </c>
      <c r="L840" s="71">
        <f t="shared" si="52"/>
        <v>53.736646146680528</v>
      </c>
      <c r="M840" s="70">
        <f t="shared" si="54"/>
        <v>7.6961469225968984E-2</v>
      </c>
      <c r="N840" s="71">
        <f t="shared" si="53"/>
        <v>52.536646146680525</v>
      </c>
      <c r="O840" s="70">
        <f t="shared" si="55"/>
        <v>7.6961469225968984E-2</v>
      </c>
    </row>
    <row r="841" spans="11:15">
      <c r="K841" s="70">
        <v>0.82642998027613412</v>
      </c>
      <c r="L841" s="71">
        <f t="shared" si="52"/>
        <v>53.749506322878652</v>
      </c>
      <c r="M841" s="70">
        <f t="shared" si="54"/>
        <v>7.668583063655364E-2</v>
      </c>
      <c r="N841" s="71">
        <f t="shared" si="53"/>
        <v>52.549506322878649</v>
      </c>
      <c r="O841" s="70">
        <f t="shared" si="55"/>
        <v>7.668583063655364E-2</v>
      </c>
    </row>
    <row r="842" spans="11:15">
      <c r="K842" s="70">
        <v>0.82741617357001973</v>
      </c>
      <c r="L842" s="71">
        <f t="shared" si="52"/>
        <v>53.762413081174856</v>
      </c>
      <c r="M842" s="70">
        <f t="shared" si="54"/>
        <v>7.6409061923448207E-2</v>
      </c>
      <c r="N842" s="71">
        <f t="shared" si="53"/>
        <v>52.562413081174853</v>
      </c>
      <c r="O842" s="70">
        <f t="shared" si="55"/>
        <v>7.6409061923448207E-2</v>
      </c>
    </row>
    <row r="843" spans="11:15">
      <c r="K843" s="70">
        <v>0.82840236686390534</v>
      </c>
      <c r="L843" s="71">
        <f t="shared" si="52"/>
        <v>53.775366953241608</v>
      </c>
      <c r="M843" s="70">
        <f t="shared" si="54"/>
        <v>7.6131158992744044E-2</v>
      </c>
      <c r="N843" s="71">
        <f t="shared" si="53"/>
        <v>52.575366953241605</v>
      </c>
      <c r="O843" s="70">
        <f t="shared" si="55"/>
        <v>7.6131158992744044E-2</v>
      </c>
    </row>
    <row r="844" spans="11:15">
      <c r="K844" s="70">
        <v>0.82938856015779094</v>
      </c>
      <c r="L844" s="71">
        <f t="shared" si="52"/>
        <v>53.788368479418288</v>
      </c>
      <c r="M844" s="70">
        <f t="shared" si="54"/>
        <v>7.5852117704033439E-2</v>
      </c>
      <c r="N844" s="71">
        <f t="shared" si="53"/>
        <v>52.588368479418286</v>
      </c>
      <c r="O844" s="70">
        <f t="shared" si="55"/>
        <v>7.5852117704033439E-2</v>
      </c>
    </row>
    <row r="845" spans="11:15">
      <c r="K845" s="70">
        <v>0.83037475345167655</v>
      </c>
      <c r="L845" s="71">
        <f t="shared" si="52"/>
        <v>53.801418208906384</v>
      </c>
      <c r="M845" s="70">
        <f t="shared" si="54"/>
        <v>7.5571933869224173E-2</v>
      </c>
      <c r="N845" s="71">
        <f t="shared" si="53"/>
        <v>52.601418208906381</v>
      </c>
      <c r="O845" s="70">
        <f t="shared" si="55"/>
        <v>7.5571933869224173E-2</v>
      </c>
    </row>
    <row r="846" spans="11:15">
      <c r="K846" s="70">
        <v>0.83136094674556216</v>
      </c>
      <c r="L846" s="71">
        <f t="shared" si="52"/>
        <v>53.814516699970163</v>
      </c>
      <c r="M846" s="70">
        <f t="shared" si="54"/>
        <v>7.5290603252208863E-2</v>
      </c>
      <c r="N846" s="71">
        <f t="shared" si="53"/>
        <v>52.61451669997016</v>
      </c>
      <c r="O846" s="70">
        <f t="shared" si="55"/>
        <v>7.5290603252208863E-2</v>
      </c>
    </row>
    <row r="847" spans="11:15">
      <c r="K847" s="70">
        <v>0.83234714003944776</v>
      </c>
      <c r="L847" s="71">
        <f t="shared" si="52"/>
        <v>53.827664520143202</v>
      </c>
      <c r="M847" s="70">
        <f t="shared" si="54"/>
        <v>7.5008121567399652E-2</v>
      </c>
      <c r="N847" s="71">
        <f t="shared" si="53"/>
        <v>52.627664520143199</v>
      </c>
      <c r="O847" s="70">
        <f t="shared" si="55"/>
        <v>7.5008121567399652E-2</v>
      </c>
    </row>
    <row r="848" spans="11:15">
      <c r="K848" s="70">
        <v>0.83333333333333337</v>
      </c>
      <c r="L848" s="71">
        <f t="shared" si="52"/>
        <v>53.8408622464407</v>
      </c>
      <c r="M848" s="70">
        <f t="shared" si="54"/>
        <v>7.4724484479764569E-2</v>
      </c>
      <c r="N848" s="71">
        <f t="shared" si="53"/>
        <v>52.640862246440697</v>
      </c>
      <c r="O848" s="70">
        <f t="shared" si="55"/>
        <v>7.4724484479764569E-2</v>
      </c>
    </row>
    <row r="849" spans="11:15">
      <c r="K849" s="70">
        <v>0.83431952662721898</v>
      </c>
      <c r="L849" s="71">
        <f t="shared" si="52"/>
        <v>53.854110465578067</v>
      </c>
      <c r="M849" s="70">
        <f t="shared" si="54"/>
        <v>7.4439687603296834E-2</v>
      </c>
      <c r="N849" s="71">
        <f t="shared" si="53"/>
        <v>52.654110465578064</v>
      </c>
      <c r="O849" s="70">
        <f t="shared" si="55"/>
        <v>7.4439687603296834E-2</v>
      </c>
    </row>
    <row r="850" spans="11:15">
      <c r="K850" s="70">
        <v>0.83530571992110458</v>
      </c>
      <c r="L850" s="71">
        <f t="shared" si="52"/>
        <v>53.867409774195828</v>
      </c>
      <c r="M850" s="70">
        <f t="shared" si="54"/>
        <v>7.4153726500382863E-2</v>
      </c>
      <c r="N850" s="71">
        <f t="shared" si="53"/>
        <v>52.667409774195825</v>
      </c>
      <c r="O850" s="70">
        <f t="shared" si="55"/>
        <v>7.4153726500382863E-2</v>
      </c>
    </row>
    <row r="851" spans="11:15">
      <c r="K851" s="70">
        <v>0.83629191321499019</v>
      </c>
      <c r="L851" s="71">
        <f t="shared" si="52"/>
        <v>53.880760779091048</v>
      </c>
      <c r="M851" s="70">
        <f t="shared" si="54"/>
        <v>7.3866596681322741E-2</v>
      </c>
      <c r="N851" s="71">
        <f t="shared" si="53"/>
        <v>52.680760779091045</v>
      </c>
      <c r="O851" s="70">
        <f t="shared" si="55"/>
        <v>7.3866596681322741E-2</v>
      </c>
    </row>
    <row r="852" spans="11:15">
      <c r="K852" s="70">
        <v>0.83727810650887569</v>
      </c>
      <c r="L852" s="71">
        <f t="shared" si="52"/>
        <v>53.894164097455722</v>
      </c>
      <c r="M852" s="70">
        <f t="shared" si="54"/>
        <v>7.3578293602631586E-2</v>
      </c>
      <c r="N852" s="71">
        <f t="shared" si="53"/>
        <v>52.694164097455719</v>
      </c>
      <c r="O852" s="70">
        <f t="shared" si="55"/>
        <v>7.3578293602631586E-2</v>
      </c>
    </row>
    <row r="853" spans="11:15">
      <c r="K853" s="70">
        <v>0.83826429980276129</v>
      </c>
      <c r="L853" s="71">
        <f t="shared" si="52"/>
        <v>53.907620357122084</v>
      </c>
      <c r="M853" s="70">
        <f t="shared" si="54"/>
        <v>7.3288812666928493E-2</v>
      </c>
      <c r="N853" s="71">
        <f t="shared" si="53"/>
        <v>52.707620357122082</v>
      </c>
      <c r="O853" s="70">
        <f t="shared" si="55"/>
        <v>7.3288812666928493E-2</v>
      </c>
    </row>
    <row r="854" spans="11:15">
      <c r="K854" s="70">
        <v>0.8392504930966469</v>
      </c>
      <c r="L854" s="71">
        <f t="shared" si="52"/>
        <v>53.921130196815355</v>
      </c>
      <c r="M854" s="70">
        <f t="shared" si="54"/>
        <v>7.2998149221330161E-2</v>
      </c>
      <c r="N854" s="71">
        <f t="shared" si="53"/>
        <v>52.721130196815352</v>
      </c>
      <c r="O854" s="70">
        <f t="shared" si="55"/>
        <v>7.2998149221330161E-2</v>
      </c>
    </row>
    <row r="855" spans="11:15">
      <c r="K855" s="70">
        <v>0.84023668639053251</v>
      </c>
      <c r="L855" s="71">
        <f t="shared" si="52"/>
        <v>53.934694266413949</v>
      </c>
      <c r="M855" s="70">
        <f t="shared" si="54"/>
        <v>7.2706298557169174E-2</v>
      </c>
      <c r="N855" s="71">
        <f t="shared" si="53"/>
        <v>52.734694266413946</v>
      </c>
      <c r="O855" s="70">
        <f t="shared" si="55"/>
        <v>7.2706298557169174E-2</v>
      </c>
    </row>
    <row r="856" spans="11:15">
      <c r="K856" s="70">
        <v>0.84122287968441811</v>
      </c>
      <c r="L856" s="71">
        <f t="shared" si="52"/>
        <v>53.948313227217653</v>
      </c>
      <c r="M856" s="70">
        <f t="shared" si="54"/>
        <v>7.2413255908436669E-2</v>
      </c>
      <c r="N856" s="71">
        <f t="shared" si="53"/>
        <v>52.74831322721765</v>
      </c>
      <c r="O856" s="70">
        <f t="shared" si="55"/>
        <v>7.2413255908436669E-2</v>
      </c>
    </row>
    <row r="857" spans="11:15">
      <c r="K857" s="70">
        <v>0.84220907297830372</v>
      </c>
      <c r="L857" s="71">
        <f t="shared" si="52"/>
        <v>53.961987752223934</v>
      </c>
      <c r="M857" s="70">
        <f t="shared" si="54"/>
        <v>7.2119016450859205E-2</v>
      </c>
      <c r="N857" s="71">
        <f t="shared" si="53"/>
        <v>52.761987752223931</v>
      </c>
      <c r="O857" s="70">
        <f t="shared" si="55"/>
        <v>7.2119016450859205E-2</v>
      </c>
    </row>
    <row r="858" spans="11:15">
      <c r="K858" s="70">
        <v>0.84319526627218933</v>
      </c>
      <c r="L858" s="71">
        <f t="shared" si="52"/>
        <v>53.975718526412571</v>
      </c>
      <c r="M858" s="70">
        <f t="shared" si="54"/>
        <v>7.1823575301508222E-2</v>
      </c>
      <c r="N858" s="71">
        <f t="shared" si="53"/>
        <v>52.775718526412568</v>
      </c>
      <c r="O858" s="70">
        <f t="shared" si="55"/>
        <v>7.1823575301508222E-2</v>
      </c>
    </row>
    <row r="859" spans="11:15">
      <c r="K859" s="70">
        <v>0.84418145956607493</v>
      </c>
      <c r="L859" s="71">
        <f t="shared" si="52"/>
        <v>53.989506247039273</v>
      </c>
      <c r="M859" s="70">
        <f t="shared" si="54"/>
        <v>7.1526927516625829E-2</v>
      </c>
      <c r="N859" s="71">
        <f t="shared" si="53"/>
        <v>52.78950624703927</v>
      </c>
      <c r="O859" s="70">
        <f t="shared" si="55"/>
        <v>7.1526927516625829E-2</v>
      </c>
    </row>
    <row r="860" spans="11:15">
      <c r="K860" s="70">
        <v>0.84516765285996054</v>
      </c>
      <c r="L860" s="71">
        <f t="shared" si="52"/>
        <v>54.003351623938144</v>
      </c>
      <c r="M860" s="70">
        <f t="shared" si="54"/>
        <v>7.1229068091748116E-2</v>
      </c>
      <c r="N860" s="71">
        <f t="shared" si="53"/>
        <v>52.803351623938141</v>
      </c>
      <c r="O860" s="70">
        <f t="shared" si="55"/>
        <v>7.1229068091748116E-2</v>
      </c>
    </row>
    <row r="861" spans="11:15">
      <c r="K861" s="70">
        <v>0.84615384615384615</v>
      </c>
      <c r="L861" s="71">
        <f t="shared" si="52"/>
        <v>54.01725537983377</v>
      </c>
      <c r="M861" s="70">
        <f t="shared" si="54"/>
        <v>7.0929991959643654E-2</v>
      </c>
      <c r="N861" s="71">
        <f t="shared" si="53"/>
        <v>52.817255379833767</v>
      </c>
      <c r="O861" s="70">
        <f t="shared" si="55"/>
        <v>7.0929991959643654E-2</v>
      </c>
    </row>
    <row r="862" spans="11:15">
      <c r="K862" s="70">
        <v>0.84714003944773175</v>
      </c>
      <c r="L862" s="71">
        <f t="shared" si="52"/>
        <v>54.031218250663031</v>
      </c>
      <c r="M862" s="70">
        <f t="shared" si="54"/>
        <v>7.0629693989501488E-2</v>
      </c>
      <c r="N862" s="71">
        <f t="shared" si="53"/>
        <v>52.831218250663028</v>
      </c>
      <c r="O862" s="70">
        <f t="shared" si="55"/>
        <v>7.0629693989501488E-2</v>
      </c>
    </row>
    <row r="863" spans="11:15">
      <c r="K863" s="70">
        <v>0.84812623274161736</v>
      </c>
      <c r="L863" s="71">
        <f t="shared" si="52"/>
        <v>54.045240985906979</v>
      </c>
      <c r="M863" s="70">
        <f t="shared" si="54"/>
        <v>7.0328168986234146E-2</v>
      </c>
      <c r="N863" s="71">
        <f t="shared" si="53"/>
        <v>52.845240985906976</v>
      </c>
      <c r="O863" s="70">
        <f t="shared" si="55"/>
        <v>7.0328168986234146E-2</v>
      </c>
    </row>
    <row r="864" spans="11:15">
      <c r="K864" s="70">
        <v>0.84911242603550297</v>
      </c>
      <c r="L864" s="71">
        <f t="shared" si="52"/>
        <v>54.059324348933423</v>
      </c>
      <c r="M864" s="70">
        <f t="shared" si="54"/>
        <v>7.0025411688519584E-2</v>
      </c>
      <c r="N864" s="71">
        <f t="shared" si="53"/>
        <v>52.85932434893342</v>
      </c>
      <c r="O864" s="70">
        <f t="shared" si="55"/>
        <v>7.0025411688519584E-2</v>
      </c>
    </row>
    <row r="865" spans="11:15">
      <c r="K865" s="70">
        <v>0.85009861932938857</v>
      </c>
      <c r="L865" s="71">
        <f t="shared" si="52"/>
        <v>54.073469117350385</v>
      </c>
      <c r="M865" s="70">
        <f t="shared" si="54"/>
        <v>6.9721416767982727E-2</v>
      </c>
      <c r="N865" s="71">
        <f t="shared" si="53"/>
        <v>52.873469117350382</v>
      </c>
      <c r="O865" s="70">
        <f t="shared" si="55"/>
        <v>6.9721416767982727E-2</v>
      </c>
    </row>
    <row r="866" spans="11:15">
      <c r="K866" s="70">
        <v>0.85108481262327418</v>
      </c>
      <c r="L866" s="71">
        <f t="shared" si="52"/>
        <v>54.087676083370887</v>
      </c>
      <c r="M866" s="70">
        <f t="shared" si="54"/>
        <v>6.9416178828217573E-2</v>
      </c>
      <c r="N866" s="71">
        <f t="shared" si="53"/>
        <v>52.887676083370884</v>
      </c>
      <c r="O866" s="70">
        <f t="shared" si="55"/>
        <v>6.9416178828217573E-2</v>
      </c>
    </row>
    <row r="867" spans="11:15">
      <c r="K867" s="70">
        <v>0.85207100591715978</v>
      </c>
      <c r="L867" s="71">
        <f t="shared" si="52"/>
        <v>54.101946054189732</v>
      </c>
      <c r="M867" s="70">
        <f t="shared" si="54"/>
        <v>6.9109692402682985E-2</v>
      </c>
      <c r="N867" s="71">
        <f t="shared" si="53"/>
        <v>52.901946054189729</v>
      </c>
      <c r="O867" s="70">
        <f t="shared" si="55"/>
        <v>6.9109692402682985E-2</v>
      </c>
    </row>
    <row r="868" spans="11:15">
      <c r="K868" s="70">
        <v>0.85305719921104539</v>
      </c>
      <c r="L868" s="71">
        <f t="shared" si="52"/>
        <v>54.116279852372415</v>
      </c>
      <c r="M868" s="70">
        <f t="shared" si="54"/>
        <v>6.8801951954160723E-2</v>
      </c>
      <c r="N868" s="71">
        <f t="shared" si="53"/>
        <v>52.916279852372412</v>
      </c>
      <c r="O868" s="70">
        <f t="shared" si="55"/>
        <v>6.8801951954160723E-2</v>
      </c>
    </row>
    <row r="869" spans="11:15">
      <c r="K869" s="70">
        <v>0.854043392504931</v>
      </c>
      <c r="L869" s="71">
        <f t="shared" si="52"/>
        <v>54.130678316256848</v>
      </c>
      <c r="M869" s="70">
        <f t="shared" si="54"/>
        <v>6.8492951873278404E-2</v>
      </c>
      <c r="N869" s="71">
        <f t="shared" si="53"/>
        <v>52.930678316256845</v>
      </c>
      <c r="O869" s="70">
        <f t="shared" si="55"/>
        <v>6.8492951873278404E-2</v>
      </c>
    </row>
    <row r="870" spans="11:15">
      <c r="K870" s="70">
        <v>0.8550295857988166</v>
      </c>
      <c r="L870" s="71">
        <f t="shared" si="52"/>
        <v>54.145142300368462</v>
      </c>
      <c r="M870" s="70">
        <f t="shared" si="54"/>
        <v>6.8182686476660079E-2</v>
      </c>
      <c r="N870" s="71">
        <f t="shared" si="53"/>
        <v>52.94514230036846</v>
      </c>
      <c r="O870" s="70">
        <f t="shared" si="55"/>
        <v>6.8182686476660079E-2</v>
      </c>
    </row>
    <row r="871" spans="11:15">
      <c r="K871" s="70">
        <v>0.85601577909270221</v>
      </c>
      <c r="L871" s="71">
        <f t="shared" si="52"/>
        <v>54.159672675849023</v>
      </c>
      <c r="M871" s="70">
        <f t="shared" si="54"/>
        <v>6.7871150006065056E-2</v>
      </c>
      <c r="N871" s="71">
        <f t="shared" si="53"/>
        <v>52.959672675849021</v>
      </c>
      <c r="O871" s="70">
        <f t="shared" si="55"/>
        <v>6.7871150006065056E-2</v>
      </c>
    </row>
    <row r="872" spans="11:15">
      <c r="K872" s="70">
        <v>0.85700197238658782</v>
      </c>
      <c r="L872" s="71">
        <f t="shared" si="52"/>
        <v>54.174270330899915</v>
      </c>
      <c r="M872" s="70">
        <f t="shared" si="54"/>
        <v>6.7558336626494561E-2</v>
      </c>
      <c r="N872" s="71">
        <f t="shared" si="53"/>
        <v>52.974270330899913</v>
      </c>
      <c r="O872" s="70">
        <f t="shared" si="55"/>
        <v>6.7558336626494561E-2</v>
      </c>
    </row>
    <row r="873" spans="11:15">
      <c r="K873" s="70">
        <v>0.85798816568047342</v>
      </c>
      <c r="L873" s="71">
        <f t="shared" si="52"/>
        <v>54.188936171240329</v>
      </c>
      <c r="M873" s="70">
        <f t="shared" si="54"/>
        <v>6.7244240425013549E-2</v>
      </c>
      <c r="N873" s="71">
        <f t="shared" si="53"/>
        <v>52.988936171240326</v>
      </c>
      <c r="O873" s="70">
        <f t="shared" si="55"/>
        <v>6.7244240425013549E-2</v>
      </c>
    </row>
    <row r="874" spans="11:15">
      <c r="K874" s="70">
        <v>0.85897435897435892</v>
      </c>
      <c r="L874" s="71">
        <f t="shared" si="52"/>
        <v>54.203671120581056</v>
      </c>
      <c r="M874" s="70">
        <f t="shared" si="54"/>
        <v>6.6928855409067692E-2</v>
      </c>
      <c r="N874" s="71">
        <f t="shared" si="53"/>
        <v>53.003671120581053</v>
      </c>
      <c r="O874" s="70">
        <f t="shared" si="55"/>
        <v>6.6928855409067692E-2</v>
      </c>
    </row>
    <row r="875" spans="11:15">
      <c r="K875" s="70">
        <v>0.85996055226824453</v>
      </c>
      <c r="L875" s="71">
        <f t="shared" si="52"/>
        <v>54.218476121114541</v>
      </c>
      <c r="M875" s="70">
        <f t="shared" si="54"/>
        <v>6.6612175504829174E-2</v>
      </c>
      <c r="N875" s="71">
        <f t="shared" si="53"/>
        <v>53.018476121114539</v>
      </c>
      <c r="O875" s="70">
        <f t="shared" si="55"/>
        <v>6.6612175504829174E-2</v>
      </c>
    </row>
    <row r="876" spans="11:15">
      <c r="K876" s="70">
        <v>0.86094674556213013</v>
      </c>
      <c r="L876" s="71">
        <f t="shared" si="52"/>
        <v>54.233352134021779</v>
      </c>
      <c r="M876" s="70">
        <f t="shared" si="54"/>
        <v>6.6294194555708161E-2</v>
      </c>
      <c r="N876" s="71">
        <f t="shared" si="53"/>
        <v>53.033352134021776</v>
      </c>
      <c r="O876" s="70">
        <f t="shared" si="55"/>
        <v>6.6294194555708161E-2</v>
      </c>
    </row>
    <row r="877" spans="11:15">
      <c r="K877" s="70">
        <v>0.86193293885601574</v>
      </c>
      <c r="L877" s="71">
        <f t="shared" si="52"/>
        <v>54.248300139996857</v>
      </c>
      <c r="M877" s="70">
        <f t="shared" si="54"/>
        <v>6.5974906320601739E-2</v>
      </c>
      <c r="N877" s="71">
        <f t="shared" si="53"/>
        <v>53.048300139996854</v>
      </c>
      <c r="O877" s="70">
        <f t="shared" si="55"/>
        <v>6.5974906320601739E-2</v>
      </c>
    </row>
    <row r="878" spans="11:15">
      <c r="K878" s="70">
        <v>0.86291913214990135</v>
      </c>
      <c r="L878" s="71">
        <f t="shared" si="52"/>
        <v>54.263321139789838</v>
      </c>
      <c r="M878" s="70">
        <f t="shared" si="54"/>
        <v>6.5654304472226713E-2</v>
      </c>
      <c r="N878" s="71">
        <f t="shared" si="53"/>
        <v>53.063321139789835</v>
      </c>
      <c r="O878" s="70">
        <f t="shared" si="55"/>
        <v>6.5654304472226713E-2</v>
      </c>
    </row>
    <row r="879" spans="11:15">
      <c r="K879" s="70">
        <v>0.86390532544378695</v>
      </c>
      <c r="L879" s="71">
        <f t="shared" si="52"/>
        <v>54.278416154768763</v>
      </c>
      <c r="M879" s="70">
        <f t="shared" si="54"/>
        <v>6.5332382595344726E-2</v>
      </c>
      <c r="N879" s="71">
        <f t="shared" si="53"/>
        <v>53.07841615476876</v>
      </c>
      <c r="O879" s="70">
        <f t="shared" si="55"/>
        <v>6.5332382595344726E-2</v>
      </c>
    </row>
    <row r="880" spans="11:15">
      <c r="K880" s="70">
        <v>0.86489151873767256</v>
      </c>
      <c r="L880" s="71">
        <f t="shared" si="52"/>
        <v>54.293586227501642</v>
      </c>
      <c r="M880" s="70">
        <f t="shared" si="54"/>
        <v>6.5009134184847273E-2</v>
      </c>
      <c r="N880" s="71">
        <f t="shared" si="53"/>
        <v>53.093586227501639</v>
      </c>
      <c r="O880" s="70">
        <f t="shared" si="55"/>
        <v>6.5009134184847273E-2</v>
      </c>
    </row>
    <row r="881" spans="11:15">
      <c r="K881" s="70">
        <v>0.86587771203155817</v>
      </c>
      <c r="L881" s="71">
        <f t="shared" si="52"/>
        <v>54.308832422359188</v>
      </c>
      <c r="M881" s="70">
        <f t="shared" si="54"/>
        <v>6.4684552644128784E-2</v>
      </c>
      <c r="N881" s="71">
        <f t="shared" si="53"/>
        <v>53.108832422359185</v>
      </c>
      <c r="O881" s="70">
        <f t="shared" si="55"/>
        <v>6.4684552644128784E-2</v>
      </c>
    </row>
    <row r="882" spans="11:15">
      <c r="K882" s="70">
        <v>0.86686390532544377</v>
      </c>
      <c r="L882" s="71">
        <f t="shared" si="52"/>
        <v>54.324155826139332</v>
      </c>
      <c r="M882" s="70">
        <f t="shared" si="54"/>
        <v>6.4358631282921228E-2</v>
      </c>
      <c r="N882" s="71">
        <f t="shared" si="53"/>
        <v>53.124155826139329</v>
      </c>
      <c r="O882" s="70">
        <f t="shared" si="55"/>
        <v>6.4358631282921228E-2</v>
      </c>
    </row>
    <row r="883" spans="11:15">
      <c r="K883" s="70">
        <v>0.86785009861932938</v>
      </c>
      <c r="L883" s="71">
        <f t="shared" si="52"/>
        <v>54.33955754871436</v>
      </c>
      <c r="M883" s="70">
        <f t="shared" si="54"/>
        <v>6.403136331546419E-2</v>
      </c>
      <c r="N883" s="71">
        <f t="shared" si="53"/>
        <v>53.139557548714357</v>
      </c>
      <c r="O883" s="70">
        <f t="shared" si="55"/>
        <v>6.403136331546419E-2</v>
      </c>
    </row>
    <row r="884" spans="11:15">
      <c r="K884" s="70">
        <v>0.86883629191321499</v>
      </c>
      <c r="L884" s="71">
        <f t="shared" si="52"/>
        <v>54.355038723701746</v>
      </c>
      <c r="M884" s="70">
        <f t="shared" si="54"/>
        <v>6.3702741858364595E-2</v>
      </c>
      <c r="N884" s="71">
        <f t="shared" si="53"/>
        <v>53.155038723701743</v>
      </c>
      <c r="O884" s="70">
        <f t="shared" si="55"/>
        <v>6.3702741858364595E-2</v>
      </c>
    </row>
    <row r="885" spans="11:15">
      <c r="K885" s="70">
        <v>0.86982248520710059</v>
      </c>
      <c r="L885" s="71">
        <f t="shared" si="52"/>
        <v>54.370600509159644</v>
      </c>
      <c r="M885" s="70">
        <f t="shared" si="54"/>
        <v>6.3372759928720337E-2</v>
      </c>
      <c r="N885" s="71">
        <f t="shared" si="53"/>
        <v>53.170600509159641</v>
      </c>
      <c r="O885" s="70">
        <f t="shared" si="55"/>
        <v>6.3372759928720337E-2</v>
      </c>
    </row>
    <row r="886" spans="11:15">
      <c r="K886" s="70">
        <v>0.8708086785009862</v>
      </c>
      <c r="L886" s="71">
        <f t="shared" si="52"/>
        <v>54.38624408830826</v>
      </c>
      <c r="M886" s="70">
        <f t="shared" si="54"/>
        <v>6.3041410441730922E-2</v>
      </c>
      <c r="N886" s="71">
        <f t="shared" si="53"/>
        <v>53.186244088308257</v>
      </c>
      <c r="O886" s="70">
        <f t="shared" si="55"/>
        <v>6.3041410441730922E-2</v>
      </c>
    </row>
    <row r="887" spans="11:15">
      <c r="K887" s="70">
        <v>0.87179487179487181</v>
      </c>
      <c r="L887" s="71">
        <f t="shared" si="52"/>
        <v>54.401970670278196</v>
      </c>
      <c r="M887" s="70">
        <f t="shared" si="54"/>
        <v>6.2708686208539866E-2</v>
      </c>
      <c r="N887" s="71">
        <f t="shared" si="53"/>
        <v>53.201970670278193</v>
      </c>
      <c r="O887" s="70">
        <f t="shared" si="55"/>
        <v>6.2708686208539866E-2</v>
      </c>
    </row>
    <row r="888" spans="11:15">
      <c r="K888" s="70">
        <v>0.87278106508875741</v>
      </c>
      <c r="L888" s="71">
        <f t="shared" si="52"/>
        <v>54.417781490886959</v>
      </c>
      <c r="M888" s="70">
        <f t="shared" si="54"/>
        <v>6.2374579934137107E-2</v>
      </c>
      <c r="N888" s="71">
        <f t="shared" si="53"/>
        <v>53.217781490886956</v>
      </c>
      <c r="O888" s="70">
        <f t="shared" si="55"/>
        <v>6.2374579934137107E-2</v>
      </c>
    </row>
    <row r="889" spans="11:15">
      <c r="K889" s="70">
        <v>0.87376725838264302</v>
      </c>
      <c r="L889" s="71">
        <f t="shared" si="52"/>
        <v>54.43367781344503</v>
      </c>
      <c r="M889" s="70">
        <f t="shared" si="54"/>
        <v>6.2039084214789882E-2</v>
      </c>
      <c r="N889" s="71">
        <f t="shared" si="53"/>
        <v>53.233677813445027</v>
      </c>
      <c r="O889" s="70">
        <f t="shared" si="55"/>
        <v>6.2039084214789882E-2</v>
      </c>
    </row>
    <row r="890" spans="11:15">
      <c r="K890" s="70">
        <v>0.87475345167652863</v>
      </c>
      <c r="L890" s="71">
        <f t="shared" si="52"/>
        <v>54.449660929592767</v>
      </c>
      <c r="M890" s="70">
        <f t="shared" si="54"/>
        <v>6.1702191535737208E-2</v>
      </c>
      <c r="N890" s="71">
        <f t="shared" si="53"/>
        <v>53.249660929592764</v>
      </c>
      <c r="O890" s="70">
        <f t="shared" si="55"/>
        <v>6.1702191535737208E-2</v>
      </c>
    </row>
    <row r="891" spans="11:15">
      <c r="K891" s="70">
        <v>0.87573964497041423</v>
      </c>
      <c r="L891" s="71">
        <f t="shared" si="52"/>
        <v>54.46573216016963</v>
      </c>
      <c r="M891" s="70">
        <f t="shared" si="54"/>
        <v>6.1363894268644484E-2</v>
      </c>
      <c r="N891" s="71">
        <f t="shared" si="53"/>
        <v>53.265732160169627</v>
      </c>
      <c r="O891" s="70">
        <f t="shared" si="55"/>
        <v>6.1363894268644484E-2</v>
      </c>
    </row>
    <row r="892" spans="11:15">
      <c r="K892" s="70">
        <v>0.87672583826429984</v>
      </c>
      <c r="L892" s="71">
        <f t="shared" si="52"/>
        <v>54.481892856117177</v>
      </c>
      <c r="M892" s="70">
        <f t="shared" si="54"/>
        <v>6.1024184669178944E-2</v>
      </c>
      <c r="N892" s="71">
        <f t="shared" si="53"/>
        <v>53.281892856117175</v>
      </c>
      <c r="O892" s="70">
        <f t="shared" si="55"/>
        <v>6.1024184669178944E-2</v>
      </c>
    </row>
    <row r="893" spans="11:15">
      <c r="K893" s="70">
        <v>0.87771203155818545</v>
      </c>
      <c r="L893" s="71">
        <f t="shared" si="52"/>
        <v>54.498144399417576</v>
      </c>
      <c r="M893" s="70">
        <f t="shared" si="54"/>
        <v>6.0683054874019239E-2</v>
      </c>
      <c r="N893" s="71">
        <f t="shared" si="53"/>
        <v>53.298144399417573</v>
      </c>
      <c r="O893" s="70">
        <f t="shared" si="55"/>
        <v>6.0683054874019239E-2</v>
      </c>
    </row>
    <row r="894" spans="11:15">
      <c r="K894" s="70">
        <v>0.87869822485207105</v>
      </c>
      <c r="L894" s="71">
        <f t="shared" si="52"/>
        <v>54.51448820406906</v>
      </c>
      <c r="M894" s="70">
        <f t="shared" si="54"/>
        <v>6.0340496898686008E-2</v>
      </c>
      <c r="N894" s="71">
        <f t="shared" si="53"/>
        <v>53.314488204069058</v>
      </c>
      <c r="O894" s="70">
        <f t="shared" si="55"/>
        <v>6.0340496898686008E-2</v>
      </c>
    </row>
    <row r="895" spans="11:15">
      <c r="K895" s="70">
        <v>0.87968441814595666</v>
      </c>
      <c r="L895" s="71">
        <f t="shared" si="52"/>
        <v>54.530925717100466</v>
      </c>
      <c r="M895" s="70">
        <f t="shared" si="54"/>
        <v>5.9996502634028614E-2</v>
      </c>
      <c r="N895" s="71">
        <f t="shared" si="53"/>
        <v>53.330925717100463</v>
      </c>
      <c r="O895" s="70">
        <f t="shared" si="55"/>
        <v>5.9996502634028614E-2</v>
      </c>
    </row>
    <row r="896" spans="11:15">
      <c r="K896" s="70">
        <v>0.88067061143984215</v>
      </c>
      <c r="L896" s="71">
        <f t="shared" si="52"/>
        <v>54.547458419626352</v>
      </c>
      <c r="M896" s="70">
        <f t="shared" si="54"/>
        <v>5.9651063844000145E-2</v>
      </c>
      <c r="N896" s="71">
        <f t="shared" si="53"/>
        <v>53.347458419626349</v>
      </c>
      <c r="O896" s="70">
        <f t="shared" si="55"/>
        <v>5.9651063844000145E-2</v>
      </c>
    </row>
    <row r="897" spans="11:15">
      <c r="K897" s="70">
        <v>0.88165680473372776</v>
      </c>
      <c r="L897" s="71">
        <f t="shared" si="52"/>
        <v>54.564087827945016</v>
      </c>
      <c r="M897" s="70">
        <f t="shared" si="54"/>
        <v>5.930417216220138E-2</v>
      </c>
      <c r="N897" s="71">
        <f t="shared" si="53"/>
        <v>53.364087827945013</v>
      </c>
      <c r="O897" s="70">
        <f t="shared" si="55"/>
        <v>5.930417216220138E-2</v>
      </c>
    </row>
    <row r="898" spans="11:15">
      <c r="K898" s="70">
        <v>0.88264299802761337</v>
      </c>
      <c r="L898" s="71">
        <f t="shared" si="52"/>
        <v>54.580815494681325</v>
      </c>
      <c r="M898" s="70">
        <f t="shared" si="54"/>
        <v>5.8955819088924083E-2</v>
      </c>
      <c r="N898" s="71">
        <f t="shared" si="53"/>
        <v>53.380815494681322</v>
      </c>
      <c r="O898" s="70">
        <f t="shared" si="55"/>
        <v>5.8955819088924083E-2</v>
      </c>
    </row>
    <row r="899" spans="11:15">
      <c r="K899" s="70">
        <v>0.88362919132149897</v>
      </c>
      <c r="L899" s="71">
        <f t="shared" ref="L899:L962" si="56">_xlfn.NORM.INV(K899,$B$31,$E$31)</f>
        <v>54.597643009976636</v>
      </c>
      <c r="M899" s="70">
        <f t="shared" si="54"/>
        <v>5.8605995988034155E-2</v>
      </c>
      <c r="N899" s="71">
        <f t="shared" ref="N899:N962" si="57">_xlfn.NORM.INV(K899,$B$33,$E$31)</f>
        <v>53.397643009976633</v>
      </c>
      <c r="O899" s="70">
        <f t="shared" si="55"/>
        <v>5.8605995988034155E-2</v>
      </c>
    </row>
    <row r="900" spans="11:15">
      <c r="K900" s="70">
        <v>0.88461538461538458</v>
      </c>
      <c r="L900" s="71">
        <f t="shared" si="56"/>
        <v>54.614572002728195</v>
      </c>
      <c r="M900" s="70">
        <f t="shared" si="54"/>
        <v>5.8254694083602454E-2</v>
      </c>
      <c r="N900" s="71">
        <f t="shared" si="57"/>
        <v>53.414572002728193</v>
      </c>
      <c r="O900" s="70">
        <f t="shared" si="55"/>
        <v>5.8254694083602454E-2</v>
      </c>
    </row>
    <row r="901" spans="11:15">
      <c r="K901" s="70">
        <v>0.88560157790927019</v>
      </c>
      <c r="L901" s="71">
        <f t="shared" si="56"/>
        <v>54.631604141880523</v>
      </c>
      <c r="M901" s="70">
        <f t="shared" ref="M901:M964" si="58">(K901-K900)/(L901-L900)</f>
        <v>5.7901904456366962E-2</v>
      </c>
      <c r="N901" s="71">
        <f t="shared" si="57"/>
        <v>53.43160414188052</v>
      </c>
      <c r="O901" s="70">
        <f t="shared" ref="O901:O964" si="59">(K901-K900)/(N901-N900)</f>
        <v>5.7901904456366962E-2</v>
      </c>
    </row>
    <row r="902" spans="11:15">
      <c r="K902" s="70">
        <v>0.88658777120315579</v>
      </c>
      <c r="L902" s="71">
        <f t="shared" si="56"/>
        <v>54.648741137771296</v>
      </c>
      <c r="M902" s="70">
        <f t="shared" si="58"/>
        <v>5.7547618040603356E-2</v>
      </c>
      <c r="N902" s="71">
        <f t="shared" si="57"/>
        <v>53.448741137771293</v>
      </c>
      <c r="O902" s="70">
        <f t="shared" si="59"/>
        <v>5.7547618040603356E-2</v>
      </c>
    </row>
    <row r="903" spans="11:15">
      <c r="K903" s="70">
        <v>0.8875739644970414</v>
      </c>
      <c r="L903" s="71">
        <f t="shared" si="56"/>
        <v>54.665984743534814</v>
      </c>
      <c r="M903" s="70">
        <f t="shared" si="58"/>
        <v>5.7191825619910146E-2</v>
      </c>
      <c r="N903" s="71">
        <f t="shared" si="57"/>
        <v>53.465984743534811</v>
      </c>
      <c r="O903" s="70">
        <f t="shared" si="59"/>
        <v>5.7191825619910146E-2</v>
      </c>
    </row>
    <row r="904" spans="11:15">
      <c r="K904" s="70">
        <v>0.88856015779092701</v>
      </c>
      <c r="L904" s="71">
        <f t="shared" si="56"/>
        <v>54.683336756565673</v>
      </c>
      <c r="M904" s="70">
        <f t="shared" si="58"/>
        <v>5.6834517824056352E-2</v>
      </c>
      <c r="N904" s="71">
        <f t="shared" si="57"/>
        <v>53.48333675656567</v>
      </c>
      <c r="O904" s="70">
        <f t="shared" si="59"/>
        <v>5.6834517824056352E-2</v>
      </c>
    </row>
    <row r="905" spans="11:15">
      <c r="K905" s="70">
        <v>0.88954635108481261</v>
      </c>
      <c r="L905" s="71">
        <f t="shared" si="56"/>
        <v>54.700799020046141</v>
      </c>
      <c r="M905" s="70">
        <f t="shared" si="58"/>
        <v>5.6475685124594735E-2</v>
      </c>
      <c r="N905" s="71">
        <f t="shared" si="57"/>
        <v>53.500799020046138</v>
      </c>
      <c r="O905" s="70">
        <f t="shared" si="59"/>
        <v>5.6475685124594735E-2</v>
      </c>
    </row>
    <row r="906" spans="11:15">
      <c r="K906" s="70">
        <v>0.89053254437869822</v>
      </c>
      <c r="L906" s="71">
        <f t="shared" si="56"/>
        <v>54.718373424540367</v>
      </c>
      <c r="M906" s="70">
        <f t="shared" si="58"/>
        <v>5.6115317831087752E-2</v>
      </c>
      <c r="N906" s="71">
        <f t="shared" si="57"/>
        <v>53.518373424540364</v>
      </c>
      <c r="O906" s="70">
        <f t="shared" si="59"/>
        <v>5.6115317831087752E-2</v>
      </c>
    </row>
    <row r="907" spans="11:15">
      <c r="K907" s="70">
        <v>0.89151873767258383</v>
      </c>
      <c r="L907" s="71">
        <f t="shared" si="56"/>
        <v>54.736061909659071</v>
      </c>
      <c r="M907" s="70">
        <f t="shared" si="58"/>
        <v>5.5753406086923391E-2</v>
      </c>
      <c r="N907" s="71">
        <f t="shared" si="57"/>
        <v>53.536061909659068</v>
      </c>
      <c r="O907" s="70">
        <f t="shared" si="59"/>
        <v>5.5753406086923391E-2</v>
      </c>
    </row>
    <row r="908" spans="11:15">
      <c r="K908" s="70">
        <v>0.89250493096646943</v>
      </c>
      <c r="L908" s="71">
        <f t="shared" si="56"/>
        <v>54.753866465798509</v>
      </c>
      <c r="M908" s="70">
        <f t="shared" si="58"/>
        <v>5.5389939864949188E-2</v>
      </c>
      <c r="N908" s="71">
        <f t="shared" si="57"/>
        <v>53.553866465798507</v>
      </c>
      <c r="O908" s="70">
        <f t="shared" si="59"/>
        <v>5.5389939864949188E-2</v>
      </c>
    </row>
    <row r="909" spans="11:15">
      <c r="K909" s="70">
        <v>0.89349112426035504</v>
      </c>
      <c r="L909" s="71">
        <f t="shared" si="56"/>
        <v>54.771789135957754</v>
      </c>
      <c r="M909" s="70">
        <f t="shared" si="58"/>
        <v>5.502490896296227E-2</v>
      </c>
      <c r="N909" s="71">
        <f t="shared" si="57"/>
        <v>53.571789135957751</v>
      </c>
      <c r="O909" s="70">
        <f t="shared" si="59"/>
        <v>5.502490896296227E-2</v>
      </c>
    </row>
    <row r="910" spans="11:15">
      <c r="K910" s="70">
        <v>0.89447731755424065</v>
      </c>
      <c r="L910" s="71">
        <f t="shared" si="56"/>
        <v>54.78983201763851</v>
      </c>
      <c r="M910" s="70">
        <f t="shared" si="58"/>
        <v>5.4658302999206321E-2</v>
      </c>
      <c r="N910" s="71">
        <f t="shared" si="57"/>
        <v>53.589832017638507</v>
      </c>
      <c r="O910" s="70">
        <f t="shared" si="59"/>
        <v>5.4658302999206321E-2</v>
      </c>
    </row>
    <row r="911" spans="11:15">
      <c r="K911" s="70">
        <v>0.89546351084812625</v>
      </c>
      <c r="L911" s="71">
        <f t="shared" si="56"/>
        <v>54.80799726483211</v>
      </c>
      <c r="M911" s="70">
        <f t="shared" si="58"/>
        <v>5.4290111407514351E-2</v>
      </c>
      <c r="N911" s="71">
        <f t="shared" si="57"/>
        <v>53.607997264832107</v>
      </c>
      <c r="O911" s="70">
        <f t="shared" si="59"/>
        <v>5.4290111407514351E-2</v>
      </c>
    </row>
    <row r="912" spans="11:15">
      <c r="K912" s="70">
        <v>0.89644970414201186</v>
      </c>
      <c r="L912" s="71">
        <f t="shared" si="56"/>
        <v>54.826287090098532</v>
      </c>
      <c r="M912" s="70">
        <f t="shared" si="58"/>
        <v>5.3920323432294477E-2</v>
      </c>
      <c r="N912" s="71">
        <f t="shared" si="57"/>
        <v>53.626287090098529</v>
      </c>
      <c r="O912" s="70">
        <f t="shared" si="59"/>
        <v>5.3920323432294477E-2</v>
      </c>
    </row>
    <row r="913" spans="11:15">
      <c r="K913" s="70">
        <v>0.89743589743589747</v>
      </c>
      <c r="L913" s="71">
        <f t="shared" si="56"/>
        <v>54.84470376674259</v>
      </c>
      <c r="M913" s="70">
        <f t="shared" si="58"/>
        <v>5.3548928123455804E-2</v>
      </c>
      <c r="N913" s="71">
        <f t="shared" si="57"/>
        <v>53.644703766742587</v>
      </c>
      <c r="O913" s="70">
        <f t="shared" si="59"/>
        <v>5.3548928123455804E-2</v>
      </c>
    </row>
    <row r="914" spans="11:15">
      <c r="K914" s="70">
        <v>0.89842209072978307</v>
      </c>
      <c r="L914" s="71">
        <f t="shared" si="56"/>
        <v>54.863249631092877</v>
      </c>
      <c r="M914" s="70">
        <f t="shared" si="58"/>
        <v>5.3175914331021659E-2</v>
      </c>
      <c r="N914" s="71">
        <f t="shared" si="57"/>
        <v>53.663249631092874</v>
      </c>
      <c r="O914" s="70">
        <f t="shared" si="59"/>
        <v>5.3175914331021659E-2</v>
      </c>
    </row>
    <row r="915" spans="11:15">
      <c r="K915" s="70">
        <v>0.89940828402366868</v>
      </c>
      <c r="L915" s="71">
        <f t="shared" si="56"/>
        <v>54.881927084889341</v>
      </c>
      <c r="M915" s="70">
        <f t="shared" si="58"/>
        <v>5.2801270699559852E-2</v>
      </c>
      <c r="N915" s="71">
        <f t="shared" si="57"/>
        <v>53.681927084889338</v>
      </c>
      <c r="O915" s="70">
        <f t="shared" si="59"/>
        <v>5.2801270699559852E-2</v>
      </c>
    </row>
    <row r="916" spans="11:15">
      <c r="K916" s="70">
        <v>0.90039447731755429</v>
      </c>
      <c r="L916" s="71">
        <f t="shared" si="56"/>
        <v>54.900738597785747</v>
      </c>
      <c r="M916" s="70">
        <f t="shared" si="58"/>
        <v>5.2424985662585258E-2</v>
      </c>
      <c r="N916" s="71">
        <f t="shared" si="57"/>
        <v>53.700738597785744</v>
      </c>
      <c r="O916" s="70">
        <f t="shared" si="59"/>
        <v>5.2424985662585258E-2</v>
      </c>
    </row>
    <row r="917" spans="11:15">
      <c r="K917" s="70">
        <v>0.90138067061143989</v>
      </c>
      <c r="L917" s="71">
        <f t="shared" si="56"/>
        <v>54.919686709973909</v>
      </c>
      <c r="M917" s="70">
        <f t="shared" si="58"/>
        <v>5.204704743629826E-2</v>
      </c>
      <c r="N917" s="71">
        <f t="shared" si="57"/>
        <v>53.719686709973907</v>
      </c>
      <c r="O917" s="70">
        <f t="shared" si="59"/>
        <v>5.204704743629826E-2</v>
      </c>
    </row>
    <row r="918" spans="11:15">
      <c r="K918" s="70">
        <v>0.90236686390532539</v>
      </c>
      <c r="L918" s="71">
        <f t="shared" si="56"/>
        <v>54.938774034936699</v>
      </c>
      <c r="M918" s="70">
        <f t="shared" si="58"/>
        <v>5.1667444013660802E-2</v>
      </c>
      <c r="N918" s="71">
        <f t="shared" si="57"/>
        <v>53.738774034936696</v>
      </c>
      <c r="O918" s="70">
        <f t="shared" si="59"/>
        <v>5.1667444013660802E-2</v>
      </c>
    </row>
    <row r="919" spans="11:15">
      <c r="K919" s="70">
        <v>0.903353057199211</v>
      </c>
      <c r="L919" s="71">
        <f t="shared" si="56"/>
        <v>54.958003262337691</v>
      </c>
      <c r="M919" s="70">
        <f t="shared" si="58"/>
        <v>5.1286163157795654E-2</v>
      </c>
      <c r="N919" s="71">
        <f t="shared" si="57"/>
        <v>53.758003262337688</v>
      </c>
      <c r="O919" s="70">
        <f t="shared" si="59"/>
        <v>5.1286163157795654E-2</v>
      </c>
    </row>
    <row r="920" spans="11:15">
      <c r="K920" s="70">
        <v>0.9043392504930966</v>
      </c>
      <c r="L920" s="71">
        <f t="shared" si="56"/>
        <v>54.977377161055593</v>
      </c>
      <c r="M920" s="70">
        <f t="shared" si="58"/>
        <v>5.0903192395361854E-2</v>
      </c>
      <c r="N920" s="71">
        <f t="shared" si="57"/>
        <v>53.77737716105559</v>
      </c>
      <c r="O920" s="70">
        <f t="shared" si="59"/>
        <v>5.0903192395361854E-2</v>
      </c>
    </row>
    <row r="921" spans="11:15">
      <c r="K921" s="70">
        <v>0.90532544378698221</v>
      </c>
      <c r="L921" s="71">
        <f t="shared" si="56"/>
        <v>54.996898582372395</v>
      </c>
      <c r="M921" s="70">
        <f t="shared" si="58"/>
        <v>5.0518519009512333E-2</v>
      </c>
      <c r="N921" s="71">
        <f t="shared" si="57"/>
        <v>53.796898582372393</v>
      </c>
      <c r="O921" s="70">
        <f t="shared" si="59"/>
        <v>5.0518519009512333E-2</v>
      </c>
    </row>
    <row r="922" spans="11:15">
      <c r="K922" s="70">
        <v>0.90631163708086782</v>
      </c>
      <c r="L922" s="71">
        <f t="shared" si="56"/>
        <v>55.016570463324648</v>
      </c>
      <c r="M922" s="70">
        <f t="shared" si="58"/>
        <v>5.0132130032674707E-2</v>
      </c>
      <c r="N922" s="71">
        <f t="shared" si="57"/>
        <v>53.816570463324645</v>
      </c>
      <c r="O922" s="70">
        <f t="shared" si="59"/>
        <v>5.0132130032674707E-2</v>
      </c>
    </row>
    <row r="923" spans="11:15">
      <c r="K923" s="70">
        <v>0.90729783037475342</v>
      </c>
      <c r="L923" s="71">
        <f t="shared" si="56"/>
        <v>55.036395830228038</v>
      </c>
      <c r="M923" s="70">
        <f t="shared" si="58"/>
        <v>4.9744012239034963E-2</v>
      </c>
      <c r="N923" s="71">
        <f t="shared" si="57"/>
        <v>53.836395830228035</v>
      </c>
      <c r="O923" s="70">
        <f t="shared" si="59"/>
        <v>4.9744012239034963E-2</v>
      </c>
    </row>
    <row r="924" spans="11:15">
      <c r="K924" s="70">
        <v>0.90828402366863903</v>
      </c>
      <c r="L924" s="71">
        <f t="shared" si="56"/>
        <v>55.056377802386223</v>
      </c>
      <c r="M924" s="70">
        <f t="shared" si="58"/>
        <v>4.935415213666286E-2</v>
      </c>
      <c r="N924" s="71">
        <f t="shared" si="57"/>
        <v>53.85637780238622</v>
      </c>
      <c r="O924" s="70">
        <f t="shared" si="59"/>
        <v>4.935415213666286E-2</v>
      </c>
    </row>
    <row r="925" spans="11:15">
      <c r="K925" s="70">
        <v>0.90927021696252464</v>
      </c>
      <c r="L925" s="71">
        <f t="shared" si="56"/>
        <v>55.076519595995627</v>
      </c>
      <c r="M925" s="70">
        <f t="shared" si="58"/>
        <v>4.8962535959316628E-2</v>
      </c>
      <c r="N925" s="71">
        <f t="shared" si="57"/>
        <v>53.876519595995624</v>
      </c>
      <c r="O925" s="70">
        <f t="shared" si="59"/>
        <v>4.8962535959316628E-2</v>
      </c>
    </row>
    <row r="926" spans="11:15">
      <c r="K926" s="70">
        <v>0.91025641025641024</v>
      </c>
      <c r="L926" s="71">
        <f t="shared" si="56"/>
        <v>55.096824528258828</v>
      </c>
      <c r="M926" s="70">
        <f t="shared" si="58"/>
        <v>4.8569149657932818E-2</v>
      </c>
      <c r="N926" s="71">
        <f t="shared" si="57"/>
        <v>53.896824528258826</v>
      </c>
      <c r="O926" s="70">
        <f t="shared" si="59"/>
        <v>4.8569149657932818E-2</v>
      </c>
    </row>
    <row r="927" spans="11:15">
      <c r="K927" s="70">
        <v>0.91124260355029585</v>
      </c>
      <c r="L927" s="71">
        <f t="shared" si="56"/>
        <v>55.117296021720101</v>
      </c>
      <c r="M927" s="70">
        <f t="shared" si="58"/>
        <v>4.8173978891733936E-2</v>
      </c>
      <c r="N927" s="71">
        <f t="shared" si="57"/>
        <v>53.917296021720098</v>
      </c>
      <c r="O927" s="70">
        <f t="shared" si="59"/>
        <v>4.8173978891733936E-2</v>
      </c>
    </row>
    <row r="928" spans="11:15">
      <c r="K928" s="70">
        <v>0.91222879684418146</v>
      </c>
      <c r="L928" s="71">
        <f t="shared" si="56"/>
        <v>55.137937608837746</v>
      </c>
      <c r="M928" s="70">
        <f t="shared" si="58"/>
        <v>4.7777009018972132E-2</v>
      </c>
      <c r="N928" s="71">
        <f t="shared" si="57"/>
        <v>53.937937608837743</v>
      </c>
      <c r="O928" s="70">
        <f t="shared" si="59"/>
        <v>4.7777009018972132E-2</v>
      </c>
    </row>
    <row r="929" spans="11:15">
      <c r="K929" s="70">
        <v>0.91321499013806706</v>
      </c>
      <c r="L929" s="71">
        <f t="shared" si="56"/>
        <v>55.158752936808973</v>
      </c>
      <c r="M929" s="70">
        <f t="shared" si="58"/>
        <v>4.7378225087242647E-2</v>
      </c>
      <c r="N929" s="71">
        <f t="shared" si="57"/>
        <v>53.95875293680897</v>
      </c>
      <c r="O929" s="70">
        <f t="shared" si="59"/>
        <v>4.7378225087242647E-2</v>
      </c>
    </row>
    <row r="930" spans="11:15">
      <c r="K930" s="70">
        <v>0.91420118343195267</v>
      </c>
      <c r="L930" s="71">
        <f t="shared" si="56"/>
        <v>55.179745772664347</v>
      </c>
      <c r="M930" s="70">
        <f t="shared" si="58"/>
        <v>4.6977611823376043E-2</v>
      </c>
      <c r="N930" s="71">
        <f t="shared" si="57"/>
        <v>53.979745772664344</v>
      </c>
      <c r="O930" s="70">
        <f t="shared" si="59"/>
        <v>4.6977611823376043E-2</v>
      </c>
    </row>
    <row r="931" spans="11:15">
      <c r="K931" s="70">
        <v>0.91518737672583828</v>
      </c>
      <c r="L931" s="71">
        <f t="shared" si="56"/>
        <v>55.200920008650122</v>
      </c>
      <c r="M931" s="70">
        <f t="shared" si="58"/>
        <v>4.6575153622927898E-2</v>
      </c>
      <c r="N931" s="71">
        <f t="shared" si="57"/>
        <v>54.00092000865012</v>
      </c>
      <c r="O931" s="70">
        <f t="shared" si="59"/>
        <v>4.6575153622927898E-2</v>
      </c>
    </row>
    <row r="932" spans="11:15">
      <c r="K932" s="70">
        <v>0.91617357001972388</v>
      </c>
      <c r="L932" s="71">
        <f t="shared" si="56"/>
        <v>55.222279667918343</v>
      </c>
      <c r="M932" s="70">
        <f t="shared" si="58"/>
        <v>4.6170834539148213E-2</v>
      </c>
      <c r="N932" s="71">
        <f t="shared" si="57"/>
        <v>54.02227966791834</v>
      </c>
      <c r="O932" s="70">
        <f t="shared" si="59"/>
        <v>4.6170834539148213E-2</v>
      </c>
    </row>
    <row r="933" spans="11:15">
      <c r="K933" s="70">
        <v>0.91715976331360949</v>
      </c>
      <c r="L933" s="71">
        <f t="shared" si="56"/>
        <v>55.243828910546178</v>
      </c>
      <c r="M933" s="70">
        <f t="shared" si="58"/>
        <v>4.5764638271405852E-2</v>
      </c>
      <c r="N933" s="71">
        <f t="shared" si="57"/>
        <v>54.043828910546175</v>
      </c>
      <c r="O933" s="70">
        <f t="shared" si="59"/>
        <v>4.5764638271405852E-2</v>
      </c>
    </row>
    <row r="934" spans="11:15">
      <c r="K934" s="70">
        <v>0.9181459566074951</v>
      </c>
      <c r="L934" s="71">
        <f t="shared" si="56"/>
        <v>55.265572039907639</v>
      </c>
      <c r="M934" s="70">
        <f t="shared" si="58"/>
        <v>4.5356548153257327E-2</v>
      </c>
      <c r="N934" s="71">
        <f t="shared" si="57"/>
        <v>54.065572039907636</v>
      </c>
      <c r="O934" s="70">
        <f t="shared" si="59"/>
        <v>4.5356548153257327E-2</v>
      </c>
    </row>
    <row r="935" spans="11:15">
      <c r="K935" s="70">
        <v>0.9191321499013807</v>
      </c>
      <c r="L935" s="71">
        <f t="shared" si="56"/>
        <v>55.287513509422979</v>
      </c>
      <c r="M935" s="70">
        <f t="shared" si="58"/>
        <v>4.494654713970319E-2</v>
      </c>
      <c r="N935" s="71">
        <f t="shared" si="57"/>
        <v>54.087513509422976</v>
      </c>
      <c r="O935" s="70">
        <f t="shared" si="59"/>
        <v>4.494654713970319E-2</v>
      </c>
    </row>
    <row r="936" spans="11:15">
      <c r="K936" s="70">
        <v>0.92011834319526631</v>
      </c>
      <c r="L936" s="71">
        <f t="shared" si="56"/>
        <v>55.309657929712955</v>
      </c>
      <c r="M936" s="70">
        <f t="shared" si="58"/>
        <v>4.4534617794082298E-2</v>
      </c>
      <c r="N936" s="71">
        <f t="shared" si="57"/>
        <v>54.109657929712952</v>
      </c>
      <c r="O936" s="70">
        <f t="shared" si="59"/>
        <v>4.4534617794082298E-2</v>
      </c>
    </row>
    <row r="937" spans="11:15">
      <c r="K937" s="70">
        <v>0.92110453648915191</v>
      </c>
      <c r="L937" s="71">
        <f t="shared" si="56"/>
        <v>55.332010076187693</v>
      </c>
      <c r="M937" s="70">
        <f t="shared" si="58"/>
        <v>4.4120742274134282E-2</v>
      </c>
      <c r="N937" s="71">
        <f t="shared" si="57"/>
        <v>54.13201007618769</v>
      </c>
      <c r="O937" s="70">
        <f t="shared" si="59"/>
        <v>4.4120742274134282E-2</v>
      </c>
    </row>
    <row r="938" spans="11:15">
      <c r="K938" s="70">
        <v>0.92209072978303752</v>
      </c>
      <c r="L938" s="71">
        <f t="shared" si="56"/>
        <v>55.354574897102246</v>
      </c>
      <c r="M938" s="70">
        <f t="shared" si="58"/>
        <v>4.3704902317640737E-2</v>
      </c>
      <c r="N938" s="71">
        <f t="shared" si="57"/>
        <v>54.154574897102243</v>
      </c>
      <c r="O938" s="70">
        <f t="shared" si="59"/>
        <v>4.3704902317640737E-2</v>
      </c>
    </row>
    <row r="939" spans="11:15">
      <c r="K939" s="70">
        <v>0.92307692307692313</v>
      </c>
      <c r="L939" s="71">
        <f t="shared" si="56"/>
        <v>55.377357522114046</v>
      </c>
      <c r="M939" s="70">
        <f t="shared" si="58"/>
        <v>4.3287079227034689E-2</v>
      </c>
      <c r="N939" s="71">
        <f t="shared" si="57"/>
        <v>54.177357522114043</v>
      </c>
      <c r="O939" s="70">
        <f t="shared" si="59"/>
        <v>4.3287079227034689E-2</v>
      </c>
    </row>
    <row r="940" spans="11:15">
      <c r="K940" s="70">
        <v>0.92406311637080862</v>
      </c>
      <c r="L940" s="71">
        <f t="shared" si="56"/>
        <v>55.400363271380215</v>
      </c>
      <c r="M940" s="70">
        <f t="shared" si="58"/>
        <v>4.2867253853616255E-2</v>
      </c>
      <c r="N940" s="71">
        <f t="shared" si="57"/>
        <v>54.200363271380212</v>
      </c>
      <c r="O940" s="70">
        <f t="shared" si="59"/>
        <v>4.2867253853616255E-2</v>
      </c>
    </row>
    <row r="941" spans="11:15">
      <c r="K941" s="70">
        <v>0.92504930966469423</v>
      </c>
      <c r="L941" s="71">
        <f t="shared" si="56"/>
        <v>55.423597665236564</v>
      </c>
      <c r="M941" s="70">
        <f t="shared" si="58"/>
        <v>4.2445406580560625E-2</v>
      </c>
      <c r="N941" s="71">
        <f t="shared" si="57"/>
        <v>54.223597665236561</v>
      </c>
      <c r="O941" s="70">
        <f t="shared" si="59"/>
        <v>4.2445406580560625E-2</v>
      </c>
    </row>
    <row r="942" spans="11:15">
      <c r="K942" s="70">
        <v>0.92603550295857984</v>
      </c>
      <c r="L942" s="71">
        <f t="shared" si="56"/>
        <v>55.447066434503384</v>
      </c>
      <c r="M942" s="70">
        <f t="shared" si="58"/>
        <v>4.2021517305548206E-2</v>
      </c>
      <c r="N942" s="71">
        <f t="shared" si="57"/>
        <v>54.247066434503381</v>
      </c>
      <c r="O942" s="70">
        <f t="shared" si="59"/>
        <v>4.2021517305548206E-2</v>
      </c>
    </row>
    <row r="943" spans="11:15">
      <c r="K943" s="70">
        <v>0.92702169625246544</v>
      </c>
      <c r="L943" s="71">
        <f t="shared" si="56"/>
        <v>55.470775531467922</v>
      </c>
      <c r="M943" s="70">
        <f t="shared" si="58"/>
        <v>4.1595565422026463E-2</v>
      </c>
      <c r="N943" s="71">
        <f t="shared" si="57"/>
        <v>54.270775531467919</v>
      </c>
      <c r="O943" s="70">
        <f t="shared" si="59"/>
        <v>4.1595565422026463E-2</v>
      </c>
    </row>
    <row r="944" spans="11:15">
      <c r="K944" s="70">
        <v>0.92800788954635105</v>
      </c>
      <c r="L944" s="71">
        <f t="shared" si="56"/>
        <v>55.49473114159759</v>
      </c>
      <c r="M944" s="70">
        <f t="shared" si="58"/>
        <v>4.1167529799803648E-2</v>
      </c>
      <c r="N944" s="71">
        <f t="shared" si="57"/>
        <v>54.294731141597588</v>
      </c>
      <c r="O944" s="70">
        <f t="shared" si="59"/>
        <v>4.1167529799803648E-2</v>
      </c>
    </row>
    <row r="945" spans="11:15">
      <c r="K945" s="70">
        <v>0.92899408284023666</v>
      </c>
      <c r="L945" s="71">
        <f t="shared" si="56"/>
        <v>55.518939696043404</v>
      </c>
      <c r="M945" s="70">
        <f t="shared" si="58"/>
        <v>4.0737388764497423E-2</v>
      </c>
      <c r="N945" s="71">
        <f t="shared" si="57"/>
        <v>54.318939696043401</v>
      </c>
      <c r="O945" s="70">
        <f t="shared" si="59"/>
        <v>4.0737388764497423E-2</v>
      </c>
    </row>
    <row r="946" spans="11:15">
      <c r="K946" s="70">
        <v>0.92998027613412226</v>
      </c>
      <c r="L946" s="71">
        <f t="shared" si="56"/>
        <v>55.543407884998757</v>
      </c>
      <c r="M946" s="70">
        <f t="shared" si="58"/>
        <v>4.0305120075911513E-2</v>
      </c>
      <c r="N946" s="71">
        <f t="shared" si="57"/>
        <v>54.343407884998754</v>
      </c>
      <c r="O946" s="70">
        <f t="shared" si="59"/>
        <v>4.0305120075911513E-2</v>
      </c>
    </row>
    <row r="947" spans="11:15">
      <c r="K947" s="70">
        <v>0.93096646942800787</v>
      </c>
      <c r="L947" s="71">
        <f t="shared" si="56"/>
        <v>55.568142671985086</v>
      </c>
      <c r="M947" s="70">
        <f t="shared" si="58"/>
        <v>3.987070090519388E-2</v>
      </c>
      <c r="N947" s="71">
        <f t="shared" si="57"/>
        <v>54.368142671985083</v>
      </c>
      <c r="O947" s="70">
        <f t="shared" si="59"/>
        <v>3.987070090519388E-2</v>
      </c>
    </row>
    <row r="948" spans="11:15">
      <c r="K948" s="70">
        <v>0.93195266272189348</v>
      </c>
      <c r="L948" s="71">
        <f t="shared" si="56"/>
        <v>55.593151309142982</v>
      </c>
      <c r="M948" s="70">
        <f t="shared" si="58"/>
        <v>3.9434107810798404E-2</v>
      </c>
      <c r="N948" s="71">
        <f t="shared" si="57"/>
        <v>54.393151309142979</v>
      </c>
      <c r="O948" s="70">
        <f t="shared" si="59"/>
        <v>3.9434107810798404E-2</v>
      </c>
    </row>
    <row r="949" spans="11:15">
      <c r="K949" s="70">
        <v>0.93293885601577908</v>
      </c>
      <c r="L949" s="71">
        <f t="shared" si="56"/>
        <v>55.618441353615324</v>
      </c>
      <c r="M949" s="70">
        <f t="shared" si="58"/>
        <v>3.8995316713030213E-2</v>
      </c>
      <c r="N949" s="71">
        <f t="shared" si="57"/>
        <v>54.418441353615322</v>
      </c>
      <c r="O949" s="70">
        <f t="shared" si="59"/>
        <v>3.8995316713030213E-2</v>
      </c>
    </row>
    <row r="950" spans="11:15">
      <c r="K950" s="70">
        <v>0.93392504930966469</v>
      </c>
      <c r="L950" s="71">
        <f t="shared" si="56"/>
        <v>55.644020685117752</v>
      </c>
      <c r="M950" s="70">
        <f t="shared" si="58"/>
        <v>3.8554302867219434E-2</v>
      </c>
      <c r="N950" s="71">
        <f t="shared" si="57"/>
        <v>54.444020685117749</v>
      </c>
      <c r="O950" s="70">
        <f t="shared" si="59"/>
        <v>3.8554302867219434E-2</v>
      </c>
    </row>
    <row r="951" spans="11:15">
      <c r="K951" s="70">
        <v>0.9349112426035503</v>
      </c>
      <c r="L951" s="71">
        <f t="shared" si="56"/>
        <v>55.669897524801783</v>
      </c>
      <c r="M951" s="70">
        <f t="shared" si="58"/>
        <v>3.8111040835260977E-2</v>
      </c>
      <c r="N951" s="71">
        <f t="shared" si="57"/>
        <v>54.46989752480178</v>
      </c>
      <c r="O951" s="70">
        <f t="shared" si="59"/>
        <v>3.8111040835260977E-2</v>
      </c>
    </row>
    <row r="952" spans="11:15">
      <c r="K952" s="70">
        <v>0.9358974358974359</v>
      </c>
      <c r="L952" s="71">
        <f t="shared" si="56"/>
        <v>55.696080455526882</v>
      </c>
      <c r="M952" s="70">
        <f t="shared" si="58"/>
        <v>3.7665504455551065E-2</v>
      </c>
      <c r="N952" s="71">
        <f t="shared" si="57"/>
        <v>54.496080455526879</v>
      </c>
      <c r="O952" s="70">
        <f t="shared" si="59"/>
        <v>3.7665504455551065E-2</v>
      </c>
    </row>
    <row r="953" spans="11:15">
      <c r="K953" s="70">
        <v>0.93688362919132151</v>
      </c>
      <c r="L953" s="71">
        <f t="shared" si="56"/>
        <v>55.722578443670258</v>
      </c>
      <c r="M953" s="70">
        <f t="shared" si="58"/>
        <v>3.7217666811136238E-2</v>
      </c>
      <c r="N953" s="71">
        <f t="shared" si="57"/>
        <v>54.522578443670255</v>
      </c>
      <c r="O953" s="70">
        <f t="shared" si="59"/>
        <v>3.7217666811136238E-2</v>
      </c>
    </row>
    <row r="954" spans="11:15">
      <c r="K954" s="70">
        <v>0.93786982248520712</v>
      </c>
      <c r="L954" s="71">
        <f t="shared" si="56"/>
        <v>55.749400862617193</v>
      </c>
      <c r="M954" s="70">
        <f t="shared" si="58"/>
        <v>3.6767500195887343E-2</v>
      </c>
      <c r="N954" s="71">
        <f t="shared" si="57"/>
        <v>54.54940086261719</v>
      </c>
      <c r="O954" s="70">
        <f t="shared" si="59"/>
        <v>3.6767500195887343E-2</v>
      </c>
    </row>
    <row r="955" spans="11:15">
      <c r="K955" s="70">
        <v>0.93885601577909272</v>
      </c>
      <c r="L955" s="71">
        <f t="shared" si="56"/>
        <v>55.776557518090385</v>
      </c>
      <c r="M955" s="70">
        <f t="shared" si="58"/>
        <v>3.6314976078668522E-2</v>
      </c>
      <c r="N955" s="71">
        <f t="shared" si="57"/>
        <v>54.576557518090382</v>
      </c>
      <c r="O955" s="70">
        <f t="shared" si="59"/>
        <v>3.6314976078668522E-2</v>
      </c>
    </row>
    <row r="956" spans="11:15">
      <c r="K956" s="70">
        <v>0.93984220907297833</v>
      </c>
      <c r="L956" s="71">
        <f t="shared" si="56"/>
        <v>55.804058675494666</v>
      </c>
      <c r="M956" s="70">
        <f t="shared" si="58"/>
        <v>3.5860065065192487E-2</v>
      </c>
      <c r="N956" s="71">
        <f t="shared" si="57"/>
        <v>54.604058675494663</v>
      </c>
      <c r="O956" s="70">
        <f t="shared" si="59"/>
        <v>3.5860065065192487E-2</v>
      </c>
    </row>
    <row r="957" spans="11:15">
      <c r="K957" s="70">
        <v>0.94082840236686394</v>
      </c>
      <c r="L957" s="71">
        <f t="shared" si="56"/>
        <v>55.831915089473448</v>
      </c>
      <c r="M957" s="70">
        <f t="shared" si="58"/>
        <v>3.5402736857543436E-2</v>
      </c>
      <c r="N957" s="71">
        <f t="shared" si="57"/>
        <v>54.631915089473445</v>
      </c>
      <c r="O957" s="70">
        <f t="shared" si="59"/>
        <v>3.5402736857543436E-2</v>
      </c>
    </row>
    <row r="958" spans="11:15">
      <c r="K958" s="70">
        <v>0.94181459566074954</v>
      </c>
      <c r="L958" s="71">
        <f t="shared" si="56"/>
        <v>55.860138035896135</v>
      </c>
      <c r="M958" s="70">
        <f t="shared" si="58"/>
        <v>3.4942960211016283E-2</v>
      </c>
      <c r="N958" s="71">
        <f t="shared" si="57"/>
        <v>54.660138035896132</v>
      </c>
      <c r="O958" s="70">
        <f t="shared" si="59"/>
        <v>3.4942960211016283E-2</v>
      </c>
    </row>
    <row r="959" spans="11:15">
      <c r="K959" s="70">
        <v>0.94280078895463515</v>
      </c>
      <c r="L959" s="71">
        <f t="shared" si="56"/>
        <v>55.888739346521476</v>
      </c>
      <c r="M959" s="70">
        <f t="shared" si="58"/>
        <v>3.4480702888204109E-2</v>
      </c>
      <c r="N959" s="71">
        <f t="shared" si="57"/>
        <v>54.688739346521473</v>
      </c>
      <c r="O959" s="70">
        <f t="shared" si="59"/>
        <v>3.4480702888204109E-2</v>
      </c>
    </row>
    <row r="960" spans="11:15">
      <c r="K960" s="70">
        <v>0.94378698224852076</v>
      </c>
      <c r="L960" s="71">
        <f t="shared" si="56"/>
        <v>55.917731446611377</v>
      </c>
      <c r="M960" s="70">
        <f t="shared" si="58"/>
        <v>3.4015931609905015E-2</v>
      </c>
      <c r="N960" s="71">
        <f t="shared" si="57"/>
        <v>54.717731446611374</v>
      </c>
      <c r="O960" s="70">
        <f t="shared" si="59"/>
        <v>3.4015931609905015E-2</v>
      </c>
    </row>
    <row r="961" spans="11:15">
      <c r="K961" s="70">
        <v>0.94477317554240636</v>
      </c>
      <c r="L961" s="71">
        <f t="shared" si="56"/>
        <v>55.947127395802944</v>
      </c>
      <c r="M961" s="70">
        <f t="shared" si="58"/>
        <v>3.3548612002925762E-2</v>
      </c>
      <c r="N961" s="71">
        <f t="shared" si="57"/>
        <v>54.747127395802941</v>
      </c>
      <c r="O961" s="70">
        <f t="shared" si="59"/>
        <v>3.3548612002925762E-2</v>
      </c>
    </row>
    <row r="962" spans="11:15">
      <c r="K962" s="70">
        <v>0.94575936883629186</v>
      </c>
      <c r="L962" s="71">
        <f t="shared" si="56"/>
        <v>55.976940932585229</v>
      </c>
      <c r="M962" s="70">
        <f t="shared" si="58"/>
        <v>3.3078708543948392E-2</v>
      </c>
      <c r="N962" s="71">
        <f t="shared" si="57"/>
        <v>54.776940932585227</v>
      </c>
      <c r="O962" s="70">
        <f t="shared" si="59"/>
        <v>3.3078708543948392E-2</v>
      </c>
    </row>
    <row r="963" spans="11:15">
      <c r="K963" s="70">
        <v>0.94674556213017746</v>
      </c>
      <c r="L963" s="71">
        <f t="shared" ref="L963:L1017" si="60">_xlfn.NORM.INV(K963,$B$31,$E$31)</f>
        <v>56.007186522770468</v>
      </c>
      <c r="M963" s="70">
        <f t="shared" si="58"/>
        <v>3.2606184499812764E-2</v>
      </c>
      <c r="N963" s="71">
        <f t="shared" ref="N963:N1017" si="61">_xlfn.NORM.INV(K963,$B$33,$E$31)</f>
        <v>54.807186522770465</v>
      </c>
      <c r="O963" s="70">
        <f t="shared" si="59"/>
        <v>3.2606184499812764E-2</v>
      </c>
    </row>
    <row r="964" spans="11:15">
      <c r="K964" s="70">
        <v>0.94773175542406307</v>
      </c>
      <c r="L964" s="71">
        <f t="shared" si="60"/>
        <v>56.037879412400301</v>
      </c>
      <c r="M964" s="70">
        <f t="shared" si="58"/>
        <v>3.2131001863279759E-2</v>
      </c>
      <c r="N964" s="71">
        <f t="shared" si="61"/>
        <v>54.837879412400298</v>
      </c>
      <c r="O964" s="70">
        <f t="shared" si="59"/>
        <v>3.2131001863279759E-2</v>
      </c>
    </row>
    <row r="965" spans="11:15">
      <c r="K965" s="70">
        <v>0.94871794871794868</v>
      </c>
      <c r="L965" s="71">
        <f t="shared" si="60"/>
        <v>56.06903568558527</v>
      </c>
      <c r="M965" s="70">
        <f t="shared" ref="M965:M1017" si="62">(K965-K964)/(L965-L964)</f>
        <v>3.1653121284139434E-2</v>
      </c>
      <c r="N965" s="71">
        <f t="shared" si="61"/>
        <v>54.869035685585267</v>
      </c>
      <c r="O965" s="70">
        <f t="shared" ref="O965:O1017" si="63">(K965-K964)/(N965-N964)</f>
        <v>3.1653121284139434E-2</v>
      </c>
    </row>
    <row r="966" spans="11:15">
      <c r="K966" s="70">
        <v>0.94970414201183428</v>
      </c>
      <c r="L966" s="71">
        <f t="shared" si="60"/>
        <v>56.100672327842339</v>
      </c>
      <c r="M966" s="70">
        <f t="shared" si="62"/>
        <v>3.1172501995379482E-2</v>
      </c>
      <c r="N966" s="71">
        <f t="shared" si="61"/>
        <v>54.900672327842337</v>
      </c>
      <c r="O966" s="70">
        <f t="shared" si="63"/>
        <v>3.1172501995379482E-2</v>
      </c>
    </row>
    <row r="967" spans="11:15">
      <c r="K967" s="70">
        <v>0.95069033530571989</v>
      </c>
      <c r="L967" s="71">
        <f t="shared" si="60"/>
        <v>56.132807295572924</v>
      </c>
      <c r="M967" s="70">
        <f t="shared" si="62"/>
        <v>3.068910173346746E-2</v>
      </c>
      <c r="N967" s="71">
        <f t="shared" si="61"/>
        <v>54.932807295572921</v>
      </c>
      <c r="O967" s="70">
        <f t="shared" si="63"/>
        <v>3.068910173346746E-2</v>
      </c>
    </row>
    <row r="968" spans="11:15">
      <c r="K968" s="70">
        <v>0.9516765285996055</v>
      </c>
      <c r="L968" s="71">
        <f t="shared" si="60"/>
        <v>56.165459592412844</v>
      </c>
      <c r="M968" s="70">
        <f t="shared" si="62"/>
        <v>3.0202876652765755E-2</v>
      </c>
      <c r="N968" s="71">
        <f t="shared" si="61"/>
        <v>54.965459592412842</v>
      </c>
      <c r="O968" s="70">
        <f t="shared" si="63"/>
        <v>3.0202876652765755E-2</v>
      </c>
    </row>
    <row r="969" spans="11:15">
      <c r="K969" s="70">
        <v>0.9526627218934911</v>
      </c>
      <c r="L969" s="71">
        <f t="shared" si="60"/>
        <v>56.198649353290222</v>
      </c>
      <c r="M969" s="70">
        <f t="shared" si="62"/>
        <v>2.9713781232989067E-2</v>
      </c>
      <c r="N969" s="71">
        <f t="shared" si="61"/>
        <v>54.998649353290219</v>
      </c>
      <c r="O969" s="70">
        <f t="shared" si="63"/>
        <v>2.9713781232989067E-2</v>
      </c>
    </row>
    <row r="970" spans="11:15">
      <c r="K970" s="70">
        <v>0.95364891518737671</v>
      </c>
      <c r="L970" s="71">
        <f t="shared" si="60"/>
        <v>56.232397937148491</v>
      </c>
      <c r="M970" s="70">
        <f t="shared" si="62"/>
        <v>2.922176817928792E-2</v>
      </c>
      <c r="N970" s="71">
        <f t="shared" si="61"/>
        <v>55.032397937148488</v>
      </c>
      <c r="O970" s="70">
        <f t="shared" si="63"/>
        <v>2.922176817928792E-2</v>
      </c>
    </row>
    <row r="971" spans="11:15">
      <c r="K971" s="70">
        <v>0.95463510848126232</v>
      </c>
      <c r="L971" s="71">
        <f t="shared" si="60"/>
        <v>56.266728029433807</v>
      </c>
      <c r="M971" s="70">
        <f t="shared" si="62"/>
        <v>2.8726788314152887E-2</v>
      </c>
      <c r="N971" s="71">
        <f t="shared" si="61"/>
        <v>55.066728029433804</v>
      </c>
      <c r="O971" s="70">
        <f t="shared" si="63"/>
        <v>2.8726788314152887E-2</v>
      </c>
    </row>
    <row r="972" spans="11:15">
      <c r="K972" s="70">
        <v>0.95562130177514792</v>
      </c>
      <c r="L972" s="71">
        <f t="shared" si="60"/>
        <v>56.301663755612978</v>
      </c>
      <c r="M972" s="70">
        <f t="shared" si="62"/>
        <v>2.8228790460167543E-2</v>
      </c>
      <c r="N972" s="71">
        <f t="shared" si="61"/>
        <v>55.101663755612975</v>
      </c>
      <c r="O972" s="70">
        <f t="shared" si="63"/>
        <v>2.8228790460167543E-2</v>
      </c>
    </row>
    <row r="973" spans="11:15">
      <c r="K973" s="70">
        <v>0.95660749506903353</v>
      </c>
      <c r="L973" s="71">
        <f t="shared" si="60"/>
        <v>56.337230807184298</v>
      </c>
      <c r="M973" s="70">
        <f t="shared" si="62"/>
        <v>2.7727721312745458E-2</v>
      </c>
      <c r="N973" s="71">
        <f t="shared" si="61"/>
        <v>55.137230807184295</v>
      </c>
      <c r="O973" s="70">
        <f t="shared" si="63"/>
        <v>2.7727721312745458E-2</v>
      </c>
    </row>
    <row r="974" spans="11:15">
      <c r="K974" s="70">
        <v>0.95759368836291914</v>
      </c>
      <c r="L974" s="71">
        <f t="shared" si="60"/>
        <v>56.373456581875793</v>
      </c>
      <c r="M974" s="70">
        <f t="shared" si="62"/>
        <v>2.722352530164511E-2</v>
      </c>
      <c r="N974" s="71">
        <f t="shared" si="61"/>
        <v>55.17345658187579</v>
      </c>
      <c r="O974" s="70">
        <f t="shared" si="63"/>
        <v>2.722352530164511E-2</v>
      </c>
    </row>
    <row r="975" spans="11:15">
      <c r="K975" s="70">
        <v>0.95857988165680474</v>
      </c>
      <c r="L975" s="71">
        <f t="shared" si="60"/>
        <v>56.410370340000412</v>
      </c>
      <c r="M975" s="70">
        <f t="shared" si="62"/>
        <v>2.6716144440136928E-2</v>
      </c>
      <c r="N975" s="71">
        <f t="shared" si="61"/>
        <v>55.210370340000409</v>
      </c>
      <c r="O975" s="70">
        <f t="shared" si="63"/>
        <v>2.6716144440136928E-2</v>
      </c>
    </row>
    <row r="976" spans="11:15">
      <c r="K976" s="70">
        <v>0.95956607495069035</v>
      </c>
      <c r="L976" s="71">
        <f t="shared" si="60"/>
        <v>56.448003379265622</v>
      </c>
      <c r="M976" s="70">
        <f t="shared" si="62"/>
        <v>2.620551816013739E-2</v>
      </c>
      <c r="N976" s="71">
        <f t="shared" si="61"/>
        <v>55.248003379265619</v>
      </c>
      <c r="O976" s="70">
        <f t="shared" si="63"/>
        <v>2.620551816013739E-2</v>
      </c>
    </row>
    <row r="977" spans="11:15">
      <c r="K977" s="70">
        <v>0.96055226824457596</v>
      </c>
      <c r="L977" s="71">
        <f t="shared" si="60"/>
        <v>56.486389230726004</v>
      </c>
      <c r="M977" s="70">
        <f t="shared" si="62"/>
        <v>2.5691583131962844E-2</v>
      </c>
      <c r="N977" s="71">
        <f t="shared" si="61"/>
        <v>55.286389230726002</v>
      </c>
      <c r="O977" s="70">
        <f t="shared" si="63"/>
        <v>2.5691583131962844E-2</v>
      </c>
    </row>
    <row r="978" spans="11:15">
      <c r="K978" s="70">
        <v>0.96153846153846156</v>
      </c>
      <c r="L978" s="71">
        <f t="shared" si="60"/>
        <v>56.525563879037669</v>
      </c>
      <c r="M978" s="70">
        <f t="shared" si="62"/>
        <v>2.5174273066593242E-2</v>
      </c>
      <c r="N978" s="71">
        <f t="shared" si="61"/>
        <v>55.325563879037666</v>
      </c>
      <c r="O978" s="70">
        <f t="shared" si="63"/>
        <v>2.5174273066593242E-2</v>
      </c>
    </row>
    <row r="979" spans="11:15">
      <c r="K979" s="70">
        <v>0.96252465483234717</v>
      </c>
      <c r="L979" s="71">
        <f t="shared" si="60"/>
        <v>56.565566010739573</v>
      </c>
      <c r="M979" s="70">
        <f t="shared" si="62"/>
        <v>2.4653518498332135E-2</v>
      </c>
      <c r="N979" s="71">
        <f t="shared" si="61"/>
        <v>55.36556601073957</v>
      </c>
      <c r="O979" s="70">
        <f t="shared" si="63"/>
        <v>2.4653518498332135E-2</v>
      </c>
    </row>
    <row r="980" spans="11:15">
      <c r="K980" s="70">
        <v>0.96351084812623278</v>
      </c>
      <c r="L980" s="71">
        <f t="shared" si="60"/>
        <v>56.606437294972537</v>
      </c>
      <c r="M980" s="70">
        <f t="shared" si="62"/>
        <v>2.4129246545432071E-2</v>
      </c>
      <c r="N980" s="71">
        <f t="shared" si="61"/>
        <v>55.406437294972534</v>
      </c>
      <c r="O980" s="70">
        <f t="shared" si="63"/>
        <v>2.4129246545432071E-2</v>
      </c>
    </row>
    <row r="981" spans="11:15">
      <c r="K981" s="70">
        <v>0.96449704142011838</v>
      </c>
      <c r="L981" s="71">
        <f t="shared" si="60"/>
        <v>56.648222701881203</v>
      </c>
      <c r="M981" s="70">
        <f t="shared" si="62"/>
        <v>2.3601380645669408E-2</v>
      </c>
      <c r="N981" s="71">
        <f t="shared" si="61"/>
        <v>55.4482227018812</v>
      </c>
      <c r="O981" s="70">
        <f t="shared" si="63"/>
        <v>2.3601380645669408E-2</v>
      </c>
    </row>
    <row r="982" spans="11:15">
      <c r="K982" s="70">
        <v>0.96548323471400399</v>
      </c>
      <c r="L982" s="71">
        <f t="shared" si="60"/>
        <v>56.690970864964243</v>
      </c>
      <c r="M982" s="70">
        <f t="shared" si="62"/>
        <v>2.3069840263542734E-2</v>
      </c>
      <c r="N982" s="71">
        <f t="shared" si="61"/>
        <v>55.49097086496424</v>
      </c>
      <c r="O982" s="70">
        <f t="shared" si="63"/>
        <v>2.3069840263542734E-2</v>
      </c>
    </row>
    <row r="983" spans="11:15">
      <c r="K983" s="70">
        <v>0.9664694280078896</v>
      </c>
      <c r="L983" s="71">
        <f t="shared" si="60"/>
        <v>56.734734494891931</v>
      </c>
      <c r="M983" s="70">
        <f t="shared" si="62"/>
        <v>2.2534540565193155E-2</v>
      </c>
      <c r="N983" s="71">
        <f t="shared" si="61"/>
        <v>55.534734494891929</v>
      </c>
      <c r="O983" s="70">
        <f t="shared" si="63"/>
        <v>2.2534540565193155E-2</v>
      </c>
    </row>
    <row r="984" spans="11:15">
      <c r="K984" s="70">
        <v>0.96745562130177509</v>
      </c>
      <c r="L984" s="71">
        <f t="shared" si="60"/>
        <v>56.779570853860214</v>
      </c>
      <c r="M984" s="70">
        <f t="shared" si="62"/>
        <v>2.1995392056324843E-2</v>
      </c>
      <c r="N984" s="71">
        <f t="shared" si="61"/>
        <v>55.579570853860211</v>
      </c>
      <c r="O984" s="70">
        <f t="shared" si="63"/>
        <v>2.1995392056324843E-2</v>
      </c>
    </row>
    <row r="985" spans="11:15">
      <c r="K985" s="70">
        <v>0.9684418145956607</v>
      </c>
      <c r="L985" s="71">
        <f t="shared" si="60"/>
        <v>56.825542301477213</v>
      </c>
      <c r="M985" s="70">
        <f t="shared" si="62"/>
        <v>2.1452300177750638E-2</v>
      </c>
      <c r="N985" s="71">
        <f t="shared" si="61"/>
        <v>55.625542301477211</v>
      </c>
      <c r="O985" s="70">
        <f t="shared" si="63"/>
        <v>2.1452300177750638E-2</v>
      </c>
    </row>
    <row r="986" spans="11:15">
      <c r="K986" s="70">
        <v>0.96942800788954631</v>
      </c>
      <c r="L986" s="71">
        <f t="shared" si="60"/>
        <v>56.872716925588648</v>
      </c>
      <c r="M986" s="70">
        <f t="shared" si="62"/>
        <v>2.0905164852104561E-2</v>
      </c>
      <c r="N986" s="71">
        <f t="shared" si="61"/>
        <v>55.672716925588645</v>
      </c>
      <c r="O986" s="70">
        <f t="shared" si="63"/>
        <v>2.0905164852104561E-2</v>
      </c>
    </row>
    <row r="987" spans="11:15">
      <c r="K987" s="70">
        <v>0.97041420118343191</v>
      </c>
      <c r="L987" s="71">
        <f t="shared" si="60"/>
        <v>56.921169274484463</v>
      </c>
      <c r="M987" s="70">
        <f t="shared" si="62"/>
        <v>2.0353879974037651E-2</v>
      </c>
      <c r="N987" s="71">
        <f t="shared" si="61"/>
        <v>55.72116927448446</v>
      </c>
      <c r="O987" s="70">
        <f t="shared" si="63"/>
        <v>2.0353879974037651E-2</v>
      </c>
    </row>
    <row r="988" spans="11:15">
      <c r="K988" s="70">
        <v>0.97140039447731752</v>
      </c>
      <c r="L988" s="71">
        <f t="shared" si="60"/>
        <v>56.97098121077822</v>
      </c>
      <c r="M988" s="70">
        <f t="shared" si="62"/>
        <v>1.9798332834718629E-2</v>
      </c>
      <c r="N988" s="71">
        <f t="shared" si="61"/>
        <v>55.770981210778217</v>
      </c>
      <c r="O988" s="70">
        <f t="shared" si="63"/>
        <v>1.9798332834718629E-2</v>
      </c>
    </row>
    <row r="989" spans="11:15">
      <c r="K989" s="70">
        <v>0.97238658777120313</v>
      </c>
      <c r="L989" s="71">
        <f t="shared" si="60"/>
        <v>57.022242912168394</v>
      </c>
      <c r="M989" s="70">
        <f t="shared" si="62"/>
        <v>1.9238403469663837E-2</v>
      </c>
      <c r="N989" s="71">
        <f t="shared" si="61"/>
        <v>55.822242912168392</v>
      </c>
      <c r="O989" s="70">
        <f t="shared" si="63"/>
        <v>1.9238403469663837E-2</v>
      </c>
    </row>
    <row r="990" spans="11:15">
      <c r="K990" s="70">
        <v>0.97337278106508873</v>
      </c>
      <c r="L990" s="71">
        <f t="shared" si="60"/>
        <v>57.075054050622718</v>
      </c>
      <c r="M990" s="70">
        <f t="shared" si="62"/>
        <v>1.8673963916505297E-2</v>
      </c>
      <c r="N990" s="71">
        <f t="shared" si="61"/>
        <v>55.875054050622715</v>
      </c>
      <c r="O990" s="70">
        <f t="shared" si="63"/>
        <v>1.8673963916505297E-2</v>
      </c>
    </row>
    <row r="991" spans="11:15">
      <c r="K991" s="70">
        <v>0.97435897435897434</v>
      </c>
      <c r="L991" s="71">
        <f t="shared" si="60"/>
        <v>57.12952518974862</v>
      </c>
      <c r="M991" s="70">
        <f t="shared" si="62"/>
        <v>1.8104877366455972E-2</v>
      </c>
      <c r="N991" s="71">
        <f t="shared" si="61"/>
        <v>55.929525189748617</v>
      </c>
      <c r="O991" s="70">
        <f t="shared" si="63"/>
        <v>1.8104877366455972E-2</v>
      </c>
    </row>
    <row r="992" spans="11:15">
      <c r="K992" s="70">
        <v>0.97534516765285995</v>
      </c>
      <c r="L992" s="71">
        <f t="shared" si="60"/>
        <v>57.185779450885057</v>
      </c>
      <c r="M992" s="70">
        <f t="shared" si="62"/>
        <v>1.7530997189594496E-2</v>
      </c>
      <c r="N992" s="71">
        <f t="shared" si="61"/>
        <v>55.985779450885055</v>
      </c>
      <c r="O992" s="70">
        <f t="shared" si="63"/>
        <v>1.7530997189594496E-2</v>
      </c>
    </row>
    <row r="993" spans="11:15">
      <c r="K993" s="70">
        <v>0.97633136094674555</v>
      </c>
      <c r="L993" s="71">
        <f t="shared" si="60"/>
        <v>57.243954512701762</v>
      </c>
      <c r="M993" s="70">
        <f t="shared" si="62"/>
        <v>1.6952165809343781E-2</v>
      </c>
      <c r="N993" s="71">
        <f t="shared" si="61"/>
        <v>56.04395451270176</v>
      </c>
      <c r="O993" s="70">
        <f t="shared" si="63"/>
        <v>1.6952165809343781E-2</v>
      </c>
    </row>
    <row r="994" spans="11:15">
      <c r="K994" s="70">
        <v>0.97731755424063116</v>
      </c>
      <c r="L994" s="71">
        <f t="shared" si="60"/>
        <v>57.30420502814038</v>
      </c>
      <c r="M994" s="70">
        <f t="shared" si="62"/>
        <v>1.6368213395457531E-2</v>
      </c>
      <c r="N994" s="71">
        <f t="shared" si="61"/>
        <v>56.104205028140377</v>
      </c>
      <c r="O994" s="70">
        <f t="shared" si="63"/>
        <v>1.6368213395457531E-2</v>
      </c>
    </row>
    <row r="995" spans="11:15">
      <c r="K995" s="70">
        <v>0.97830374753451677</v>
      </c>
      <c r="L995" s="71">
        <f t="shared" si="60"/>
        <v>57.366705568278533</v>
      </c>
      <c r="M995" s="70">
        <f t="shared" si="62"/>
        <v>1.5778956337108425E-2</v>
      </c>
      <c r="N995" s="71">
        <f t="shared" si="61"/>
        <v>56.16670556827853</v>
      </c>
      <c r="O995" s="70">
        <f t="shared" si="63"/>
        <v>1.5778956337108425E-2</v>
      </c>
    </row>
    <row r="996" spans="11:15">
      <c r="K996" s="70">
        <v>0.97928994082840237</v>
      </c>
      <c r="L996" s="71">
        <f t="shared" si="60"/>
        <v>57.43165423792086</v>
      </c>
      <c r="M996" s="70">
        <f t="shared" si="62"/>
        <v>1.5184195447213743E-2</v>
      </c>
      <c r="N996" s="71">
        <f t="shared" si="61"/>
        <v>56.231654237920857</v>
      </c>
      <c r="O996" s="70">
        <f t="shared" si="63"/>
        <v>1.5184195447213743E-2</v>
      </c>
    </row>
    <row r="997" spans="11:15">
      <c r="K997" s="70">
        <v>0.98027613412228798</v>
      </c>
      <c r="L997" s="71">
        <f t="shared" si="60"/>
        <v>57.499277156541723</v>
      </c>
      <c r="M997" s="70">
        <f t="shared" si="62"/>
        <v>1.4583713835465044E-2</v>
      </c>
      <c r="N997" s="71">
        <f t="shared" si="61"/>
        <v>56.29927715654172</v>
      </c>
      <c r="O997" s="70">
        <f t="shared" si="63"/>
        <v>1.4583713835465044E-2</v>
      </c>
    </row>
    <row r="998" spans="11:15">
      <c r="K998" s="70">
        <v>0.98126232741617359</v>
      </c>
      <c r="L998" s="71">
        <f t="shared" si="60"/>
        <v>57.569834066840542</v>
      </c>
      <c r="M998" s="70">
        <f t="shared" si="62"/>
        <v>1.3977274369142974E-2</v>
      </c>
      <c r="N998" s="71">
        <f t="shared" si="61"/>
        <v>56.369834066840539</v>
      </c>
      <c r="O998" s="70">
        <f t="shared" si="63"/>
        <v>1.3977274369142974E-2</v>
      </c>
    </row>
    <row r="999" spans="11:15">
      <c r="K999" s="70">
        <v>0.98224852071005919</v>
      </c>
      <c r="L999" s="71">
        <f t="shared" si="60"/>
        <v>57.643625431177142</v>
      </c>
      <c r="M999" s="70">
        <f t="shared" si="62"/>
        <v>1.3364616615395231E-2</v>
      </c>
      <c r="N999" s="71">
        <f t="shared" si="61"/>
        <v>56.443625431177139</v>
      </c>
      <c r="O999" s="70">
        <f t="shared" si="63"/>
        <v>1.3364616615395231E-2</v>
      </c>
    </row>
    <row r="1000" spans="11:15">
      <c r="K1000" s="70">
        <v>0.9832347140039448</v>
      </c>
      <c r="L1000" s="71">
        <f t="shared" si="60"/>
        <v>57.721001518500081</v>
      </c>
      <c r="M1000" s="70">
        <f t="shared" si="62"/>
        <v>1.2745453123903771E-2</v>
      </c>
      <c r="N1000" s="71">
        <f t="shared" si="61"/>
        <v>56.521001518500078</v>
      </c>
      <c r="O1000" s="70">
        <f t="shared" si="63"/>
        <v>1.2745453123903771E-2</v>
      </c>
    </row>
    <row r="1001" spans="11:15">
      <c r="K1001" s="70">
        <v>0.98422090729783041</v>
      </c>
      <c r="L1001" s="71">
        <f t="shared" si="60"/>
        <v>57.802374195043924</v>
      </c>
      <c r="M1001" s="70">
        <f t="shared" si="62"/>
        <v>1.2119464859365305E-2</v>
      </c>
      <c r="N1001" s="71">
        <f t="shared" si="61"/>
        <v>56.602374195043922</v>
      </c>
      <c r="O1001" s="70">
        <f t="shared" si="63"/>
        <v>1.2119464859365305E-2</v>
      </c>
    </row>
    <row r="1002" spans="11:15">
      <c r="K1002" s="70">
        <v>0.98520710059171601</v>
      </c>
      <c r="L1002" s="71">
        <f t="shared" si="60"/>
        <v>57.888232450384486</v>
      </c>
      <c r="M1002" s="70">
        <f t="shared" si="62"/>
        <v>1.1486295522472718E-2</v>
      </c>
      <c r="N1002" s="71">
        <f t="shared" si="61"/>
        <v>56.688232450384483</v>
      </c>
      <c r="O1002" s="70">
        <f t="shared" si="63"/>
        <v>1.1486295522472718E-2</v>
      </c>
    </row>
    <row r="1003" spans="11:15">
      <c r="K1003" s="70">
        <v>0.98619329388560162</v>
      </c>
      <c r="L1003" s="71">
        <f t="shared" si="60"/>
        <v>57.979163182678704</v>
      </c>
      <c r="M1003" s="70">
        <f t="shared" si="62"/>
        <v>1.0845544394107029E-2</v>
      </c>
      <c r="N1003" s="71">
        <f t="shared" si="61"/>
        <v>56.779163182678701</v>
      </c>
      <c r="O1003" s="70">
        <f t="shared" si="63"/>
        <v>1.0845544394107029E-2</v>
      </c>
    </row>
    <row r="1004" spans="11:15">
      <c r="K1004" s="70">
        <v>0.98717948717948723</v>
      </c>
      <c r="L1004" s="71">
        <f t="shared" si="60"/>
        <v>58.075879548124099</v>
      </c>
      <c r="M1004" s="70">
        <f t="shared" si="62"/>
        <v>1.0196757181103907E-2</v>
      </c>
      <c r="N1004" s="71">
        <f t="shared" si="61"/>
        <v>56.875879548124097</v>
      </c>
      <c r="O1004" s="70">
        <f t="shared" si="63"/>
        <v>1.0196757181103907E-2</v>
      </c>
    </row>
    <row r="1005" spans="11:15">
      <c r="K1005" s="70">
        <v>0.98816568047337283</v>
      </c>
      <c r="L1005" s="71">
        <f t="shared" si="60"/>
        <v>58.179260456370685</v>
      </c>
      <c r="M1005" s="70">
        <f t="shared" si="62"/>
        <v>9.5394141008447071E-3</v>
      </c>
      <c r="N1005" s="71">
        <f t="shared" si="61"/>
        <v>56.979260456370682</v>
      </c>
      <c r="O1005" s="70">
        <f t="shared" si="63"/>
        <v>9.5394141008447071E-3</v>
      </c>
    </row>
    <row r="1006" spans="11:15">
      <c r="K1006" s="70">
        <v>0.98915187376725833</v>
      </c>
      <c r="L1006" s="71">
        <f t="shared" si="60"/>
        <v>58.290406950914303</v>
      </c>
      <c r="M1006" s="70">
        <f t="shared" si="62"/>
        <v>8.872914057568182E-3</v>
      </c>
      <c r="N1006" s="71">
        <f t="shared" si="61"/>
        <v>57.0904069509143</v>
      </c>
      <c r="O1006" s="70">
        <f t="shared" si="63"/>
        <v>8.872914057568182E-3</v>
      </c>
    </row>
    <row r="1007" spans="11:15">
      <c r="K1007" s="70">
        <v>0.99013806706114393</v>
      </c>
      <c r="L1007" s="71">
        <f t="shared" si="60"/>
        <v>58.410725001486128</v>
      </c>
      <c r="M1007" s="70">
        <f t="shared" si="62"/>
        <v>8.1965531289662011E-3</v>
      </c>
      <c r="N1007" s="71">
        <f t="shared" si="61"/>
        <v>57.210725001486125</v>
      </c>
      <c r="O1007" s="70">
        <f t="shared" si="63"/>
        <v>8.1965531289662011E-3</v>
      </c>
    </row>
    <row r="1008" spans="11:15">
      <c r="K1008" s="70">
        <v>0.99112426035502954</v>
      </c>
      <c r="L1008" s="71">
        <f t="shared" si="60"/>
        <v>58.542051190666825</v>
      </c>
      <c r="M1008" s="70">
        <f t="shared" si="62"/>
        <v>7.5094944887851775E-3</v>
      </c>
      <c r="N1008" s="71">
        <f t="shared" si="61"/>
        <v>57.342051190666822</v>
      </c>
      <c r="O1008" s="70">
        <f t="shared" si="63"/>
        <v>7.5094944887851775E-3</v>
      </c>
    </row>
    <row r="1009" spans="11:15">
      <c r="K1009" s="70">
        <v>0.99211045364891515</v>
      </c>
      <c r="L1009" s="71">
        <f t="shared" si="60"/>
        <v>58.686851238641665</v>
      </c>
      <c r="M1009" s="70">
        <f t="shared" si="62"/>
        <v>6.8107249112028161E-3</v>
      </c>
      <c r="N1009" s="71">
        <f t="shared" si="61"/>
        <v>57.486851238641663</v>
      </c>
      <c r="O1009" s="70">
        <f t="shared" si="63"/>
        <v>6.8107249112028161E-3</v>
      </c>
    </row>
    <row r="1010" spans="11:15">
      <c r="K1010" s="70">
        <v>0.99309664694280075</v>
      </c>
      <c r="L1010" s="71">
        <f t="shared" si="60"/>
        <v>58.848549064864542</v>
      </c>
      <c r="M1010" s="70">
        <f t="shared" si="62"/>
        <v>6.0989891881804417E-3</v>
      </c>
      <c r="N1010" s="71">
        <f t="shared" si="61"/>
        <v>57.64854906486454</v>
      </c>
      <c r="O1010" s="70">
        <f t="shared" si="63"/>
        <v>6.0989891881804417E-3</v>
      </c>
    </row>
    <row r="1011" spans="11:15">
      <c r="K1011" s="70">
        <v>0.99408284023668636</v>
      </c>
      <c r="L1011" s="71">
        <f t="shared" si="60"/>
        <v>59.032105915112936</v>
      </c>
      <c r="M1011" s="70">
        <f t="shared" si="62"/>
        <v>5.3726858602719816E-3</v>
      </c>
      <c r="N1011" s="71">
        <f t="shared" si="61"/>
        <v>57.832105915112933</v>
      </c>
      <c r="O1011" s="70">
        <f t="shared" si="63"/>
        <v>5.3726858602719816E-3</v>
      </c>
    </row>
    <row r="1012" spans="11:15">
      <c r="K1012" s="70">
        <v>0.99506903353057197</v>
      </c>
      <c r="L1012" s="71">
        <f t="shared" si="60"/>
        <v>59.245120912421662</v>
      </c>
      <c r="M1012" s="70">
        <f t="shared" si="62"/>
        <v>4.6296894882772166E-3</v>
      </c>
      <c r="N1012" s="71">
        <f t="shared" si="61"/>
        <v>58.045120912421659</v>
      </c>
      <c r="O1012" s="70">
        <f t="shared" si="63"/>
        <v>4.6296894882772166E-3</v>
      </c>
    </row>
    <row r="1013" spans="11:15">
      <c r="K1013" s="70">
        <v>0.99605522682445757</v>
      </c>
      <c r="L1013" s="71">
        <f t="shared" si="60"/>
        <v>59.500147774006372</v>
      </c>
      <c r="M1013" s="70">
        <f t="shared" si="62"/>
        <v>3.8670173320469255E-3</v>
      </c>
      <c r="N1013" s="71">
        <f t="shared" si="61"/>
        <v>58.300147774006369</v>
      </c>
      <c r="O1013" s="70">
        <f t="shared" si="63"/>
        <v>3.8670173320469255E-3</v>
      </c>
    </row>
    <row r="1014" spans="11:15">
      <c r="K1014" s="70">
        <v>0.99704142011834318</v>
      </c>
      <c r="L1014" s="71">
        <f t="shared" si="60"/>
        <v>59.820328898301227</v>
      </c>
      <c r="M1014" s="70">
        <f t="shared" si="62"/>
        <v>3.0801106594198235E-3</v>
      </c>
      <c r="N1014" s="71">
        <f t="shared" si="61"/>
        <v>58.620328898301224</v>
      </c>
      <c r="O1014" s="70">
        <f t="shared" si="63"/>
        <v>3.0801106594198235E-3</v>
      </c>
    </row>
    <row r="1015" spans="11:15">
      <c r="K1015" s="70">
        <v>0.99802761341222879</v>
      </c>
      <c r="L1015" s="71">
        <f t="shared" si="60"/>
        <v>60.256524329091079</v>
      </c>
      <c r="M1015" s="70">
        <f t="shared" si="62"/>
        <v>2.2608978092682748E-3</v>
      </c>
      <c r="N1015" s="71">
        <f t="shared" si="61"/>
        <v>59.056524329091076</v>
      </c>
      <c r="O1015" s="70">
        <f t="shared" si="63"/>
        <v>2.2608978092682748E-3</v>
      </c>
    </row>
    <row r="1016" spans="11:15">
      <c r="K1016" s="70">
        <v>0.99901380670611439</v>
      </c>
      <c r="L1016" s="71">
        <f t="shared" si="60"/>
        <v>60.966102667317791</v>
      </c>
      <c r="M1016" s="70">
        <f t="shared" si="62"/>
        <v>1.3898300451930005E-3</v>
      </c>
      <c r="N1016" s="71">
        <f t="shared" si="61"/>
        <v>59.766102667317789</v>
      </c>
      <c r="O1016" s="70">
        <f t="shared" si="63"/>
        <v>1.3898300451930005E-3</v>
      </c>
    </row>
    <row r="1017" spans="11:15">
      <c r="K1017" s="70">
        <v>0.99990000000000001</v>
      </c>
      <c r="L1017" s="71">
        <f t="shared" si="60"/>
        <v>63.058705226276629</v>
      </c>
      <c r="M1017" s="70">
        <f t="shared" si="62"/>
        <v>4.234885836737856E-4</v>
      </c>
      <c r="N1017" s="71">
        <f t="shared" si="61"/>
        <v>61.858705226276626</v>
      </c>
      <c r="O1017" s="70">
        <f t="shared" si="63"/>
        <v>4.234885836737856E-4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G2010"/>
  <sheetViews>
    <sheetView topLeftCell="A8" workbookViewId="0">
      <selection activeCell="BI64" sqref="BI64"/>
    </sheetView>
  </sheetViews>
  <sheetFormatPr baseColWidth="10" defaultColWidth="11.1640625" defaultRowHeight="16" outlineLevelRow="1" outlineLevelCol="1"/>
  <cols>
    <col min="1" max="1" width="15.1640625" style="70" customWidth="1"/>
    <col min="2" max="4" width="5.83203125" style="70" customWidth="1"/>
    <col min="5" max="49" width="5.83203125" style="70" hidden="1" customWidth="1" outlineLevel="1"/>
    <col min="50" max="50" width="5.83203125" style="70" customWidth="1" collapsed="1"/>
    <col min="51" max="51" width="5.83203125" style="70" customWidth="1"/>
    <col min="52" max="52" width="7" style="70" customWidth="1"/>
    <col min="53" max="53" width="4.6640625" style="70" customWidth="1"/>
    <col min="54" max="54" width="11.1640625" style="70"/>
    <col min="55" max="55" width="6.83203125" style="80" customWidth="1"/>
    <col min="56" max="56" width="6.83203125" style="70" customWidth="1"/>
    <col min="57" max="58" width="11.1640625" style="69"/>
    <col min="59" max="59" width="11.1640625" style="80"/>
    <col min="60" max="16384" width="11.1640625" style="70"/>
  </cols>
  <sheetData>
    <row r="1" spans="1:59" ht="17" thickBot="1">
      <c r="B1" s="72" t="s">
        <v>290</v>
      </c>
      <c r="BG1" s="70"/>
    </row>
    <row r="2" spans="1:59">
      <c r="A2" s="78" t="s">
        <v>291</v>
      </c>
      <c r="B2" s="81" t="s">
        <v>292</v>
      </c>
      <c r="C2" s="82" t="s">
        <v>293</v>
      </c>
      <c r="D2" s="82" t="s">
        <v>294</v>
      </c>
      <c r="E2" s="82" t="s">
        <v>295</v>
      </c>
      <c r="F2" s="82" t="s">
        <v>296</v>
      </c>
      <c r="G2" s="82" t="s">
        <v>297</v>
      </c>
      <c r="H2" s="82" t="s">
        <v>298</v>
      </c>
      <c r="I2" s="82" t="s">
        <v>299</v>
      </c>
      <c r="J2" s="82" t="s">
        <v>300</v>
      </c>
      <c r="K2" s="82" t="s">
        <v>301</v>
      </c>
      <c r="L2" s="82" t="s">
        <v>302</v>
      </c>
      <c r="M2" s="82" t="s">
        <v>303</v>
      </c>
      <c r="N2" s="82" t="s">
        <v>304</v>
      </c>
      <c r="O2" s="82" t="s">
        <v>305</v>
      </c>
      <c r="P2" s="82" t="s">
        <v>306</v>
      </c>
      <c r="Q2" s="82" t="s">
        <v>307</v>
      </c>
      <c r="R2" s="82" t="s">
        <v>308</v>
      </c>
      <c r="S2" s="82" t="s">
        <v>309</v>
      </c>
      <c r="T2" s="82" t="s">
        <v>310</v>
      </c>
      <c r="U2" s="82" t="s">
        <v>311</v>
      </c>
      <c r="V2" s="82" t="s">
        <v>312</v>
      </c>
      <c r="W2" s="82" t="s">
        <v>313</v>
      </c>
      <c r="X2" s="82" t="s">
        <v>314</v>
      </c>
      <c r="Y2" s="82" t="s">
        <v>315</v>
      </c>
      <c r="Z2" s="82" t="s">
        <v>316</v>
      </c>
      <c r="AA2" s="82" t="s">
        <v>317</v>
      </c>
      <c r="AB2" s="82" t="s">
        <v>318</v>
      </c>
      <c r="AC2" s="82" t="s">
        <v>319</v>
      </c>
      <c r="AD2" s="82" t="s">
        <v>320</v>
      </c>
      <c r="AE2" s="82" t="s">
        <v>321</v>
      </c>
      <c r="AF2" s="82" t="s">
        <v>322</v>
      </c>
      <c r="AG2" s="82" t="s">
        <v>323</v>
      </c>
      <c r="AH2" s="82" t="s">
        <v>324</v>
      </c>
      <c r="AI2" s="82" t="s">
        <v>325</v>
      </c>
      <c r="AJ2" s="82" t="s">
        <v>326</v>
      </c>
      <c r="AK2" s="82" t="s">
        <v>327</v>
      </c>
      <c r="AL2" s="82" t="s">
        <v>328</v>
      </c>
      <c r="AM2" s="82" t="s">
        <v>329</v>
      </c>
      <c r="AN2" s="82" t="s">
        <v>330</v>
      </c>
      <c r="AO2" s="82" t="s">
        <v>331</v>
      </c>
      <c r="AP2" s="82" t="s">
        <v>332</v>
      </c>
      <c r="AQ2" s="82" t="s">
        <v>333</v>
      </c>
      <c r="AR2" s="82" t="s">
        <v>334</v>
      </c>
      <c r="AS2" s="82" t="s">
        <v>335</v>
      </c>
      <c r="AT2" s="82" t="s">
        <v>336</v>
      </c>
      <c r="AU2" s="82" t="s">
        <v>337</v>
      </c>
      <c r="AV2" s="82" t="s">
        <v>338</v>
      </c>
      <c r="AW2" s="82" t="s">
        <v>339</v>
      </c>
      <c r="AX2" s="82" t="s">
        <v>340</v>
      </c>
      <c r="AY2" s="82" t="s">
        <v>341</v>
      </c>
      <c r="AZ2" s="83" t="s">
        <v>342</v>
      </c>
      <c r="BA2" s="72"/>
      <c r="BB2" s="72"/>
      <c r="BC2" s="78" t="s">
        <v>343</v>
      </c>
      <c r="BD2" s="72">
        <f>COUNT(B3:AZ3)</f>
        <v>51</v>
      </c>
    </row>
    <row r="3" spans="1:59">
      <c r="A3" s="78" t="s">
        <v>127</v>
      </c>
      <c r="B3" s="84">
        <v>7.4</v>
      </c>
      <c r="C3" s="85">
        <v>19.600000000000001</v>
      </c>
      <c r="D3" s="85">
        <v>12.5</v>
      </c>
      <c r="E3" s="85">
        <v>15</v>
      </c>
      <c r="F3" s="85">
        <v>23.1</v>
      </c>
      <c r="G3" s="85">
        <v>17.8</v>
      </c>
      <c r="H3" s="85">
        <v>26</v>
      </c>
      <c r="I3" s="85">
        <v>15.5</v>
      </c>
      <c r="J3" s="85">
        <v>8.6</v>
      </c>
      <c r="K3" s="85">
        <v>10.5</v>
      </c>
      <c r="L3" s="85">
        <v>35</v>
      </c>
      <c r="M3" s="85">
        <v>-22.9</v>
      </c>
      <c r="N3" s="85">
        <v>-23.7</v>
      </c>
      <c r="O3" s="85">
        <v>-5.8</v>
      </c>
      <c r="P3" s="85">
        <v>-9.1999999999999993</v>
      </c>
      <c r="Q3" s="85">
        <v>-13.3</v>
      </c>
      <c r="R3" s="85">
        <v>22.3</v>
      </c>
      <c r="S3" s="85">
        <v>4</v>
      </c>
      <c r="T3" s="85">
        <v>11.6</v>
      </c>
      <c r="U3" s="85">
        <v>18.2</v>
      </c>
      <c r="V3" s="85">
        <v>16.100000000000001</v>
      </c>
      <c r="W3" s="85">
        <v>13.1</v>
      </c>
      <c r="X3" s="85">
        <v>-0.7</v>
      </c>
      <c r="Y3" s="85">
        <v>7</v>
      </c>
      <c r="Z3" s="85">
        <v>12</v>
      </c>
      <c r="AA3" s="85">
        <v>-5.6</v>
      </c>
      <c r="AB3" s="85">
        <v>26.5</v>
      </c>
      <c r="AC3" s="85">
        <v>20.7</v>
      </c>
      <c r="AD3" s="85">
        <v>2.9</v>
      </c>
      <c r="AE3" s="85">
        <v>10.1</v>
      </c>
      <c r="AF3" s="85">
        <v>-12.9</v>
      </c>
      <c r="AG3" s="85">
        <v>-4.2</v>
      </c>
      <c r="AH3" s="85">
        <v>-5.8</v>
      </c>
      <c r="AI3" s="85">
        <v>1.9</v>
      </c>
      <c r="AJ3" s="85">
        <v>-3.7</v>
      </c>
      <c r="AK3" s="85">
        <v>-5.3</v>
      </c>
      <c r="AL3" s="85">
        <v>-12.7</v>
      </c>
      <c r="AM3" s="85">
        <v>-70.5</v>
      </c>
      <c r="AN3" s="85">
        <v>-12.5</v>
      </c>
      <c r="AO3" s="85">
        <v>-23.4</v>
      </c>
      <c r="AP3" s="85">
        <v>-25.7</v>
      </c>
      <c r="AQ3" s="85">
        <v>-7.2333299999999996</v>
      </c>
      <c r="AR3" s="85">
        <v>-3.6</v>
      </c>
      <c r="AS3" s="85">
        <v>-11.5</v>
      </c>
      <c r="AT3" s="85">
        <v>-19</v>
      </c>
      <c r="AU3" s="85">
        <v>-14.4</v>
      </c>
      <c r="AV3" s="85">
        <v>-27.4</v>
      </c>
      <c r="AW3" s="85">
        <v>2.2000000000000002</v>
      </c>
      <c r="AX3" s="85">
        <v>-4</v>
      </c>
      <c r="AY3" s="85">
        <v>-0.7</v>
      </c>
      <c r="AZ3" s="86">
        <v>-1.2</v>
      </c>
    </row>
    <row r="4" spans="1:59" ht="17" thickBot="1">
      <c r="A4" s="78" t="s">
        <v>33</v>
      </c>
      <c r="B4" s="84">
        <v>11</v>
      </c>
      <c r="C4" s="85">
        <v>7.2</v>
      </c>
      <c r="D4" s="85">
        <v>6.5</v>
      </c>
      <c r="E4" s="85">
        <v>8.4</v>
      </c>
      <c r="F4" s="85">
        <v>10.4</v>
      </c>
      <c r="G4" s="85">
        <v>11.3</v>
      </c>
      <c r="H4" s="85">
        <v>6.2</v>
      </c>
      <c r="I4" s="85">
        <v>10</v>
      </c>
      <c r="J4" s="85">
        <v>5.7</v>
      </c>
      <c r="K4" s="85">
        <v>6.1</v>
      </c>
      <c r="L4" s="85">
        <v>11.6</v>
      </c>
      <c r="M4" s="85">
        <v>5.8</v>
      </c>
      <c r="N4" s="85">
        <v>9.5</v>
      </c>
      <c r="O4" s="85">
        <v>6.7</v>
      </c>
      <c r="P4" s="85">
        <v>6.6</v>
      </c>
      <c r="Q4" s="85">
        <v>6.4</v>
      </c>
      <c r="R4" s="85">
        <v>5.9</v>
      </c>
      <c r="S4" s="85">
        <v>5.5</v>
      </c>
      <c r="T4" s="85">
        <v>5.9</v>
      </c>
      <c r="U4" s="85">
        <v>6.2</v>
      </c>
      <c r="V4" s="85">
        <v>5.9</v>
      </c>
      <c r="W4" s="85">
        <v>6.5</v>
      </c>
      <c r="X4" s="85">
        <v>5.8</v>
      </c>
      <c r="Y4" s="85">
        <v>5.8</v>
      </c>
      <c r="Z4" s="85">
        <v>6.1</v>
      </c>
      <c r="AA4" s="85">
        <v>5.8</v>
      </c>
      <c r="AB4" s="85">
        <v>7.5</v>
      </c>
      <c r="AC4" s="85">
        <v>6.8</v>
      </c>
      <c r="AD4" s="85">
        <v>6.3</v>
      </c>
      <c r="AE4" s="85">
        <v>5.9</v>
      </c>
      <c r="AF4" s="85">
        <v>6</v>
      </c>
      <c r="AG4" s="85">
        <v>5.8</v>
      </c>
      <c r="AH4" s="85">
        <v>6.3</v>
      </c>
      <c r="AI4" s="85">
        <v>5.8</v>
      </c>
      <c r="AJ4" s="85">
        <v>5.5</v>
      </c>
      <c r="AK4" s="85">
        <v>6.1</v>
      </c>
      <c r="AL4" s="85">
        <v>6.9</v>
      </c>
      <c r="AM4" s="85">
        <v>6.8</v>
      </c>
      <c r="AN4" s="85">
        <v>9.4</v>
      </c>
      <c r="AO4" s="85">
        <v>6.5</v>
      </c>
      <c r="AP4" s="85">
        <v>5.8</v>
      </c>
      <c r="AQ4" s="85">
        <v>10</v>
      </c>
      <c r="AR4" s="85">
        <v>7.7</v>
      </c>
      <c r="AS4" s="85">
        <v>6.3</v>
      </c>
      <c r="AT4" s="85">
        <v>5.9</v>
      </c>
      <c r="AU4" s="85">
        <v>9.5</v>
      </c>
      <c r="AV4" s="85">
        <v>11.2</v>
      </c>
      <c r="AW4" s="85">
        <v>6.1</v>
      </c>
      <c r="AX4" s="85">
        <v>6.1</v>
      </c>
      <c r="AY4" s="85">
        <v>5.8</v>
      </c>
      <c r="AZ4" s="86">
        <v>6.7</v>
      </c>
      <c r="BB4" s="76" t="s">
        <v>345</v>
      </c>
    </row>
    <row r="5" spans="1:59" ht="17" thickBot="1">
      <c r="A5" s="78" t="s">
        <v>347</v>
      </c>
      <c r="B5" s="88">
        <v>3</v>
      </c>
      <c r="C5" s="89">
        <v>4</v>
      </c>
      <c r="D5" s="89">
        <v>6</v>
      </c>
      <c r="E5" s="89">
        <v>3</v>
      </c>
      <c r="F5" s="89">
        <v>3</v>
      </c>
      <c r="G5" s="89">
        <v>5</v>
      </c>
      <c r="H5" s="89">
        <v>7</v>
      </c>
      <c r="I5" s="89">
        <v>3</v>
      </c>
      <c r="J5" s="89">
        <v>38</v>
      </c>
      <c r="K5" s="89">
        <v>6</v>
      </c>
      <c r="L5" s="89">
        <v>3</v>
      </c>
      <c r="M5" s="89">
        <v>55</v>
      </c>
      <c r="N5" s="89">
        <v>4</v>
      </c>
      <c r="O5" s="89">
        <v>5</v>
      </c>
      <c r="P5" s="89">
        <v>7</v>
      </c>
      <c r="Q5" s="89">
        <v>12</v>
      </c>
      <c r="R5" s="89">
        <v>9</v>
      </c>
      <c r="S5" s="89">
        <v>16</v>
      </c>
      <c r="T5" s="89">
        <v>11</v>
      </c>
      <c r="U5" s="89">
        <v>8</v>
      </c>
      <c r="V5" s="89">
        <v>8</v>
      </c>
      <c r="W5" s="89">
        <v>6</v>
      </c>
      <c r="X5" s="89">
        <v>15</v>
      </c>
      <c r="Y5" s="89">
        <v>9</v>
      </c>
      <c r="Z5" s="89">
        <v>11</v>
      </c>
      <c r="AA5" s="89">
        <v>13</v>
      </c>
      <c r="AB5" s="89">
        <v>5</v>
      </c>
      <c r="AC5" s="89">
        <v>6</v>
      </c>
      <c r="AD5" s="89">
        <v>6</v>
      </c>
      <c r="AE5" s="89">
        <v>10</v>
      </c>
      <c r="AF5" s="89">
        <v>20</v>
      </c>
      <c r="AG5" s="89">
        <v>16</v>
      </c>
      <c r="AH5" s="89">
        <v>10</v>
      </c>
      <c r="AI5" s="89">
        <v>18</v>
      </c>
      <c r="AJ5" s="89">
        <v>20</v>
      </c>
      <c r="AK5" s="89">
        <v>10</v>
      </c>
      <c r="AL5" s="89">
        <v>7</v>
      </c>
      <c r="AM5" s="89">
        <v>3</v>
      </c>
      <c r="AN5" s="89">
        <v>3</v>
      </c>
      <c r="AO5" s="89">
        <v>11</v>
      </c>
      <c r="AP5" s="89">
        <v>10</v>
      </c>
      <c r="AQ5" s="89">
        <v>4</v>
      </c>
      <c r="AR5" s="89">
        <v>4</v>
      </c>
      <c r="AS5" s="89">
        <v>14</v>
      </c>
      <c r="AT5" s="89">
        <v>29</v>
      </c>
      <c r="AU5" s="89">
        <v>4</v>
      </c>
      <c r="AV5" s="89">
        <v>3</v>
      </c>
      <c r="AW5" s="89">
        <v>11</v>
      </c>
      <c r="AX5" s="89">
        <v>9</v>
      </c>
      <c r="AY5" s="89">
        <v>29</v>
      </c>
      <c r="AZ5" s="90">
        <v>6</v>
      </c>
      <c r="BB5" s="91">
        <f>SUM(B5:AZ5)</f>
        <v>538</v>
      </c>
    </row>
    <row r="6" spans="1:59">
      <c r="B6" s="72" t="s">
        <v>131</v>
      </c>
      <c r="BG6" s="70"/>
    </row>
    <row r="7" spans="1:59">
      <c r="A7" s="72"/>
      <c r="B7" s="70" t="s">
        <v>292</v>
      </c>
      <c r="C7" s="70" t="s">
        <v>293</v>
      </c>
      <c r="D7" s="70" t="s">
        <v>294</v>
      </c>
      <c r="E7" s="70" t="s">
        <v>295</v>
      </c>
      <c r="F7" s="70" t="s">
        <v>296</v>
      </c>
      <c r="G7" s="70" t="s">
        <v>297</v>
      </c>
      <c r="H7" s="70" t="s">
        <v>298</v>
      </c>
      <c r="I7" s="70" t="s">
        <v>299</v>
      </c>
      <c r="J7" s="70" t="s">
        <v>300</v>
      </c>
      <c r="K7" s="70" t="s">
        <v>301</v>
      </c>
      <c r="L7" s="70" t="s">
        <v>302</v>
      </c>
      <c r="M7" s="70" t="s">
        <v>303</v>
      </c>
      <c r="N7" s="70" t="s">
        <v>304</v>
      </c>
      <c r="O7" s="70" t="s">
        <v>305</v>
      </c>
      <c r="P7" s="70" t="s">
        <v>306</v>
      </c>
      <c r="Q7" s="70" t="s">
        <v>307</v>
      </c>
      <c r="R7" s="70" t="s">
        <v>308</v>
      </c>
      <c r="S7" s="70" t="s">
        <v>309</v>
      </c>
      <c r="T7" s="70" t="s">
        <v>310</v>
      </c>
      <c r="U7" s="70" t="s">
        <v>311</v>
      </c>
      <c r="V7" s="70" t="s">
        <v>312</v>
      </c>
      <c r="W7" s="70" t="s">
        <v>313</v>
      </c>
      <c r="X7" s="70" t="s">
        <v>314</v>
      </c>
      <c r="Y7" s="70" t="s">
        <v>315</v>
      </c>
      <c r="Z7" s="70" t="s">
        <v>316</v>
      </c>
      <c r="AA7" s="70" t="s">
        <v>317</v>
      </c>
      <c r="AB7" s="70" t="s">
        <v>318</v>
      </c>
      <c r="AC7" s="70" t="s">
        <v>319</v>
      </c>
      <c r="AD7" s="70" t="s">
        <v>320</v>
      </c>
      <c r="AE7" s="70" t="s">
        <v>321</v>
      </c>
      <c r="AF7" s="70" t="s">
        <v>322</v>
      </c>
      <c r="AG7" s="70" t="s">
        <v>323</v>
      </c>
      <c r="AH7" s="70" t="s">
        <v>324</v>
      </c>
      <c r="AI7" s="70" t="s">
        <v>325</v>
      </c>
      <c r="AJ7" s="70" t="s">
        <v>326</v>
      </c>
      <c r="AK7" s="70" t="s">
        <v>327</v>
      </c>
      <c r="AL7" s="70" t="s">
        <v>328</v>
      </c>
      <c r="AM7" s="70" t="s">
        <v>329</v>
      </c>
      <c r="AN7" s="70" t="s">
        <v>330</v>
      </c>
      <c r="AO7" s="70" t="s">
        <v>331</v>
      </c>
      <c r="AP7" s="70" t="s">
        <v>332</v>
      </c>
      <c r="AQ7" s="70" t="s">
        <v>333</v>
      </c>
      <c r="AR7" s="70" t="s">
        <v>334</v>
      </c>
      <c r="AS7" s="70" t="s">
        <v>335</v>
      </c>
      <c r="AT7" s="70" t="s">
        <v>336</v>
      </c>
      <c r="AU7" s="70" t="s">
        <v>337</v>
      </c>
      <c r="AV7" s="70" t="s">
        <v>338</v>
      </c>
      <c r="AW7" s="70" t="s">
        <v>339</v>
      </c>
      <c r="AX7" s="70" t="s">
        <v>340</v>
      </c>
      <c r="AY7" s="70" t="s">
        <v>341</v>
      </c>
      <c r="AZ7" s="70" t="s">
        <v>342</v>
      </c>
      <c r="BC7" s="74" t="s">
        <v>345</v>
      </c>
      <c r="BG7" s="70"/>
    </row>
    <row r="8" spans="1:59">
      <c r="A8" s="92" t="s">
        <v>292</v>
      </c>
      <c r="B8" s="93">
        <f>1</f>
        <v>1</v>
      </c>
      <c r="C8" s="93">
        <v>0.7</v>
      </c>
      <c r="D8" s="93">
        <v>0.7</v>
      </c>
      <c r="E8" s="93">
        <v>0.7</v>
      </c>
      <c r="F8" s="93">
        <v>0.7</v>
      </c>
      <c r="G8" s="93">
        <v>0.7</v>
      </c>
      <c r="H8" s="93">
        <v>0.7</v>
      </c>
      <c r="I8" s="93">
        <v>0.7</v>
      </c>
      <c r="J8" s="93">
        <v>0.7</v>
      </c>
      <c r="K8" s="93">
        <v>0.7</v>
      </c>
      <c r="L8" s="93">
        <v>0.7</v>
      </c>
      <c r="M8" s="94">
        <v>0.3</v>
      </c>
      <c r="N8" s="94">
        <v>0.3</v>
      </c>
      <c r="O8" s="94">
        <v>0.3</v>
      </c>
      <c r="P8" s="94">
        <v>0.3</v>
      </c>
      <c r="Q8" s="94">
        <v>0.3</v>
      </c>
      <c r="R8" s="94">
        <v>0.3</v>
      </c>
      <c r="S8" s="94">
        <v>0.3</v>
      </c>
      <c r="T8" s="94">
        <v>0.3</v>
      </c>
      <c r="U8" s="94">
        <v>0.3</v>
      </c>
      <c r="V8" s="94">
        <v>0.3</v>
      </c>
      <c r="W8" s="94">
        <v>0.3</v>
      </c>
      <c r="X8" s="94">
        <v>0.3</v>
      </c>
      <c r="Y8" s="94">
        <v>0.3</v>
      </c>
      <c r="Z8" s="94">
        <v>0.3</v>
      </c>
      <c r="AA8" s="94">
        <v>0.3</v>
      </c>
      <c r="AB8" s="94">
        <v>0.3</v>
      </c>
      <c r="AC8" s="94">
        <v>0.3</v>
      </c>
      <c r="AD8" s="94">
        <v>0.3</v>
      </c>
      <c r="AE8" s="94">
        <v>0.3</v>
      </c>
      <c r="AF8" s="94">
        <v>0.3</v>
      </c>
      <c r="AG8" s="94">
        <v>0.3</v>
      </c>
      <c r="AH8" s="94">
        <v>0.3</v>
      </c>
      <c r="AI8" s="94">
        <v>0.3</v>
      </c>
      <c r="AJ8" s="94">
        <v>0.3</v>
      </c>
      <c r="AK8" s="94">
        <v>0.3</v>
      </c>
      <c r="AL8" s="94">
        <v>0.3</v>
      </c>
      <c r="AM8" s="94">
        <v>0.3</v>
      </c>
      <c r="AN8" s="94">
        <v>0.3</v>
      </c>
      <c r="AO8" s="94">
        <v>0.3</v>
      </c>
      <c r="AP8" s="94">
        <v>0.3</v>
      </c>
      <c r="AQ8" s="94">
        <v>0.3</v>
      </c>
      <c r="AR8" s="94">
        <v>0.3</v>
      </c>
      <c r="AS8" s="94">
        <v>0.3</v>
      </c>
      <c r="AT8" s="94">
        <v>0.3</v>
      </c>
      <c r="AU8" s="94">
        <v>0.3</v>
      </c>
      <c r="AV8" s="94">
        <v>0.3</v>
      </c>
      <c r="AW8" s="94">
        <v>0.3</v>
      </c>
      <c r="AX8" s="94">
        <v>0.3</v>
      </c>
      <c r="AY8" s="94">
        <v>0.3</v>
      </c>
      <c r="AZ8" s="94">
        <v>0.3</v>
      </c>
      <c r="BC8" s="85" t="s">
        <v>349</v>
      </c>
      <c r="BD8" s="74" t="s">
        <v>350</v>
      </c>
      <c r="BG8" s="70"/>
    </row>
    <row r="9" spans="1:59">
      <c r="A9" s="92" t="s">
        <v>293</v>
      </c>
      <c r="B9" s="95">
        <v>0.7</v>
      </c>
      <c r="C9" s="95">
        <v>1</v>
      </c>
      <c r="D9" s="95">
        <v>0.7</v>
      </c>
      <c r="E9" s="95">
        <v>0.7</v>
      </c>
      <c r="F9" s="95">
        <v>0.7</v>
      </c>
      <c r="G9" s="95">
        <v>0.7</v>
      </c>
      <c r="H9" s="95">
        <v>0.7</v>
      </c>
      <c r="I9" s="95">
        <v>0.7</v>
      </c>
      <c r="J9" s="95">
        <v>0.7</v>
      </c>
      <c r="K9" s="95">
        <v>0.7</v>
      </c>
      <c r="L9" s="95">
        <v>0.7</v>
      </c>
      <c r="M9" s="96">
        <v>0.3</v>
      </c>
      <c r="N9" s="96">
        <v>0.3</v>
      </c>
      <c r="O9" s="96">
        <v>0.3</v>
      </c>
      <c r="P9" s="96">
        <v>0.3</v>
      </c>
      <c r="Q9" s="96">
        <v>0.3</v>
      </c>
      <c r="R9" s="96">
        <v>0.3</v>
      </c>
      <c r="S9" s="96">
        <v>0.3</v>
      </c>
      <c r="T9" s="96">
        <v>0.3</v>
      </c>
      <c r="U9" s="96">
        <v>0.3</v>
      </c>
      <c r="V9" s="96">
        <v>0.3</v>
      </c>
      <c r="W9" s="96">
        <v>0.3</v>
      </c>
      <c r="X9" s="96">
        <v>0.3</v>
      </c>
      <c r="Y9" s="96">
        <v>0.3</v>
      </c>
      <c r="Z9" s="96">
        <v>0.3</v>
      </c>
      <c r="AA9" s="96">
        <v>0.3</v>
      </c>
      <c r="AB9" s="96">
        <v>0.3</v>
      </c>
      <c r="AC9" s="96">
        <v>0.3</v>
      </c>
      <c r="AD9" s="96">
        <v>0.3</v>
      </c>
      <c r="AE9" s="96">
        <v>0.3</v>
      </c>
      <c r="AF9" s="96">
        <v>0.3</v>
      </c>
      <c r="AG9" s="96">
        <v>0.3</v>
      </c>
      <c r="AH9" s="96">
        <v>0.3</v>
      </c>
      <c r="AI9" s="96">
        <v>0.3</v>
      </c>
      <c r="AJ9" s="96">
        <v>0.3</v>
      </c>
      <c r="AK9" s="96">
        <v>0.3</v>
      </c>
      <c r="AL9" s="96">
        <v>0.3</v>
      </c>
      <c r="AM9" s="96">
        <v>0.3</v>
      </c>
      <c r="AN9" s="96">
        <v>0.3</v>
      </c>
      <c r="AO9" s="96">
        <v>0.3</v>
      </c>
      <c r="AP9" s="96">
        <v>0.3</v>
      </c>
      <c r="AQ9" s="96">
        <v>0.3</v>
      </c>
      <c r="AR9" s="96">
        <v>0.3</v>
      </c>
      <c r="AS9" s="96">
        <v>0.3</v>
      </c>
      <c r="AT9" s="96">
        <v>0.3</v>
      </c>
      <c r="AU9" s="96">
        <v>0.3</v>
      </c>
      <c r="AV9" s="96">
        <v>0.3</v>
      </c>
      <c r="AW9" s="96">
        <v>0.3</v>
      </c>
      <c r="AX9" s="96">
        <v>0.3</v>
      </c>
      <c r="AY9" s="96">
        <v>0.3</v>
      </c>
      <c r="AZ9" s="96">
        <v>0.3</v>
      </c>
      <c r="BB9" s="67" t="s">
        <v>144</v>
      </c>
      <c r="BC9" s="67">
        <f ca="1">SUM(B65:AZ65)</f>
        <v>202</v>
      </c>
      <c r="BG9" s="70"/>
    </row>
    <row r="10" spans="1:59">
      <c r="A10" s="92" t="s">
        <v>294</v>
      </c>
      <c r="B10" s="93">
        <v>0.7</v>
      </c>
      <c r="C10" s="93">
        <v>0.7</v>
      </c>
      <c r="D10" s="93">
        <v>1</v>
      </c>
      <c r="E10" s="93">
        <v>0.7</v>
      </c>
      <c r="F10" s="93">
        <v>0.7</v>
      </c>
      <c r="G10" s="93">
        <v>0.7</v>
      </c>
      <c r="H10" s="93">
        <v>0.7</v>
      </c>
      <c r="I10" s="93">
        <v>0.7</v>
      </c>
      <c r="J10" s="93">
        <v>0.7</v>
      </c>
      <c r="K10" s="93">
        <v>0.7</v>
      </c>
      <c r="L10" s="93">
        <v>0.7</v>
      </c>
      <c r="M10" s="94">
        <v>0.3</v>
      </c>
      <c r="N10" s="94">
        <v>0.3</v>
      </c>
      <c r="O10" s="94">
        <v>0.3</v>
      </c>
      <c r="P10" s="94">
        <v>0.3</v>
      </c>
      <c r="Q10" s="94">
        <v>0.3</v>
      </c>
      <c r="R10" s="94">
        <v>0.3</v>
      </c>
      <c r="S10" s="94">
        <v>0.3</v>
      </c>
      <c r="T10" s="94">
        <v>0.3</v>
      </c>
      <c r="U10" s="94">
        <v>0.3</v>
      </c>
      <c r="V10" s="94">
        <v>0.3</v>
      </c>
      <c r="W10" s="94">
        <v>0.3</v>
      </c>
      <c r="X10" s="94">
        <v>0.3</v>
      </c>
      <c r="Y10" s="94">
        <v>0.3</v>
      </c>
      <c r="Z10" s="94">
        <v>0.3</v>
      </c>
      <c r="AA10" s="94">
        <v>0.3</v>
      </c>
      <c r="AB10" s="94">
        <v>0.3</v>
      </c>
      <c r="AC10" s="94">
        <v>0.3</v>
      </c>
      <c r="AD10" s="94">
        <v>0.3</v>
      </c>
      <c r="AE10" s="94">
        <v>0.3</v>
      </c>
      <c r="AF10" s="94">
        <v>0.3</v>
      </c>
      <c r="AG10" s="94">
        <v>0.3</v>
      </c>
      <c r="AH10" s="94">
        <v>0.3</v>
      </c>
      <c r="AI10" s="94">
        <v>0.3</v>
      </c>
      <c r="AJ10" s="94">
        <v>0.3</v>
      </c>
      <c r="AK10" s="94">
        <v>0.3</v>
      </c>
      <c r="AL10" s="94">
        <v>0.3</v>
      </c>
      <c r="AM10" s="94">
        <v>0.3</v>
      </c>
      <c r="AN10" s="94">
        <v>0.3</v>
      </c>
      <c r="AO10" s="94">
        <v>0.3</v>
      </c>
      <c r="AP10" s="94">
        <v>0.3</v>
      </c>
      <c r="AQ10" s="94">
        <v>0.3</v>
      </c>
      <c r="AR10" s="94">
        <v>0.3</v>
      </c>
      <c r="AS10" s="94">
        <v>0.3</v>
      </c>
      <c r="AT10" s="94">
        <v>0.3</v>
      </c>
      <c r="AU10" s="94">
        <v>0.3</v>
      </c>
      <c r="AV10" s="94">
        <v>0.3</v>
      </c>
      <c r="AW10" s="94">
        <v>0.3</v>
      </c>
      <c r="AX10" s="94">
        <v>0.3</v>
      </c>
      <c r="AY10" s="94">
        <v>0.3</v>
      </c>
      <c r="AZ10" s="94">
        <v>0.3</v>
      </c>
      <c r="BB10" s="72">
        <v>0</v>
      </c>
      <c r="BC10" s="72">
        <v>286</v>
      </c>
      <c r="BD10" s="72">
        <f t="shared" ref="BD10:BD73" si="0">$BB$5-BC10</f>
        <v>252</v>
      </c>
      <c r="BG10" s="70"/>
    </row>
    <row r="11" spans="1:59" hidden="1" outlineLevel="1">
      <c r="A11" s="92" t="s">
        <v>295</v>
      </c>
      <c r="B11" s="93">
        <v>0.7</v>
      </c>
      <c r="C11" s="93">
        <v>0.7</v>
      </c>
      <c r="D11" s="93">
        <v>0.7</v>
      </c>
      <c r="E11" s="93">
        <v>1</v>
      </c>
      <c r="F11" s="93">
        <v>0.7</v>
      </c>
      <c r="G11" s="93">
        <v>0.7</v>
      </c>
      <c r="H11" s="93">
        <v>0.7</v>
      </c>
      <c r="I11" s="93">
        <v>0.7</v>
      </c>
      <c r="J11" s="93">
        <v>0.7</v>
      </c>
      <c r="K11" s="93">
        <v>0.7</v>
      </c>
      <c r="L11" s="93">
        <v>0.7</v>
      </c>
      <c r="M11" s="94">
        <v>0.3</v>
      </c>
      <c r="N11" s="94">
        <v>0.3</v>
      </c>
      <c r="O11" s="94">
        <v>0.3</v>
      </c>
      <c r="P11" s="94">
        <v>0.3</v>
      </c>
      <c r="Q11" s="94">
        <v>0.3</v>
      </c>
      <c r="R11" s="94">
        <v>0.3</v>
      </c>
      <c r="S11" s="94">
        <v>0.3</v>
      </c>
      <c r="T11" s="94">
        <v>0.3</v>
      </c>
      <c r="U11" s="94">
        <v>0.3</v>
      </c>
      <c r="V11" s="94">
        <v>0.3</v>
      </c>
      <c r="W11" s="94">
        <v>0.3</v>
      </c>
      <c r="X11" s="94">
        <v>0.3</v>
      </c>
      <c r="Y11" s="94">
        <v>0.3</v>
      </c>
      <c r="Z11" s="94">
        <v>0.3</v>
      </c>
      <c r="AA11" s="94">
        <v>0.3</v>
      </c>
      <c r="AB11" s="94">
        <v>0.3</v>
      </c>
      <c r="AC11" s="94">
        <v>0.3</v>
      </c>
      <c r="AD11" s="94">
        <v>0.3</v>
      </c>
      <c r="AE11" s="94">
        <v>0.3</v>
      </c>
      <c r="AF11" s="94">
        <v>0.3</v>
      </c>
      <c r="AG11" s="94">
        <v>0.3</v>
      </c>
      <c r="AH11" s="94">
        <v>0.3</v>
      </c>
      <c r="AI11" s="94">
        <v>0.3</v>
      </c>
      <c r="AJ11" s="94">
        <v>0.3</v>
      </c>
      <c r="AK11" s="94">
        <v>0.3</v>
      </c>
      <c r="AL11" s="94">
        <v>0.3</v>
      </c>
      <c r="AM11" s="94">
        <v>0.3</v>
      </c>
      <c r="AN11" s="94">
        <v>0.3</v>
      </c>
      <c r="AO11" s="94">
        <v>0.3</v>
      </c>
      <c r="AP11" s="94">
        <v>0.3</v>
      </c>
      <c r="AQ11" s="94">
        <v>0.3</v>
      </c>
      <c r="AR11" s="94">
        <v>0.3</v>
      </c>
      <c r="AS11" s="94">
        <v>0.3</v>
      </c>
      <c r="AT11" s="94">
        <v>0.3</v>
      </c>
      <c r="AU11" s="94">
        <v>0.3</v>
      </c>
      <c r="AV11" s="94">
        <v>0.3</v>
      </c>
      <c r="AW11" s="94">
        <v>0.3</v>
      </c>
      <c r="AX11" s="94">
        <v>0.3</v>
      </c>
      <c r="AY11" s="94">
        <v>0.3</v>
      </c>
      <c r="AZ11" s="94">
        <v>0.3</v>
      </c>
      <c r="BB11" s="72">
        <v>5.0000000000000001E-4</v>
      </c>
      <c r="BC11" s="72">
        <v>280</v>
      </c>
      <c r="BD11" s="72">
        <f t="shared" si="0"/>
        <v>258</v>
      </c>
      <c r="BG11" s="70"/>
    </row>
    <row r="12" spans="1:59" hidden="1" outlineLevel="1">
      <c r="A12" s="92" t="s">
        <v>296</v>
      </c>
      <c r="B12" s="93">
        <v>0.7</v>
      </c>
      <c r="C12" s="93">
        <v>0.7</v>
      </c>
      <c r="D12" s="93">
        <v>0.7</v>
      </c>
      <c r="E12" s="93">
        <v>0.7</v>
      </c>
      <c r="F12" s="93">
        <v>1</v>
      </c>
      <c r="G12" s="93">
        <v>0.7</v>
      </c>
      <c r="H12" s="93">
        <v>0.7</v>
      </c>
      <c r="I12" s="93">
        <v>0.7</v>
      </c>
      <c r="J12" s="93">
        <v>0.7</v>
      </c>
      <c r="K12" s="93">
        <v>0.7</v>
      </c>
      <c r="L12" s="93">
        <v>0.7</v>
      </c>
      <c r="M12" s="94">
        <v>0.3</v>
      </c>
      <c r="N12" s="94">
        <v>0.3</v>
      </c>
      <c r="O12" s="94">
        <v>0.3</v>
      </c>
      <c r="P12" s="94">
        <v>0.3</v>
      </c>
      <c r="Q12" s="94">
        <v>0.3</v>
      </c>
      <c r="R12" s="94">
        <v>0.3</v>
      </c>
      <c r="S12" s="94">
        <v>0.3</v>
      </c>
      <c r="T12" s="94">
        <v>0.3</v>
      </c>
      <c r="U12" s="94">
        <v>0.3</v>
      </c>
      <c r="V12" s="94">
        <v>0.3</v>
      </c>
      <c r="W12" s="94">
        <v>0.3</v>
      </c>
      <c r="X12" s="94">
        <v>0.3</v>
      </c>
      <c r="Y12" s="94">
        <v>0.3</v>
      </c>
      <c r="Z12" s="94">
        <v>0.3</v>
      </c>
      <c r="AA12" s="94">
        <v>0.3</v>
      </c>
      <c r="AB12" s="94">
        <v>0.3</v>
      </c>
      <c r="AC12" s="94">
        <v>0.3</v>
      </c>
      <c r="AD12" s="94">
        <v>0.3</v>
      </c>
      <c r="AE12" s="94">
        <v>0.3</v>
      </c>
      <c r="AF12" s="94">
        <v>0.3</v>
      </c>
      <c r="AG12" s="94">
        <v>0.3</v>
      </c>
      <c r="AH12" s="94">
        <v>0.3</v>
      </c>
      <c r="AI12" s="94">
        <v>0.3</v>
      </c>
      <c r="AJ12" s="94">
        <v>0.3</v>
      </c>
      <c r="AK12" s="94">
        <v>0.3</v>
      </c>
      <c r="AL12" s="94">
        <v>0.3</v>
      </c>
      <c r="AM12" s="94">
        <v>0.3</v>
      </c>
      <c r="AN12" s="94">
        <v>0.3</v>
      </c>
      <c r="AO12" s="94">
        <v>0.3</v>
      </c>
      <c r="AP12" s="94">
        <v>0.3</v>
      </c>
      <c r="AQ12" s="94">
        <v>0.3</v>
      </c>
      <c r="AR12" s="94">
        <v>0.3</v>
      </c>
      <c r="AS12" s="94">
        <v>0.3</v>
      </c>
      <c r="AT12" s="94">
        <v>0.3</v>
      </c>
      <c r="AU12" s="94">
        <v>0.3</v>
      </c>
      <c r="AV12" s="94">
        <v>0.3</v>
      </c>
      <c r="AW12" s="94">
        <v>0.3</v>
      </c>
      <c r="AX12" s="94">
        <v>0.3</v>
      </c>
      <c r="AY12" s="94">
        <v>0.3</v>
      </c>
      <c r="AZ12" s="94">
        <v>0.3</v>
      </c>
      <c r="BB12" s="72">
        <v>1E-3</v>
      </c>
      <c r="BC12" s="72">
        <v>269</v>
      </c>
      <c r="BD12" s="72">
        <f t="shared" si="0"/>
        <v>269</v>
      </c>
      <c r="BG12" s="70"/>
    </row>
    <row r="13" spans="1:59" hidden="1" outlineLevel="1">
      <c r="A13" s="92" t="s">
        <v>297</v>
      </c>
      <c r="B13" s="93">
        <v>0.7</v>
      </c>
      <c r="C13" s="93">
        <v>0.7</v>
      </c>
      <c r="D13" s="93">
        <v>0.7</v>
      </c>
      <c r="E13" s="93">
        <v>0.7</v>
      </c>
      <c r="F13" s="93">
        <v>0.7</v>
      </c>
      <c r="G13" s="93">
        <v>1</v>
      </c>
      <c r="H13" s="93">
        <v>0.7</v>
      </c>
      <c r="I13" s="93">
        <v>0.7</v>
      </c>
      <c r="J13" s="93">
        <v>0.7</v>
      </c>
      <c r="K13" s="93">
        <v>0.7</v>
      </c>
      <c r="L13" s="93">
        <v>0.7</v>
      </c>
      <c r="M13" s="94">
        <v>0.3</v>
      </c>
      <c r="N13" s="94">
        <v>0.3</v>
      </c>
      <c r="O13" s="94">
        <v>0.3</v>
      </c>
      <c r="P13" s="94">
        <v>0.3</v>
      </c>
      <c r="Q13" s="94">
        <v>0.3</v>
      </c>
      <c r="R13" s="94">
        <v>0.3</v>
      </c>
      <c r="S13" s="94">
        <v>0.3</v>
      </c>
      <c r="T13" s="94">
        <v>0.3</v>
      </c>
      <c r="U13" s="94">
        <v>0.3</v>
      </c>
      <c r="V13" s="94">
        <v>0.3</v>
      </c>
      <c r="W13" s="94">
        <v>0.3</v>
      </c>
      <c r="X13" s="94">
        <v>0.3</v>
      </c>
      <c r="Y13" s="94">
        <v>0.3</v>
      </c>
      <c r="Z13" s="94">
        <v>0.3</v>
      </c>
      <c r="AA13" s="94">
        <v>0.3</v>
      </c>
      <c r="AB13" s="94">
        <v>0.3</v>
      </c>
      <c r="AC13" s="94">
        <v>0.3</v>
      </c>
      <c r="AD13" s="94">
        <v>0.3</v>
      </c>
      <c r="AE13" s="94">
        <v>0.3</v>
      </c>
      <c r="AF13" s="94">
        <v>0.3</v>
      </c>
      <c r="AG13" s="94">
        <v>0.3</v>
      </c>
      <c r="AH13" s="94">
        <v>0.3</v>
      </c>
      <c r="AI13" s="94">
        <v>0.3</v>
      </c>
      <c r="AJ13" s="94">
        <v>0.3</v>
      </c>
      <c r="AK13" s="94">
        <v>0.3</v>
      </c>
      <c r="AL13" s="94">
        <v>0.3</v>
      </c>
      <c r="AM13" s="94">
        <v>0.3</v>
      </c>
      <c r="AN13" s="94">
        <v>0.3</v>
      </c>
      <c r="AO13" s="94">
        <v>0.3</v>
      </c>
      <c r="AP13" s="94">
        <v>0.3</v>
      </c>
      <c r="AQ13" s="94">
        <v>0.3</v>
      </c>
      <c r="AR13" s="94">
        <v>0.3</v>
      </c>
      <c r="AS13" s="94">
        <v>0.3</v>
      </c>
      <c r="AT13" s="94">
        <v>0.3</v>
      </c>
      <c r="AU13" s="94">
        <v>0.3</v>
      </c>
      <c r="AV13" s="94">
        <v>0.3</v>
      </c>
      <c r="AW13" s="94">
        <v>0.3</v>
      </c>
      <c r="AX13" s="94">
        <v>0.3</v>
      </c>
      <c r="AY13" s="94">
        <v>0.3</v>
      </c>
      <c r="AZ13" s="94">
        <v>0.3</v>
      </c>
      <c r="BB13" s="72">
        <v>1.5E-3</v>
      </c>
      <c r="BC13" s="72">
        <v>242</v>
      </c>
      <c r="BD13" s="72">
        <f t="shared" si="0"/>
        <v>296</v>
      </c>
      <c r="BG13" s="70"/>
    </row>
    <row r="14" spans="1:59" hidden="1" outlineLevel="1">
      <c r="A14" s="92" t="s">
        <v>298</v>
      </c>
      <c r="B14" s="93">
        <v>0.7</v>
      </c>
      <c r="C14" s="93">
        <v>0.7</v>
      </c>
      <c r="D14" s="93">
        <v>0.7</v>
      </c>
      <c r="E14" s="93">
        <v>0.7</v>
      </c>
      <c r="F14" s="93">
        <v>0.7</v>
      </c>
      <c r="G14" s="93">
        <v>0.7</v>
      </c>
      <c r="H14" s="93">
        <v>1</v>
      </c>
      <c r="I14" s="93">
        <v>0.7</v>
      </c>
      <c r="J14" s="93">
        <v>0.7</v>
      </c>
      <c r="K14" s="93">
        <v>0.7</v>
      </c>
      <c r="L14" s="93">
        <v>0.7</v>
      </c>
      <c r="M14" s="94">
        <v>0.3</v>
      </c>
      <c r="N14" s="94">
        <v>0.3</v>
      </c>
      <c r="O14" s="94">
        <v>0.3</v>
      </c>
      <c r="P14" s="94">
        <v>0.3</v>
      </c>
      <c r="Q14" s="94">
        <v>0.3</v>
      </c>
      <c r="R14" s="94">
        <v>0.3</v>
      </c>
      <c r="S14" s="94">
        <v>0.3</v>
      </c>
      <c r="T14" s="94">
        <v>0.3</v>
      </c>
      <c r="U14" s="94">
        <v>0.3</v>
      </c>
      <c r="V14" s="94">
        <v>0.3</v>
      </c>
      <c r="W14" s="94">
        <v>0.3</v>
      </c>
      <c r="X14" s="94">
        <v>0.3</v>
      </c>
      <c r="Y14" s="94">
        <v>0.3</v>
      </c>
      <c r="Z14" s="94">
        <v>0.3</v>
      </c>
      <c r="AA14" s="94">
        <v>0.3</v>
      </c>
      <c r="AB14" s="94">
        <v>0.3</v>
      </c>
      <c r="AC14" s="94">
        <v>0.3</v>
      </c>
      <c r="AD14" s="94">
        <v>0.3</v>
      </c>
      <c r="AE14" s="94">
        <v>0.3</v>
      </c>
      <c r="AF14" s="94">
        <v>0.3</v>
      </c>
      <c r="AG14" s="94">
        <v>0.3</v>
      </c>
      <c r="AH14" s="94">
        <v>0.3</v>
      </c>
      <c r="AI14" s="94">
        <v>0.3</v>
      </c>
      <c r="AJ14" s="94">
        <v>0.3</v>
      </c>
      <c r="AK14" s="94">
        <v>0.3</v>
      </c>
      <c r="AL14" s="94">
        <v>0.3</v>
      </c>
      <c r="AM14" s="94">
        <v>0.3</v>
      </c>
      <c r="AN14" s="94">
        <v>0.3</v>
      </c>
      <c r="AO14" s="94">
        <v>0.3</v>
      </c>
      <c r="AP14" s="94">
        <v>0.3</v>
      </c>
      <c r="AQ14" s="94">
        <v>0.3</v>
      </c>
      <c r="AR14" s="94">
        <v>0.3</v>
      </c>
      <c r="AS14" s="94">
        <v>0.3</v>
      </c>
      <c r="AT14" s="94">
        <v>0.3</v>
      </c>
      <c r="AU14" s="94">
        <v>0.3</v>
      </c>
      <c r="AV14" s="94">
        <v>0.3</v>
      </c>
      <c r="AW14" s="94">
        <v>0.3</v>
      </c>
      <c r="AX14" s="94">
        <v>0.3</v>
      </c>
      <c r="AY14" s="94">
        <v>0.3</v>
      </c>
      <c r="AZ14" s="94">
        <v>0.3</v>
      </c>
      <c r="BB14" s="72">
        <v>2E-3</v>
      </c>
      <c r="BC14" s="72">
        <v>211</v>
      </c>
      <c r="BD14" s="72">
        <f t="shared" si="0"/>
        <v>327</v>
      </c>
      <c r="BG14" s="70"/>
    </row>
    <row r="15" spans="1:59" hidden="1" outlineLevel="1">
      <c r="A15" s="92" t="s">
        <v>299</v>
      </c>
      <c r="B15" s="93">
        <v>0.7</v>
      </c>
      <c r="C15" s="93">
        <v>0.7</v>
      </c>
      <c r="D15" s="93">
        <v>0.7</v>
      </c>
      <c r="E15" s="93">
        <v>0.7</v>
      </c>
      <c r="F15" s="93">
        <v>0.7</v>
      </c>
      <c r="G15" s="93">
        <v>0.7</v>
      </c>
      <c r="H15" s="93">
        <v>0.7</v>
      </c>
      <c r="I15" s="93">
        <v>1</v>
      </c>
      <c r="J15" s="93">
        <v>0.7</v>
      </c>
      <c r="K15" s="93">
        <v>0.7</v>
      </c>
      <c r="L15" s="93">
        <v>0.7</v>
      </c>
      <c r="M15" s="94">
        <v>0.3</v>
      </c>
      <c r="N15" s="94">
        <v>0.3</v>
      </c>
      <c r="O15" s="94">
        <v>0.3</v>
      </c>
      <c r="P15" s="94">
        <v>0.3</v>
      </c>
      <c r="Q15" s="94">
        <v>0.3</v>
      </c>
      <c r="R15" s="94">
        <v>0.3</v>
      </c>
      <c r="S15" s="94">
        <v>0.3</v>
      </c>
      <c r="T15" s="94">
        <v>0.3</v>
      </c>
      <c r="U15" s="94">
        <v>0.3</v>
      </c>
      <c r="V15" s="94">
        <v>0.3</v>
      </c>
      <c r="W15" s="94">
        <v>0.3</v>
      </c>
      <c r="X15" s="94">
        <v>0.3</v>
      </c>
      <c r="Y15" s="94">
        <v>0.3</v>
      </c>
      <c r="Z15" s="94">
        <v>0.3</v>
      </c>
      <c r="AA15" s="94">
        <v>0.3</v>
      </c>
      <c r="AB15" s="94">
        <v>0.3</v>
      </c>
      <c r="AC15" s="94">
        <v>0.3</v>
      </c>
      <c r="AD15" s="94">
        <v>0.3</v>
      </c>
      <c r="AE15" s="94">
        <v>0.3</v>
      </c>
      <c r="AF15" s="94">
        <v>0.3</v>
      </c>
      <c r="AG15" s="94">
        <v>0.3</v>
      </c>
      <c r="AH15" s="94">
        <v>0.3</v>
      </c>
      <c r="AI15" s="94">
        <v>0.3</v>
      </c>
      <c r="AJ15" s="94">
        <v>0.3</v>
      </c>
      <c r="AK15" s="94">
        <v>0.3</v>
      </c>
      <c r="AL15" s="94">
        <v>0.3</v>
      </c>
      <c r="AM15" s="94">
        <v>0.3</v>
      </c>
      <c r="AN15" s="94">
        <v>0.3</v>
      </c>
      <c r="AO15" s="94">
        <v>0.3</v>
      </c>
      <c r="AP15" s="94">
        <v>0.3</v>
      </c>
      <c r="AQ15" s="94">
        <v>0.3</v>
      </c>
      <c r="AR15" s="94">
        <v>0.3</v>
      </c>
      <c r="AS15" s="94">
        <v>0.3</v>
      </c>
      <c r="AT15" s="94">
        <v>0.3</v>
      </c>
      <c r="AU15" s="94">
        <v>0.3</v>
      </c>
      <c r="AV15" s="94">
        <v>0.3</v>
      </c>
      <c r="AW15" s="94">
        <v>0.3</v>
      </c>
      <c r="AX15" s="94">
        <v>0.3</v>
      </c>
      <c r="AY15" s="94">
        <v>0.3</v>
      </c>
      <c r="AZ15" s="94">
        <v>0.3</v>
      </c>
      <c r="BB15" s="72">
        <v>2.5000000000000001E-3</v>
      </c>
      <c r="BC15" s="72">
        <v>219</v>
      </c>
      <c r="BD15" s="72">
        <f t="shared" si="0"/>
        <v>319</v>
      </c>
      <c r="BG15" s="70"/>
    </row>
    <row r="16" spans="1:59" hidden="1" outlineLevel="1">
      <c r="A16" s="92" t="s">
        <v>300</v>
      </c>
      <c r="B16" s="93">
        <v>0.7</v>
      </c>
      <c r="C16" s="93">
        <v>0.7</v>
      </c>
      <c r="D16" s="93">
        <v>0.7</v>
      </c>
      <c r="E16" s="93">
        <v>0.7</v>
      </c>
      <c r="F16" s="93">
        <v>0.7</v>
      </c>
      <c r="G16" s="93">
        <v>0.7</v>
      </c>
      <c r="H16" s="93">
        <v>0.7</v>
      </c>
      <c r="I16" s="93">
        <v>0.7</v>
      </c>
      <c r="J16" s="93">
        <v>1</v>
      </c>
      <c r="K16" s="93">
        <v>0.7</v>
      </c>
      <c r="L16" s="93">
        <v>0.7</v>
      </c>
      <c r="M16" s="94">
        <v>0.3</v>
      </c>
      <c r="N16" s="94">
        <v>0.3</v>
      </c>
      <c r="O16" s="94">
        <v>0.3</v>
      </c>
      <c r="P16" s="94">
        <v>0.3</v>
      </c>
      <c r="Q16" s="94">
        <v>0.3</v>
      </c>
      <c r="R16" s="94">
        <v>0.3</v>
      </c>
      <c r="S16" s="94">
        <v>0.3</v>
      </c>
      <c r="T16" s="94">
        <v>0.3</v>
      </c>
      <c r="U16" s="94">
        <v>0.3</v>
      </c>
      <c r="V16" s="94">
        <v>0.3</v>
      </c>
      <c r="W16" s="94">
        <v>0.3</v>
      </c>
      <c r="X16" s="94">
        <v>0.3</v>
      </c>
      <c r="Y16" s="94">
        <v>0.3</v>
      </c>
      <c r="Z16" s="94">
        <v>0.3</v>
      </c>
      <c r="AA16" s="94">
        <v>0.3</v>
      </c>
      <c r="AB16" s="94">
        <v>0.3</v>
      </c>
      <c r="AC16" s="94">
        <v>0.3</v>
      </c>
      <c r="AD16" s="94">
        <v>0.3</v>
      </c>
      <c r="AE16" s="94">
        <v>0.3</v>
      </c>
      <c r="AF16" s="94">
        <v>0.3</v>
      </c>
      <c r="AG16" s="94">
        <v>0.3</v>
      </c>
      <c r="AH16" s="94">
        <v>0.3</v>
      </c>
      <c r="AI16" s="94">
        <v>0.3</v>
      </c>
      <c r="AJ16" s="94">
        <v>0.3</v>
      </c>
      <c r="AK16" s="94">
        <v>0.3</v>
      </c>
      <c r="AL16" s="94">
        <v>0.3</v>
      </c>
      <c r="AM16" s="94">
        <v>0.3</v>
      </c>
      <c r="AN16" s="94">
        <v>0.3</v>
      </c>
      <c r="AO16" s="94">
        <v>0.3</v>
      </c>
      <c r="AP16" s="94">
        <v>0.3</v>
      </c>
      <c r="AQ16" s="94">
        <v>0.3</v>
      </c>
      <c r="AR16" s="94">
        <v>0.3</v>
      </c>
      <c r="AS16" s="94">
        <v>0.3</v>
      </c>
      <c r="AT16" s="94">
        <v>0.3</v>
      </c>
      <c r="AU16" s="94">
        <v>0.3</v>
      </c>
      <c r="AV16" s="94">
        <v>0.3</v>
      </c>
      <c r="AW16" s="94">
        <v>0.3</v>
      </c>
      <c r="AX16" s="94">
        <v>0.3</v>
      </c>
      <c r="AY16" s="94">
        <v>0.3</v>
      </c>
      <c r="AZ16" s="94">
        <v>0.3</v>
      </c>
      <c r="BB16" s="72">
        <v>3.0000000000000001E-3</v>
      </c>
      <c r="BC16" s="72">
        <v>251</v>
      </c>
      <c r="BD16" s="72">
        <f t="shared" si="0"/>
        <v>287</v>
      </c>
      <c r="BG16" s="70"/>
    </row>
    <row r="17" spans="1:59" hidden="1" outlineLevel="1">
      <c r="A17" s="92" t="s">
        <v>301</v>
      </c>
      <c r="B17" s="93">
        <v>0.7</v>
      </c>
      <c r="C17" s="93">
        <v>0.7</v>
      </c>
      <c r="D17" s="93">
        <v>0.7</v>
      </c>
      <c r="E17" s="93">
        <v>0.7</v>
      </c>
      <c r="F17" s="93">
        <v>0.7</v>
      </c>
      <c r="G17" s="93">
        <v>0.7</v>
      </c>
      <c r="H17" s="93">
        <v>0.7</v>
      </c>
      <c r="I17" s="93">
        <v>0.7</v>
      </c>
      <c r="J17" s="93">
        <v>0.7</v>
      </c>
      <c r="K17" s="93">
        <v>1</v>
      </c>
      <c r="L17" s="93">
        <v>0.7</v>
      </c>
      <c r="M17" s="94">
        <v>0.3</v>
      </c>
      <c r="N17" s="94">
        <v>0.3</v>
      </c>
      <c r="O17" s="94">
        <v>0.3</v>
      </c>
      <c r="P17" s="94">
        <v>0.3</v>
      </c>
      <c r="Q17" s="94">
        <v>0.3</v>
      </c>
      <c r="R17" s="94">
        <v>0.3</v>
      </c>
      <c r="S17" s="94">
        <v>0.3</v>
      </c>
      <c r="T17" s="94">
        <v>0.3</v>
      </c>
      <c r="U17" s="94">
        <v>0.3</v>
      </c>
      <c r="V17" s="94">
        <v>0.3</v>
      </c>
      <c r="W17" s="94">
        <v>0.3</v>
      </c>
      <c r="X17" s="94">
        <v>0.3</v>
      </c>
      <c r="Y17" s="94">
        <v>0.3</v>
      </c>
      <c r="Z17" s="94">
        <v>0.3</v>
      </c>
      <c r="AA17" s="94">
        <v>0.3</v>
      </c>
      <c r="AB17" s="94">
        <v>0.3</v>
      </c>
      <c r="AC17" s="94">
        <v>0.3</v>
      </c>
      <c r="AD17" s="94">
        <v>0.3</v>
      </c>
      <c r="AE17" s="94">
        <v>0.3</v>
      </c>
      <c r="AF17" s="94">
        <v>0.3</v>
      </c>
      <c r="AG17" s="94">
        <v>0.3</v>
      </c>
      <c r="AH17" s="94">
        <v>0.3</v>
      </c>
      <c r="AI17" s="94">
        <v>0.3</v>
      </c>
      <c r="AJ17" s="94">
        <v>0.3</v>
      </c>
      <c r="AK17" s="94">
        <v>0.3</v>
      </c>
      <c r="AL17" s="94">
        <v>0.3</v>
      </c>
      <c r="AM17" s="94">
        <v>0.3</v>
      </c>
      <c r="AN17" s="94">
        <v>0.3</v>
      </c>
      <c r="AO17" s="94">
        <v>0.3</v>
      </c>
      <c r="AP17" s="94">
        <v>0.3</v>
      </c>
      <c r="AQ17" s="94">
        <v>0.3</v>
      </c>
      <c r="AR17" s="94">
        <v>0.3</v>
      </c>
      <c r="AS17" s="94">
        <v>0.3</v>
      </c>
      <c r="AT17" s="94">
        <v>0.3</v>
      </c>
      <c r="AU17" s="94">
        <v>0.3</v>
      </c>
      <c r="AV17" s="94">
        <v>0.3</v>
      </c>
      <c r="AW17" s="94">
        <v>0.3</v>
      </c>
      <c r="AX17" s="94">
        <v>0.3</v>
      </c>
      <c r="AY17" s="94">
        <v>0.3</v>
      </c>
      <c r="AZ17" s="94">
        <v>0.3</v>
      </c>
      <c r="BB17" s="72">
        <v>3.5000000000000001E-3</v>
      </c>
      <c r="BC17" s="72">
        <v>210</v>
      </c>
      <c r="BD17" s="72">
        <f t="shared" si="0"/>
        <v>328</v>
      </c>
      <c r="BG17" s="70"/>
    </row>
    <row r="18" spans="1:59" hidden="1" outlineLevel="1">
      <c r="A18" s="92" t="s">
        <v>302</v>
      </c>
      <c r="B18" s="93">
        <v>0.7</v>
      </c>
      <c r="C18" s="93">
        <v>0.7</v>
      </c>
      <c r="D18" s="93">
        <v>0.7</v>
      </c>
      <c r="E18" s="93">
        <v>0.7</v>
      </c>
      <c r="F18" s="93">
        <v>0.7</v>
      </c>
      <c r="G18" s="93">
        <v>0.7</v>
      </c>
      <c r="H18" s="93">
        <v>0.7</v>
      </c>
      <c r="I18" s="93">
        <v>0.7</v>
      </c>
      <c r="J18" s="93">
        <v>0.7</v>
      </c>
      <c r="K18" s="93">
        <v>0.7</v>
      </c>
      <c r="L18" s="93">
        <v>1</v>
      </c>
      <c r="M18" s="94">
        <v>0.3</v>
      </c>
      <c r="N18" s="94">
        <v>0.3</v>
      </c>
      <c r="O18" s="94">
        <v>0.3</v>
      </c>
      <c r="P18" s="94">
        <v>0.3</v>
      </c>
      <c r="Q18" s="94">
        <v>0.3</v>
      </c>
      <c r="R18" s="94">
        <v>0.3</v>
      </c>
      <c r="S18" s="94">
        <v>0.3</v>
      </c>
      <c r="T18" s="94">
        <v>0.3</v>
      </c>
      <c r="U18" s="94">
        <v>0.3</v>
      </c>
      <c r="V18" s="94">
        <v>0.3</v>
      </c>
      <c r="W18" s="94">
        <v>0.3</v>
      </c>
      <c r="X18" s="94">
        <v>0.3</v>
      </c>
      <c r="Y18" s="94">
        <v>0.3</v>
      </c>
      <c r="Z18" s="94">
        <v>0.3</v>
      </c>
      <c r="AA18" s="94">
        <v>0.3</v>
      </c>
      <c r="AB18" s="94">
        <v>0.3</v>
      </c>
      <c r="AC18" s="94">
        <v>0.3</v>
      </c>
      <c r="AD18" s="94">
        <v>0.3</v>
      </c>
      <c r="AE18" s="94">
        <v>0.3</v>
      </c>
      <c r="AF18" s="94">
        <v>0.3</v>
      </c>
      <c r="AG18" s="94">
        <v>0.3</v>
      </c>
      <c r="AH18" s="94">
        <v>0.3</v>
      </c>
      <c r="AI18" s="94">
        <v>0.3</v>
      </c>
      <c r="AJ18" s="94">
        <v>0.3</v>
      </c>
      <c r="AK18" s="94">
        <v>0.3</v>
      </c>
      <c r="AL18" s="94">
        <v>0.3</v>
      </c>
      <c r="AM18" s="94">
        <v>0.3</v>
      </c>
      <c r="AN18" s="94">
        <v>0.3</v>
      </c>
      <c r="AO18" s="94">
        <v>0.3</v>
      </c>
      <c r="AP18" s="94">
        <v>0.3</v>
      </c>
      <c r="AQ18" s="94">
        <v>0.3</v>
      </c>
      <c r="AR18" s="94">
        <v>0.3</v>
      </c>
      <c r="AS18" s="94">
        <v>0.3</v>
      </c>
      <c r="AT18" s="94">
        <v>0.3</v>
      </c>
      <c r="AU18" s="94">
        <v>0.3</v>
      </c>
      <c r="AV18" s="94">
        <v>0.3</v>
      </c>
      <c r="AW18" s="94">
        <v>0.3</v>
      </c>
      <c r="AX18" s="94">
        <v>0.3</v>
      </c>
      <c r="AY18" s="94">
        <v>0.3</v>
      </c>
      <c r="AZ18" s="94">
        <v>0.3</v>
      </c>
      <c r="BB18" s="72">
        <v>4.0000000000000001E-3</v>
      </c>
      <c r="BC18" s="72">
        <v>262</v>
      </c>
      <c r="BD18" s="72">
        <f t="shared" si="0"/>
        <v>276</v>
      </c>
      <c r="BG18" s="70"/>
    </row>
    <row r="19" spans="1:59" hidden="1" outlineLevel="1">
      <c r="A19" s="92" t="s">
        <v>303</v>
      </c>
      <c r="B19" s="94">
        <v>0.3</v>
      </c>
      <c r="C19" s="94">
        <v>0.3</v>
      </c>
      <c r="D19" s="94">
        <v>0.3</v>
      </c>
      <c r="E19" s="94">
        <v>0.3</v>
      </c>
      <c r="F19" s="94">
        <v>0.3</v>
      </c>
      <c r="G19" s="94">
        <v>0.3</v>
      </c>
      <c r="H19" s="94">
        <v>0.3</v>
      </c>
      <c r="I19" s="94">
        <v>0.3</v>
      </c>
      <c r="J19" s="94">
        <v>0.3</v>
      </c>
      <c r="K19" s="94">
        <v>0.3</v>
      </c>
      <c r="L19" s="94">
        <v>0.3</v>
      </c>
      <c r="M19" s="93">
        <v>1</v>
      </c>
      <c r="N19" s="93">
        <v>0.7</v>
      </c>
      <c r="O19" s="93">
        <v>0.7</v>
      </c>
      <c r="P19" s="93">
        <v>0.7</v>
      </c>
      <c r="Q19" s="93">
        <v>0.7</v>
      </c>
      <c r="R19" s="94">
        <v>0.3</v>
      </c>
      <c r="S19" s="94">
        <v>0.3</v>
      </c>
      <c r="T19" s="94">
        <v>0.3</v>
      </c>
      <c r="U19" s="94">
        <v>0.3</v>
      </c>
      <c r="V19" s="94">
        <v>0.3</v>
      </c>
      <c r="W19" s="94">
        <v>0.3</v>
      </c>
      <c r="X19" s="94">
        <v>0.3</v>
      </c>
      <c r="Y19" s="94">
        <v>0.3</v>
      </c>
      <c r="Z19" s="94">
        <v>0.3</v>
      </c>
      <c r="AA19" s="94">
        <v>0.3</v>
      </c>
      <c r="AB19" s="94">
        <v>0.3</v>
      </c>
      <c r="AC19" s="94">
        <v>0.3</v>
      </c>
      <c r="AD19" s="94">
        <v>0.3</v>
      </c>
      <c r="AE19" s="94">
        <v>0.3</v>
      </c>
      <c r="AF19" s="94">
        <v>0.3</v>
      </c>
      <c r="AG19" s="94">
        <v>0.3</v>
      </c>
      <c r="AH19" s="94">
        <v>0.3</v>
      </c>
      <c r="AI19" s="94">
        <v>0.3</v>
      </c>
      <c r="AJ19" s="94">
        <v>0.3</v>
      </c>
      <c r="AK19" s="94">
        <v>0.3</v>
      </c>
      <c r="AL19" s="94">
        <v>0.3</v>
      </c>
      <c r="AM19" s="94">
        <v>0.3</v>
      </c>
      <c r="AN19" s="94">
        <v>0.3</v>
      </c>
      <c r="AO19" s="94">
        <v>0.3</v>
      </c>
      <c r="AP19" s="94">
        <v>0.3</v>
      </c>
      <c r="AQ19" s="94">
        <v>0.3</v>
      </c>
      <c r="AR19" s="94">
        <v>0.3</v>
      </c>
      <c r="AS19" s="94">
        <v>0.3</v>
      </c>
      <c r="AT19" s="94">
        <v>0.3</v>
      </c>
      <c r="AU19" s="94">
        <v>0.3</v>
      </c>
      <c r="AV19" s="94">
        <v>0.3</v>
      </c>
      <c r="AW19" s="94">
        <v>0.3</v>
      </c>
      <c r="AX19" s="94">
        <v>0.3</v>
      </c>
      <c r="AY19" s="94">
        <v>0.3</v>
      </c>
      <c r="AZ19" s="94">
        <v>0.3</v>
      </c>
      <c r="BB19" s="72">
        <v>4.4999999999999997E-3</v>
      </c>
      <c r="BC19" s="72">
        <v>200</v>
      </c>
      <c r="BD19" s="72">
        <f t="shared" si="0"/>
        <v>338</v>
      </c>
      <c r="BG19" s="70"/>
    </row>
    <row r="20" spans="1:59" hidden="1" outlineLevel="1">
      <c r="A20" s="92" t="s">
        <v>304</v>
      </c>
      <c r="B20" s="94">
        <v>0.3</v>
      </c>
      <c r="C20" s="94">
        <v>0.3</v>
      </c>
      <c r="D20" s="94">
        <v>0.3</v>
      </c>
      <c r="E20" s="94">
        <v>0.3</v>
      </c>
      <c r="F20" s="94">
        <v>0.3</v>
      </c>
      <c r="G20" s="94">
        <v>0.3</v>
      </c>
      <c r="H20" s="94">
        <v>0.3</v>
      </c>
      <c r="I20" s="94">
        <v>0.3</v>
      </c>
      <c r="J20" s="94">
        <v>0.3</v>
      </c>
      <c r="K20" s="94">
        <v>0.3</v>
      </c>
      <c r="L20" s="94">
        <v>0.3</v>
      </c>
      <c r="M20" s="93">
        <v>0.7</v>
      </c>
      <c r="N20" s="93">
        <v>1</v>
      </c>
      <c r="O20" s="93">
        <v>0.7</v>
      </c>
      <c r="P20" s="93">
        <v>0.7</v>
      </c>
      <c r="Q20" s="93">
        <v>0.7</v>
      </c>
      <c r="R20" s="94">
        <v>0.3</v>
      </c>
      <c r="S20" s="94">
        <v>0.3</v>
      </c>
      <c r="T20" s="94">
        <v>0.3</v>
      </c>
      <c r="U20" s="94">
        <v>0.3</v>
      </c>
      <c r="V20" s="94">
        <v>0.3</v>
      </c>
      <c r="W20" s="94">
        <v>0.3</v>
      </c>
      <c r="X20" s="94">
        <v>0.3</v>
      </c>
      <c r="Y20" s="94">
        <v>0.3</v>
      </c>
      <c r="Z20" s="94">
        <v>0.3</v>
      </c>
      <c r="AA20" s="94">
        <v>0.3</v>
      </c>
      <c r="AB20" s="94">
        <v>0.3</v>
      </c>
      <c r="AC20" s="94">
        <v>0.3</v>
      </c>
      <c r="AD20" s="94">
        <v>0.3</v>
      </c>
      <c r="AE20" s="94">
        <v>0.3</v>
      </c>
      <c r="AF20" s="94">
        <v>0.3</v>
      </c>
      <c r="AG20" s="94">
        <v>0.3</v>
      </c>
      <c r="AH20" s="94">
        <v>0.3</v>
      </c>
      <c r="AI20" s="94">
        <v>0.3</v>
      </c>
      <c r="AJ20" s="94">
        <v>0.3</v>
      </c>
      <c r="AK20" s="94">
        <v>0.3</v>
      </c>
      <c r="AL20" s="94">
        <v>0.3</v>
      </c>
      <c r="AM20" s="94">
        <v>0.3</v>
      </c>
      <c r="AN20" s="94">
        <v>0.3</v>
      </c>
      <c r="AO20" s="94">
        <v>0.3</v>
      </c>
      <c r="AP20" s="94">
        <v>0.3</v>
      </c>
      <c r="AQ20" s="94">
        <v>0.3</v>
      </c>
      <c r="AR20" s="94">
        <v>0.3</v>
      </c>
      <c r="AS20" s="94">
        <v>0.3</v>
      </c>
      <c r="AT20" s="94">
        <v>0.3</v>
      </c>
      <c r="AU20" s="94">
        <v>0.3</v>
      </c>
      <c r="AV20" s="94">
        <v>0.3</v>
      </c>
      <c r="AW20" s="94">
        <v>0.3</v>
      </c>
      <c r="AX20" s="94">
        <v>0.3</v>
      </c>
      <c r="AY20" s="94">
        <v>0.3</v>
      </c>
      <c r="AZ20" s="94">
        <v>0.3</v>
      </c>
      <c r="BB20" s="72">
        <v>5.0000000000000001E-3</v>
      </c>
      <c r="BC20" s="72">
        <v>262</v>
      </c>
      <c r="BD20" s="72">
        <f t="shared" si="0"/>
        <v>276</v>
      </c>
      <c r="BG20" s="70"/>
    </row>
    <row r="21" spans="1:59" hidden="1" outlineLevel="1">
      <c r="A21" s="92" t="s">
        <v>305</v>
      </c>
      <c r="B21" s="94">
        <v>0.3</v>
      </c>
      <c r="C21" s="94">
        <v>0.3</v>
      </c>
      <c r="D21" s="94">
        <v>0.3</v>
      </c>
      <c r="E21" s="94">
        <v>0.3</v>
      </c>
      <c r="F21" s="94">
        <v>0.3</v>
      </c>
      <c r="G21" s="94">
        <v>0.3</v>
      </c>
      <c r="H21" s="94">
        <v>0.3</v>
      </c>
      <c r="I21" s="94">
        <v>0.3</v>
      </c>
      <c r="J21" s="94">
        <v>0.3</v>
      </c>
      <c r="K21" s="94">
        <v>0.3</v>
      </c>
      <c r="L21" s="94">
        <v>0.3</v>
      </c>
      <c r="M21" s="93">
        <v>0.7</v>
      </c>
      <c r="N21" s="93">
        <v>0.7</v>
      </c>
      <c r="O21" s="93">
        <v>1</v>
      </c>
      <c r="P21" s="93">
        <v>0.7</v>
      </c>
      <c r="Q21" s="93">
        <v>0.7</v>
      </c>
      <c r="R21" s="94">
        <v>0.3</v>
      </c>
      <c r="S21" s="94">
        <v>0.3</v>
      </c>
      <c r="T21" s="94">
        <v>0.3</v>
      </c>
      <c r="U21" s="94">
        <v>0.3</v>
      </c>
      <c r="V21" s="94">
        <v>0.3</v>
      </c>
      <c r="W21" s="94">
        <v>0.3</v>
      </c>
      <c r="X21" s="94">
        <v>0.3</v>
      </c>
      <c r="Y21" s="94">
        <v>0.3</v>
      </c>
      <c r="Z21" s="94">
        <v>0.3</v>
      </c>
      <c r="AA21" s="94">
        <v>0.3</v>
      </c>
      <c r="AB21" s="94">
        <v>0.3</v>
      </c>
      <c r="AC21" s="94">
        <v>0.3</v>
      </c>
      <c r="AD21" s="94">
        <v>0.3</v>
      </c>
      <c r="AE21" s="94">
        <v>0.3</v>
      </c>
      <c r="AF21" s="94">
        <v>0.3</v>
      </c>
      <c r="AG21" s="94">
        <v>0.3</v>
      </c>
      <c r="AH21" s="94">
        <v>0.3</v>
      </c>
      <c r="AI21" s="94">
        <v>0.3</v>
      </c>
      <c r="AJ21" s="94">
        <v>0.3</v>
      </c>
      <c r="AK21" s="94">
        <v>0.3</v>
      </c>
      <c r="AL21" s="94">
        <v>0.3</v>
      </c>
      <c r="AM21" s="94">
        <v>0.3</v>
      </c>
      <c r="AN21" s="94">
        <v>0.3</v>
      </c>
      <c r="AO21" s="94">
        <v>0.3</v>
      </c>
      <c r="AP21" s="94">
        <v>0.3</v>
      </c>
      <c r="AQ21" s="94">
        <v>0.3</v>
      </c>
      <c r="AR21" s="94">
        <v>0.3</v>
      </c>
      <c r="AS21" s="94">
        <v>0.3</v>
      </c>
      <c r="AT21" s="94">
        <v>0.3</v>
      </c>
      <c r="AU21" s="94">
        <v>0.3</v>
      </c>
      <c r="AV21" s="94">
        <v>0.3</v>
      </c>
      <c r="AW21" s="94">
        <v>0.3</v>
      </c>
      <c r="AX21" s="94">
        <v>0.3</v>
      </c>
      <c r="AY21" s="94">
        <v>0.3</v>
      </c>
      <c r="AZ21" s="94">
        <v>0.3</v>
      </c>
      <c r="BB21" s="72">
        <v>5.4999999999999997E-3</v>
      </c>
      <c r="BC21" s="72">
        <v>224</v>
      </c>
      <c r="BD21" s="72">
        <f t="shared" si="0"/>
        <v>314</v>
      </c>
      <c r="BG21" s="70"/>
    </row>
    <row r="22" spans="1:59" hidden="1" outlineLevel="1">
      <c r="A22" s="92" t="s">
        <v>306</v>
      </c>
      <c r="B22" s="94">
        <v>0.3</v>
      </c>
      <c r="C22" s="94">
        <v>0.3</v>
      </c>
      <c r="D22" s="94">
        <v>0.3</v>
      </c>
      <c r="E22" s="94">
        <v>0.3</v>
      </c>
      <c r="F22" s="94">
        <v>0.3</v>
      </c>
      <c r="G22" s="94">
        <v>0.3</v>
      </c>
      <c r="H22" s="94">
        <v>0.3</v>
      </c>
      <c r="I22" s="94">
        <v>0.3</v>
      </c>
      <c r="J22" s="94">
        <v>0.3</v>
      </c>
      <c r="K22" s="94">
        <v>0.3</v>
      </c>
      <c r="L22" s="94">
        <v>0.3</v>
      </c>
      <c r="M22" s="93">
        <v>0.7</v>
      </c>
      <c r="N22" s="93">
        <v>0.7</v>
      </c>
      <c r="O22" s="93">
        <v>0.7</v>
      </c>
      <c r="P22" s="93">
        <v>1</v>
      </c>
      <c r="Q22" s="93">
        <v>0.7</v>
      </c>
      <c r="R22" s="94">
        <v>0.3</v>
      </c>
      <c r="S22" s="94">
        <v>0.3</v>
      </c>
      <c r="T22" s="94">
        <v>0.3</v>
      </c>
      <c r="U22" s="94">
        <v>0.3</v>
      </c>
      <c r="V22" s="94">
        <v>0.3</v>
      </c>
      <c r="W22" s="94">
        <v>0.3</v>
      </c>
      <c r="X22" s="94">
        <v>0.3</v>
      </c>
      <c r="Y22" s="94">
        <v>0.3</v>
      </c>
      <c r="Z22" s="94">
        <v>0.3</v>
      </c>
      <c r="AA22" s="94">
        <v>0.3</v>
      </c>
      <c r="AB22" s="94">
        <v>0.3</v>
      </c>
      <c r="AC22" s="94">
        <v>0.3</v>
      </c>
      <c r="AD22" s="94">
        <v>0.3</v>
      </c>
      <c r="AE22" s="94">
        <v>0.3</v>
      </c>
      <c r="AF22" s="94">
        <v>0.3</v>
      </c>
      <c r="AG22" s="94">
        <v>0.3</v>
      </c>
      <c r="AH22" s="94">
        <v>0.3</v>
      </c>
      <c r="AI22" s="94">
        <v>0.3</v>
      </c>
      <c r="AJ22" s="94">
        <v>0.3</v>
      </c>
      <c r="AK22" s="94">
        <v>0.3</v>
      </c>
      <c r="AL22" s="94">
        <v>0.3</v>
      </c>
      <c r="AM22" s="94">
        <v>0.3</v>
      </c>
      <c r="AN22" s="94">
        <v>0.3</v>
      </c>
      <c r="AO22" s="94">
        <v>0.3</v>
      </c>
      <c r="AP22" s="94">
        <v>0.3</v>
      </c>
      <c r="AQ22" s="94">
        <v>0.3</v>
      </c>
      <c r="AR22" s="94">
        <v>0.3</v>
      </c>
      <c r="AS22" s="94">
        <v>0.3</v>
      </c>
      <c r="AT22" s="94">
        <v>0.3</v>
      </c>
      <c r="AU22" s="94">
        <v>0.3</v>
      </c>
      <c r="AV22" s="94">
        <v>0.3</v>
      </c>
      <c r="AW22" s="94">
        <v>0.3</v>
      </c>
      <c r="AX22" s="94">
        <v>0.3</v>
      </c>
      <c r="AY22" s="94">
        <v>0.3</v>
      </c>
      <c r="AZ22" s="94">
        <v>0.3</v>
      </c>
      <c r="BB22" s="72">
        <v>6.0000000000000001E-3</v>
      </c>
      <c r="BC22" s="72">
        <v>214</v>
      </c>
      <c r="BD22" s="72">
        <f t="shared" si="0"/>
        <v>324</v>
      </c>
      <c r="BG22" s="97"/>
    </row>
    <row r="23" spans="1:59" hidden="1" outlineLevel="1">
      <c r="A23" s="92" t="s">
        <v>307</v>
      </c>
      <c r="B23" s="94">
        <v>0.3</v>
      </c>
      <c r="C23" s="94">
        <v>0.3</v>
      </c>
      <c r="D23" s="94">
        <v>0.3</v>
      </c>
      <c r="E23" s="94">
        <v>0.3</v>
      </c>
      <c r="F23" s="94">
        <v>0.3</v>
      </c>
      <c r="G23" s="94">
        <v>0.3</v>
      </c>
      <c r="H23" s="94">
        <v>0.3</v>
      </c>
      <c r="I23" s="94">
        <v>0.3</v>
      </c>
      <c r="J23" s="94">
        <v>0.3</v>
      </c>
      <c r="K23" s="94">
        <v>0.3</v>
      </c>
      <c r="L23" s="94">
        <v>0.3</v>
      </c>
      <c r="M23" s="93">
        <v>0.7</v>
      </c>
      <c r="N23" s="93">
        <v>0.7</v>
      </c>
      <c r="O23" s="93">
        <v>0.7</v>
      </c>
      <c r="P23" s="93">
        <v>0.7</v>
      </c>
      <c r="Q23" s="93">
        <v>1</v>
      </c>
      <c r="R23" s="94">
        <v>0.3</v>
      </c>
      <c r="S23" s="94">
        <v>0.3</v>
      </c>
      <c r="T23" s="94">
        <v>0.3</v>
      </c>
      <c r="U23" s="94">
        <v>0.3</v>
      </c>
      <c r="V23" s="94">
        <v>0.3</v>
      </c>
      <c r="W23" s="94">
        <v>0.3</v>
      </c>
      <c r="X23" s="94">
        <v>0.3</v>
      </c>
      <c r="Y23" s="94">
        <v>0.3</v>
      </c>
      <c r="Z23" s="94">
        <v>0.3</v>
      </c>
      <c r="AA23" s="94">
        <v>0.3</v>
      </c>
      <c r="AB23" s="94">
        <v>0.3</v>
      </c>
      <c r="AC23" s="94">
        <v>0.3</v>
      </c>
      <c r="AD23" s="94">
        <v>0.3</v>
      </c>
      <c r="AE23" s="94">
        <v>0.3</v>
      </c>
      <c r="AF23" s="94">
        <v>0.3</v>
      </c>
      <c r="AG23" s="94">
        <v>0.3</v>
      </c>
      <c r="AH23" s="94">
        <v>0.3</v>
      </c>
      <c r="AI23" s="94">
        <v>0.3</v>
      </c>
      <c r="AJ23" s="94">
        <v>0.3</v>
      </c>
      <c r="AK23" s="94">
        <v>0.3</v>
      </c>
      <c r="AL23" s="94">
        <v>0.3</v>
      </c>
      <c r="AM23" s="94">
        <v>0.3</v>
      </c>
      <c r="AN23" s="94">
        <v>0.3</v>
      </c>
      <c r="AO23" s="94">
        <v>0.3</v>
      </c>
      <c r="AP23" s="94">
        <v>0.3</v>
      </c>
      <c r="AQ23" s="94">
        <v>0.3</v>
      </c>
      <c r="AR23" s="94">
        <v>0.3</v>
      </c>
      <c r="AS23" s="94">
        <v>0.3</v>
      </c>
      <c r="AT23" s="94">
        <v>0.3</v>
      </c>
      <c r="AU23" s="94">
        <v>0.3</v>
      </c>
      <c r="AV23" s="94">
        <v>0.3</v>
      </c>
      <c r="AW23" s="94">
        <v>0.3</v>
      </c>
      <c r="AX23" s="94">
        <v>0.3</v>
      </c>
      <c r="AY23" s="94">
        <v>0.3</v>
      </c>
      <c r="AZ23" s="94">
        <v>0.3</v>
      </c>
      <c r="BB23" s="72">
        <v>6.4999999999999997E-3</v>
      </c>
      <c r="BC23" s="72">
        <v>156</v>
      </c>
      <c r="BD23" s="72">
        <f t="shared" si="0"/>
        <v>382</v>
      </c>
      <c r="BG23" s="98"/>
    </row>
    <row r="24" spans="1:59" hidden="1" outlineLevel="1">
      <c r="A24" s="92" t="s">
        <v>308</v>
      </c>
      <c r="B24" s="94">
        <v>0.3</v>
      </c>
      <c r="C24" s="94">
        <v>0.3</v>
      </c>
      <c r="D24" s="94">
        <v>0.3</v>
      </c>
      <c r="E24" s="94">
        <v>0.3</v>
      </c>
      <c r="F24" s="94">
        <v>0.3</v>
      </c>
      <c r="G24" s="94">
        <v>0.3</v>
      </c>
      <c r="H24" s="94">
        <v>0.3</v>
      </c>
      <c r="I24" s="94">
        <v>0.3</v>
      </c>
      <c r="J24" s="94">
        <v>0.3</v>
      </c>
      <c r="K24" s="94">
        <v>0.3</v>
      </c>
      <c r="L24" s="94">
        <v>0.3</v>
      </c>
      <c r="M24" s="94">
        <v>0.3</v>
      </c>
      <c r="N24" s="94">
        <v>0.3</v>
      </c>
      <c r="O24" s="94">
        <v>0.3</v>
      </c>
      <c r="P24" s="94">
        <v>0.3</v>
      </c>
      <c r="Q24" s="94">
        <v>0.3</v>
      </c>
      <c r="R24" s="93">
        <v>1</v>
      </c>
      <c r="S24" s="93">
        <v>0.7</v>
      </c>
      <c r="T24" s="93">
        <v>0.7</v>
      </c>
      <c r="U24" s="93">
        <v>0.7</v>
      </c>
      <c r="V24" s="93">
        <v>0.7</v>
      </c>
      <c r="W24" s="93">
        <v>0.7</v>
      </c>
      <c r="X24" s="93">
        <v>0.7</v>
      </c>
      <c r="Y24" s="93">
        <v>0.7</v>
      </c>
      <c r="Z24" s="93">
        <v>0.7</v>
      </c>
      <c r="AA24" s="93">
        <v>0.7</v>
      </c>
      <c r="AB24" s="93">
        <v>0.7</v>
      </c>
      <c r="AC24" s="94">
        <v>0.3</v>
      </c>
      <c r="AD24" s="94">
        <v>0.3</v>
      </c>
      <c r="AE24" s="94">
        <v>0.3</v>
      </c>
      <c r="AF24" s="94">
        <v>0.3</v>
      </c>
      <c r="AG24" s="94">
        <v>0.3</v>
      </c>
      <c r="AH24" s="94">
        <v>0.3</v>
      </c>
      <c r="AI24" s="94">
        <v>0.3</v>
      </c>
      <c r="AJ24" s="94">
        <v>0.3</v>
      </c>
      <c r="AK24" s="94">
        <v>0.3</v>
      </c>
      <c r="AL24" s="94">
        <v>0.3</v>
      </c>
      <c r="AM24" s="94">
        <v>0.3</v>
      </c>
      <c r="AN24" s="94">
        <v>0.3</v>
      </c>
      <c r="AO24" s="94">
        <v>0.3</v>
      </c>
      <c r="AP24" s="94">
        <v>0.3</v>
      </c>
      <c r="AQ24" s="94">
        <v>0.3</v>
      </c>
      <c r="AR24" s="94">
        <v>0.3</v>
      </c>
      <c r="AS24" s="94">
        <v>0.3</v>
      </c>
      <c r="AT24" s="94">
        <v>0.3</v>
      </c>
      <c r="AU24" s="94">
        <v>0.3</v>
      </c>
      <c r="AV24" s="94">
        <v>0.3</v>
      </c>
      <c r="AW24" s="94">
        <v>0.3</v>
      </c>
      <c r="AX24" s="94">
        <v>0.3</v>
      </c>
      <c r="AY24" s="94">
        <v>0.3</v>
      </c>
      <c r="AZ24" s="94">
        <v>0.3</v>
      </c>
      <c r="BB24" s="72">
        <v>7.0000000000000001E-3</v>
      </c>
      <c r="BC24" s="72">
        <v>279</v>
      </c>
      <c r="BD24" s="72">
        <f t="shared" si="0"/>
        <v>259</v>
      </c>
      <c r="BG24" s="98"/>
    </row>
    <row r="25" spans="1:59" hidden="1" outlineLevel="1">
      <c r="A25" s="92" t="s">
        <v>309</v>
      </c>
      <c r="B25" s="94">
        <v>0.3</v>
      </c>
      <c r="C25" s="94">
        <v>0.3</v>
      </c>
      <c r="D25" s="94">
        <v>0.3</v>
      </c>
      <c r="E25" s="94">
        <v>0.3</v>
      </c>
      <c r="F25" s="94">
        <v>0.3</v>
      </c>
      <c r="G25" s="94">
        <v>0.3</v>
      </c>
      <c r="H25" s="94">
        <v>0.3</v>
      </c>
      <c r="I25" s="94">
        <v>0.3</v>
      </c>
      <c r="J25" s="94">
        <v>0.3</v>
      </c>
      <c r="K25" s="94">
        <v>0.3</v>
      </c>
      <c r="L25" s="94">
        <v>0.3</v>
      </c>
      <c r="M25" s="94">
        <v>0.3</v>
      </c>
      <c r="N25" s="94">
        <v>0.3</v>
      </c>
      <c r="O25" s="94">
        <v>0.3</v>
      </c>
      <c r="P25" s="94">
        <v>0.3</v>
      </c>
      <c r="Q25" s="94">
        <v>0.3</v>
      </c>
      <c r="R25" s="93">
        <v>0.7</v>
      </c>
      <c r="S25" s="93">
        <v>1</v>
      </c>
      <c r="T25" s="93">
        <v>0.7</v>
      </c>
      <c r="U25" s="93">
        <v>0.7</v>
      </c>
      <c r="V25" s="93">
        <v>0.7</v>
      </c>
      <c r="W25" s="93">
        <v>0.7</v>
      </c>
      <c r="X25" s="93">
        <v>0.7</v>
      </c>
      <c r="Y25" s="93">
        <v>0.7</v>
      </c>
      <c r="Z25" s="93">
        <v>0.7</v>
      </c>
      <c r="AA25" s="93">
        <v>0.7</v>
      </c>
      <c r="AB25" s="93">
        <v>0.7</v>
      </c>
      <c r="AC25" s="94">
        <v>0.3</v>
      </c>
      <c r="AD25" s="94">
        <v>0.3</v>
      </c>
      <c r="AE25" s="94">
        <v>0.3</v>
      </c>
      <c r="AF25" s="94">
        <v>0.3</v>
      </c>
      <c r="AG25" s="94">
        <v>0.3</v>
      </c>
      <c r="AH25" s="94">
        <v>0.3</v>
      </c>
      <c r="AI25" s="94">
        <v>0.3</v>
      </c>
      <c r="AJ25" s="94">
        <v>0.3</v>
      </c>
      <c r="AK25" s="94">
        <v>0.3</v>
      </c>
      <c r="AL25" s="94">
        <v>0.3</v>
      </c>
      <c r="AM25" s="94">
        <v>0.3</v>
      </c>
      <c r="AN25" s="94">
        <v>0.3</v>
      </c>
      <c r="AO25" s="94">
        <v>0.3</v>
      </c>
      <c r="AP25" s="94">
        <v>0.3</v>
      </c>
      <c r="AQ25" s="94">
        <v>0.3</v>
      </c>
      <c r="AR25" s="94">
        <v>0.3</v>
      </c>
      <c r="AS25" s="94">
        <v>0.3</v>
      </c>
      <c r="AT25" s="94">
        <v>0.3</v>
      </c>
      <c r="AU25" s="94">
        <v>0.3</v>
      </c>
      <c r="AV25" s="94">
        <v>0.3</v>
      </c>
      <c r="AW25" s="94">
        <v>0.3</v>
      </c>
      <c r="AX25" s="94">
        <v>0.3</v>
      </c>
      <c r="AY25" s="94">
        <v>0.3</v>
      </c>
      <c r="AZ25" s="94">
        <v>0.3</v>
      </c>
      <c r="BB25" s="72">
        <v>7.4999999999999997E-3</v>
      </c>
      <c r="BC25" s="72">
        <v>226</v>
      </c>
      <c r="BD25" s="72">
        <f t="shared" si="0"/>
        <v>312</v>
      </c>
      <c r="BG25" s="98"/>
    </row>
    <row r="26" spans="1:59" hidden="1" outlineLevel="1">
      <c r="A26" s="92" t="s">
        <v>310</v>
      </c>
      <c r="B26" s="94">
        <v>0.3</v>
      </c>
      <c r="C26" s="94">
        <v>0.3</v>
      </c>
      <c r="D26" s="94">
        <v>0.3</v>
      </c>
      <c r="E26" s="94">
        <v>0.3</v>
      </c>
      <c r="F26" s="94">
        <v>0.3</v>
      </c>
      <c r="G26" s="94">
        <v>0.3</v>
      </c>
      <c r="H26" s="94">
        <v>0.3</v>
      </c>
      <c r="I26" s="94">
        <v>0.3</v>
      </c>
      <c r="J26" s="94">
        <v>0.3</v>
      </c>
      <c r="K26" s="94">
        <v>0.3</v>
      </c>
      <c r="L26" s="94">
        <v>0.3</v>
      </c>
      <c r="M26" s="94">
        <v>0.3</v>
      </c>
      <c r="N26" s="94">
        <v>0.3</v>
      </c>
      <c r="O26" s="94">
        <v>0.3</v>
      </c>
      <c r="P26" s="94">
        <v>0.3</v>
      </c>
      <c r="Q26" s="94">
        <v>0.3</v>
      </c>
      <c r="R26" s="93">
        <v>0.7</v>
      </c>
      <c r="S26" s="93">
        <v>0.7</v>
      </c>
      <c r="T26" s="93">
        <v>1</v>
      </c>
      <c r="U26" s="93">
        <v>0.7</v>
      </c>
      <c r="V26" s="93">
        <v>0.7</v>
      </c>
      <c r="W26" s="93">
        <v>0.7</v>
      </c>
      <c r="X26" s="93">
        <v>0.7</v>
      </c>
      <c r="Y26" s="93">
        <v>0.7</v>
      </c>
      <c r="Z26" s="93">
        <v>0.7</v>
      </c>
      <c r="AA26" s="93">
        <v>0.7</v>
      </c>
      <c r="AB26" s="93">
        <v>0.7</v>
      </c>
      <c r="AC26" s="94">
        <v>0.3</v>
      </c>
      <c r="AD26" s="94">
        <v>0.3</v>
      </c>
      <c r="AE26" s="94">
        <v>0.3</v>
      </c>
      <c r="AF26" s="94">
        <v>0.3</v>
      </c>
      <c r="AG26" s="94">
        <v>0.3</v>
      </c>
      <c r="AH26" s="94">
        <v>0.3</v>
      </c>
      <c r="AI26" s="94">
        <v>0.3</v>
      </c>
      <c r="AJ26" s="94">
        <v>0.3</v>
      </c>
      <c r="AK26" s="94">
        <v>0.3</v>
      </c>
      <c r="AL26" s="94">
        <v>0.3</v>
      </c>
      <c r="AM26" s="94">
        <v>0.3</v>
      </c>
      <c r="AN26" s="94">
        <v>0.3</v>
      </c>
      <c r="AO26" s="94">
        <v>0.3</v>
      </c>
      <c r="AP26" s="94">
        <v>0.3</v>
      </c>
      <c r="AQ26" s="94">
        <v>0.3</v>
      </c>
      <c r="AR26" s="94">
        <v>0.3</v>
      </c>
      <c r="AS26" s="94">
        <v>0.3</v>
      </c>
      <c r="AT26" s="94">
        <v>0.3</v>
      </c>
      <c r="AU26" s="94">
        <v>0.3</v>
      </c>
      <c r="AV26" s="94">
        <v>0.3</v>
      </c>
      <c r="AW26" s="94">
        <v>0.3</v>
      </c>
      <c r="AX26" s="94">
        <v>0.3</v>
      </c>
      <c r="AY26" s="94">
        <v>0.3</v>
      </c>
      <c r="AZ26" s="94">
        <v>0.3</v>
      </c>
      <c r="BB26" s="72">
        <v>8.0000000000000002E-3</v>
      </c>
      <c r="BC26" s="72">
        <v>294</v>
      </c>
      <c r="BD26" s="72">
        <f t="shared" si="0"/>
        <v>244</v>
      </c>
      <c r="BG26" s="98"/>
    </row>
    <row r="27" spans="1:59" hidden="1" outlineLevel="1">
      <c r="A27" s="92" t="s">
        <v>311</v>
      </c>
      <c r="B27" s="94">
        <v>0.3</v>
      </c>
      <c r="C27" s="94">
        <v>0.3</v>
      </c>
      <c r="D27" s="94">
        <v>0.3</v>
      </c>
      <c r="E27" s="94">
        <v>0.3</v>
      </c>
      <c r="F27" s="94">
        <v>0.3</v>
      </c>
      <c r="G27" s="94">
        <v>0.3</v>
      </c>
      <c r="H27" s="94">
        <v>0.3</v>
      </c>
      <c r="I27" s="94">
        <v>0.3</v>
      </c>
      <c r="J27" s="94">
        <v>0.3</v>
      </c>
      <c r="K27" s="94">
        <v>0.3</v>
      </c>
      <c r="L27" s="94">
        <v>0.3</v>
      </c>
      <c r="M27" s="94">
        <v>0.3</v>
      </c>
      <c r="N27" s="94">
        <v>0.3</v>
      </c>
      <c r="O27" s="94">
        <v>0.3</v>
      </c>
      <c r="P27" s="94">
        <v>0.3</v>
      </c>
      <c r="Q27" s="94">
        <v>0.3</v>
      </c>
      <c r="R27" s="93">
        <v>0.7</v>
      </c>
      <c r="S27" s="93">
        <v>0.7</v>
      </c>
      <c r="T27" s="93">
        <v>0.7</v>
      </c>
      <c r="U27" s="93">
        <v>1</v>
      </c>
      <c r="V27" s="93">
        <v>0.7</v>
      </c>
      <c r="W27" s="93">
        <v>0.7</v>
      </c>
      <c r="X27" s="93">
        <v>0.7</v>
      </c>
      <c r="Y27" s="93">
        <v>0.7</v>
      </c>
      <c r="Z27" s="93">
        <v>0.7</v>
      </c>
      <c r="AA27" s="93">
        <v>0.7</v>
      </c>
      <c r="AB27" s="93">
        <v>0.7</v>
      </c>
      <c r="AC27" s="94">
        <v>0.3</v>
      </c>
      <c r="AD27" s="94">
        <v>0.3</v>
      </c>
      <c r="AE27" s="94">
        <v>0.3</v>
      </c>
      <c r="AF27" s="94">
        <v>0.3</v>
      </c>
      <c r="AG27" s="94">
        <v>0.3</v>
      </c>
      <c r="AH27" s="94">
        <v>0.3</v>
      </c>
      <c r="AI27" s="94">
        <v>0.3</v>
      </c>
      <c r="AJ27" s="94">
        <v>0.3</v>
      </c>
      <c r="AK27" s="94">
        <v>0.3</v>
      </c>
      <c r="AL27" s="94">
        <v>0.3</v>
      </c>
      <c r="AM27" s="94">
        <v>0.3</v>
      </c>
      <c r="AN27" s="94">
        <v>0.3</v>
      </c>
      <c r="AO27" s="94">
        <v>0.3</v>
      </c>
      <c r="AP27" s="94">
        <v>0.3</v>
      </c>
      <c r="AQ27" s="94">
        <v>0.3</v>
      </c>
      <c r="AR27" s="94">
        <v>0.3</v>
      </c>
      <c r="AS27" s="94">
        <v>0.3</v>
      </c>
      <c r="AT27" s="94">
        <v>0.3</v>
      </c>
      <c r="AU27" s="94">
        <v>0.3</v>
      </c>
      <c r="AV27" s="94">
        <v>0.3</v>
      </c>
      <c r="AW27" s="94">
        <v>0.3</v>
      </c>
      <c r="AX27" s="94">
        <v>0.3</v>
      </c>
      <c r="AY27" s="94">
        <v>0.3</v>
      </c>
      <c r="AZ27" s="94">
        <v>0.3</v>
      </c>
      <c r="BB27" s="72">
        <v>8.5000000000000006E-3</v>
      </c>
      <c r="BC27" s="72">
        <v>236</v>
      </c>
      <c r="BD27" s="72">
        <f t="shared" si="0"/>
        <v>302</v>
      </c>
      <c r="BG27" s="98"/>
    </row>
    <row r="28" spans="1:59" hidden="1" outlineLevel="1">
      <c r="A28" s="92" t="s">
        <v>312</v>
      </c>
      <c r="B28" s="94">
        <v>0.3</v>
      </c>
      <c r="C28" s="94">
        <v>0.3</v>
      </c>
      <c r="D28" s="94">
        <v>0.3</v>
      </c>
      <c r="E28" s="94">
        <v>0.3</v>
      </c>
      <c r="F28" s="94">
        <v>0.3</v>
      </c>
      <c r="G28" s="94">
        <v>0.3</v>
      </c>
      <c r="H28" s="94">
        <v>0.3</v>
      </c>
      <c r="I28" s="94">
        <v>0.3</v>
      </c>
      <c r="J28" s="94">
        <v>0.3</v>
      </c>
      <c r="K28" s="94">
        <v>0.3</v>
      </c>
      <c r="L28" s="94">
        <v>0.3</v>
      </c>
      <c r="M28" s="94">
        <v>0.3</v>
      </c>
      <c r="N28" s="94">
        <v>0.3</v>
      </c>
      <c r="O28" s="94">
        <v>0.3</v>
      </c>
      <c r="P28" s="94">
        <v>0.3</v>
      </c>
      <c r="Q28" s="94">
        <v>0.3</v>
      </c>
      <c r="R28" s="93">
        <v>0.7</v>
      </c>
      <c r="S28" s="93">
        <v>0.7</v>
      </c>
      <c r="T28" s="93">
        <v>0.7</v>
      </c>
      <c r="U28" s="93">
        <v>0.7</v>
      </c>
      <c r="V28" s="93">
        <v>1</v>
      </c>
      <c r="W28" s="93">
        <v>0.7</v>
      </c>
      <c r="X28" s="93">
        <v>0.7</v>
      </c>
      <c r="Y28" s="93">
        <v>0.7</v>
      </c>
      <c r="Z28" s="93">
        <v>0.7</v>
      </c>
      <c r="AA28" s="93">
        <v>0.7</v>
      </c>
      <c r="AB28" s="93">
        <v>0.7</v>
      </c>
      <c r="AC28" s="94">
        <v>0.3</v>
      </c>
      <c r="AD28" s="94">
        <v>0.3</v>
      </c>
      <c r="AE28" s="94">
        <v>0.3</v>
      </c>
      <c r="AF28" s="94">
        <v>0.3</v>
      </c>
      <c r="AG28" s="94">
        <v>0.3</v>
      </c>
      <c r="AH28" s="94">
        <v>0.3</v>
      </c>
      <c r="AI28" s="94">
        <v>0.3</v>
      </c>
      <c r="AJ28" s="94">
        <v>0.3</v>
      </c>
      <c r="AK28" s="94">
        <v>0.3</v>
      </c>
      <c r="AL28" s="94">
        <v>0.3</v>
      </c>
      <c r="AM28" s="94">
        <v>0.3</v>
      </c>
      <c r="AN28" s="94">
        <v>0.3</v>
      </c>
      <c r="AO28" s="94">
        <v>0.3</v>
      </c>
      <c r="AP28" s="94">
        <v>0.3</v>
      </c>
      <c r="AQ28" s="94">
        <v>0.3</v>
      </c>
      <c r="AR28" s="94">
        <v>0.3</v>
      </c>
      <c r="AS28" s="94">
        <v>0.3</v>
      </c>
      <c r="AT28" s="94">
        <v>0.3</v>
      </c>
      <c r="AU28" s="94">
        <v>0.3</v>
      </c>
      <c r="AV28" s="94">
        <v>0.3</v>
      </c>
      <c r="AW28" s="94">
        <v>0.3</v>
      </c>
      <c r="AX28" s="94">
        <v>0.3</v>
      </c>
      <c r="AY28" s="94">
        <v>0.3</v>
      </c>
      <c r="AZ28" s="94">
        <v>0.3</v>
      </c>
      <c r="BB28" s="72">
        <v>8.9999999999999993E-3</v>
      </c>
      <c r="BC28" s="72">
        <v>256</v>
      </c>
      <c r="BD28" s="72">
        <f t="shared" si="0"/>
        <v>282</v>
      </c>
      <c r="BG28" s="98"/>
    </row>
    <row r="29" spans="1:59" hidden="1" outlineLevel="1">
      <c r="A29" s="92" t="s">
        <v>313</v>
      </c>
      <c r="B29" s="94">
        <v>0.3</v>
      </c>
      <c r="C29" s="94">
        <v>0.3</v>
      </c>
      <c r="D29" s="94">
        <v>0.3</v>
      </c>
      <c r="E29" s="94">
        <v>0.3</v>
      </c>
      <c r="F29" s="94">
        <v>0.3</v>
      </c>
      <c r="G29" s="94">
        <v>0.3</v>
      </c>
      <c r="H29" s="94">
        <v>0.3</v>
      </c>
      <c r="I29" s="94">
        <v>0.3</v>
      </c>
      <c r="J29" s="94">
        <v>0.3</v>
      </c>
      <c r="K29" s="94">
        <v>0.3</v>
      </c>
      <c r="L29" s="94">
        <v>0.3</v>
      </c>
      <c r="M29" s="94">
        <v>0.3</v>
      </c>
      <c r="N29" s="94">
        <v>0.3</v>
      </c>
      <c r="O29" s="94">
        <v>0.3</v>
      </c>
      <c r="P29" s="94">
        <v>0.3</v>
      </c>
      <c r="Q29" s="94">
        <v>0.3</v>
      </c>
      <c r="R29" s="93">
        <v>0.7</v>
      </c>
      <c r="S29" s="93">
        <v>0.7</v>
      </c>
      <c r="T29" s="93">
        <v>0.7</v>
      </c>
      <c r="U29" s="93">
        <v>0.7</v>
      </c>
      <c r="V29" s="93">
        <v>0.7</v>
      </c>
      <c r="W29" s="93">
        <v>1</v>
      </c>
      <c r="X29" s="93">
        <v>0.7</v>
      </c>
      <c r="Y29" s="93">
        <v>0.7</v>
      </c>
      <c r="Z29" s="93">
        <v>0.7</v>
      </c>
      <c r="AA29" s="93">
        <v>0.7</v>
      </c>
      <c r="AB29" s="93">
        <v>0.7</v>
      </c>
      <c r="AC29" s="94">
        <v>0.3</v>
      </c>
      <c r="AD29" s="94">
        <v>0.3</v>
      </c>
      <c r="AE29" s="94">
        <v>0.3</v>
      </c>
      <c r="AF29" s="94">
        <v>0.3</v>
      </c>
      <c r="AG29" s="94">
        <v>0.3</v>
      </c>
      <c r="AH29" s="94">
        <v>0.3</v>
      </c>
      <c r="AI29" s="94">
        <v>0.3</v>
      </c>
      <c r="AJ29" s="94">
        <v>0.3</v>
      </c>
      <c r="AK29" s="94">
        <v>0.3</v>
      </c>
      <c r="AL29" s="94">
        <v>0.3</v>
      </c>
      <c r="AM29" s="94">
        <v>0.3</v>
      </c>
      <c r="AN29" s="94">
        <v>0.3</v>
      </c>
      <c r="AO29" s="94">
        <v>0.3</v>
      </c>
      <c r="AP29" s="94">
        <v>0.3</v>
      </c>
      <c r="AQ29" s="94">
        <v>0.3</v>
      </c>
      <c r="AR29" s="94">
        <v>0.3</v>
      </c>
      <c r="AS29" s="94">
        <v>0.3</v>
      </c>
      <c r="AT29" s="94">
        <v>0.3</v>
      </c>
      <c r="AU29" s="94">
        <v>0.3</v>
      </c>
      <c r="AV29" s="94">
        <v>0.3</v>
      </c>
      <c r="AW29" s="94">
        <v>0.3</v>
      </c>
      <c r="AX29" s="94">
        <v>0.3</v>
      </c>
      <c r="AY29" s="94">
        <v>0.3</v>
      </c>
      <c r="AZ29" s="94">
        <v>0.3</v>
      </c>
      <c r="BB29" s="72">
        <v>9.4999999999999998E-3</v>
      </c>
      <c r="BC29" s="72">
        <v>288</v>
      </c>
      <c r="BD29" s="72">
        <f t="shared" si="0"/>
        <v>250</v>
      </c>
      <c r="BG29" s="98"/>
    </row>
    <row r="30" spans="1:59" hidden="1" outlineLevel="1">
      <c r="A30" s="92" t="s">
        <v>314</v>
      </c>
      <c r="B30" s="94">
        <v>0.3</v>
      </c>
      <c r="C30" s="94">
        <v>0.3</v>
      </c>
      <c r="D30" s="94">
        <v>0.3</v>
      </c>
      <c r="E30" s="94">
        <v>0.3</v>
      </c>
      <c r="F30" s="94">
        <v>0.3</v>
      </c>
      <c r="G30" s="94">
        <v>0.3</v>
      </c>
      <c r="H30" s="94">
        <v>0.3</v>
      </c>
      <c r="I30" s="94">
        <v>0.3</v>
      </c>
      <c r="J30" s="94">
        <v>0.3</v>
      </c>
      <c r="K30" s="94">
        <v>0.3</v>
      </c>
      <c r="L30" s="94">
        <v>0.3</v>
      </c>
      <c r="M30" s="94">
        <v>0.3</v>
      </c>
      <c r="N30" s="94">
        <v>0.3</v>
      </c>
      <c r="O30" s="94">
        <v>0.3</v>
      </c>
      <c r="P30" s="94">
        <v>0.3</v>
      </c>
      <c r="Q30" s="94">
        <v>0.3</v>
      </c>
      <c r="R30" s="93">
        <v>0.7</v>
      </c>
      <c r="S30" s="93">
        <v>0.7</v>
      </c>
      <c r="T30" s="93">
        <v>0.7</v>
      </c>
      <c r="U30" s="93">
        <v>0.7</v>
      </c>
      <c r="V30" s="93">
        <v>0.7</v>
      </c>
      <c r="W30" s="93">
        <v>0.7</v>
      </c>
      <c r="X30" s="93">
        <v>1</v>
      </c>
      <c r="Y30" s="93">
        <v>0.7</v>
      </c>
      <c r="Z30" s="93">
        <v>0.7</v>
      </c>
      <c r="AA30" s="93">
        <v>0.7</v>
      </c>
      <c r="AB30" s="93">
        <v>0.7</v>
      </c>
      <c r="AC30" s="94">
        <v>0.3</v>
      </c>
      <c r="AD30" s="94">
        <v>0.3</v>
      </c>
      <c r="AE30" s="94">
        <v>0.3</v>
      </c>
      <c r="AF30" s="94">
        <v>0.3</v>
      </c>
      <c r="AG30" s="94">
        <v>0.3</v>
      </c>
      <c r="AH30" s="94">
        <v>0.3</v>
      </c>
      <c r="AI30" s="94">
        <v>0.3</v>
      </c>
      <c r="AJ30" s="94">
        <v>0.3</v>
      </c>
      <c r="AK30" s="94">
        <v>0.3</v>
      </c>
      <c r="AL30" s="94">
        <v>0.3</v>
      </c>
      <c r="AM30" s="94">
        <v>0.3</v>
      </c>
      <c r="AN30" s="94">
        <v>0.3</v>
      </c>
      <c r="AO30" s="94">
        <v>0.3</v>
      </c>
      <c r="AP30" s="94">
        <v>0.3</v>
      </c>
      <c r="AQ30" s="94">
        <v>0.3</v>
      </c>
      <c r="AR30" s="94">
        <v>0.3</v>
      </c>
      <c r="AS30" s="94">
        <v>0.3</v>
      </c>
      <c r="AT30" s="94">
        <v>0.3</v>
      </c>
      <c r="AU30" s="94">
        <v>0.3</v>
      </c>
      <c r="AV30" s="94">
        <v>0.3</v>
      </c>
      <c r="AW30" s="94">
        <v>0.3</v>
      </c>
      <c r="AX30" s="94">
        <v>0.3</v>
      </c>
      <c r="AY30" s="94">
        <v>0.3</v>
      </c>
      <c r="AZ30" s="94">
        <v>0.3</v>
      </c>
      <c r="BB30" s="72">
        <v>0.01</v>
      </c>
      <c r="BC30" s="72">
        <v>202</v>
      </c>
      <c r="BD30" s="72">
        <f t="shared" si="0"/>
        <v>336</v>
      </c>
      <c r="BG30" s="98"/>
    </row>
    <row r="31" spans="1:59" hidden="1" outlineLevel="1">
      <c r="A31" s="92" t="s">
        <v>315</v>
      </c>
      <c r="B31" s="94">
        <v>0.3</v>
      </c>
      <c r="C31" s="94">
        <v>0.3</v>
      </c>
      <c r="D31" s="94">
        <v>0.3</v>
      </c>
      <c r="E31" s="94">
        <v>0.3</v>
      </c>
      <c r="F31" s="94">
        <v>0.3</v>
      </c>
      <c r="G31" s="94">
        <v>0.3</v>
      </c>
      <c r="H31" s="94">
        <v>0.3</v>
      </c>
      <c r="I31" s="94">
        <v>0.3</v>
      </c>
      <c r="J31" s="94">
        <v>0.3</v>
      </c>
      <c r="K31" s="94">
        <v>0.3</v>
      </c>
      <c r="L31" s="94">
        <v>0.3</v>
      </c>
      <c r="M31" s="94">
        <v>0.3</v>
      </c>
      <c r="N31" s="94">
        <v>0.3</v>
      </c>
      <c r="O31" s="94">
        <v>0.3</v>
      </c>
      <c r="P31" s="94">
        <v>0.3</v>
      </c>
      <c r="Q31" s="94">
        <v>0.3</v>
      </c>
      <c r="R31" s="93">
        <v>0.7</v>
      </c>
      <c r="S31" s="93">
        <v>0.7</v>
      </c>
      <c r="T31" s="93">
        <v>0.7</v>
      </c>
      <c r="U31" s="93">
        <v>0.7</v>
      </c>
      <c r="V31" s="93">
        <v>0.7</v>
      </c>
      <c r="W31" s="93">
        <v>0.7</v>
      </c>
      <c r="X31" s="93">
        <v>0.7</v>
      </c>
      <c r="Y31" s="93">
        <v>1</v>
      </c>
      <c r="Z31" s="93">
        <v>0.7</v>
      </c>
      <c r="AA31" s="93">
        <v>0.7</v>
      </c>
      <c r="AB31" s="93">
        <v>0.7</v>
      </c>
      <c r="AC31" s="94">
        <v>0.3</v>
      </c>
      <c r="AD31" s="94">
        <v>0.3</v>
      </c>
      <c r="AE31" s="94">
        <v>0.3</v>
      </c>
      <c r="AF31" s="94">
        <v>0.3</v>
      </c>
      <c r="AG31" s="94">
        <v>0.3</v>
      </c>
      <c r="AH31" s="94">
        <v>0.3</v>
      </c>
      <c r="AI31" s="94">
        <v>0.3</v>
      </c>
      <c r="AJ31" s="94">
        <v>0.3</v>
      </c>
      <c r="AK31" s="94">
        <v>0.3</v>
      </c>
      <c r="AL31" s="94">
        <v>0.3</v>
      </c>
      <c r="AM31" s="94">
        <v>0.3</v>
      </c>
      <c r="AN31" s="94">
        <v>0.3</v>
      </c>
      <c r="AO31" s="94">
        <v>0.3</v>
      </c>
      <c r="AP31" s="94">
        <v>0.3</v>
      </c>
      <c r="AQ31" s="94">
        <v>0.3</v>
      </c>
      <c r="AR31" s="94">
        <v>0.3</v>
      </c>
      <c r="AS31" s="94">
        <v>0.3</v>
      </c>
      <c r="AT31" s="94">
        <v>0.3</v>
      </c>
      <c r="AU31" s="94">
        <v>0.3</v>
      </c>
      <c r="AV31" s="94">
        <v>0.3</v>
      </c>
      <c r="AW31" s="94">
        <v>0.3</v>
      </c>
      <c r="AX31" s="94">
        <v>0.3</v>
      </c>
      <c r="AY31" s="94">
        <v>0.3</v>
      </c>
      <c r="AZ31" s="94">
        <v>0.3</v>
      </c>
      <c r="BB31" s="72">
        <v>1.0500000000000001E-2</v>
      </c>
      <c r="BC31" s="72">
        <v>214</v>
      </c>
      <c r="BD31" s="72">
        <f t="shared" si="0"/>
        <v>324</v>
      </c>
      <c r="BG31" s="98"/>
    </row>
    <row r="32" spans="1:59" hidden="1" outlineLevel="1">
      <c r="A32" s="92" t="s">
        <v>316</v>
      </c>
      <c r="B32" s="94">
        <v>0.3</v>
      </c>
      <c r="C32" s="94">
        <v>0.3</v>
      </c>
      <c r="D32" s="94">
        <v>0.3</v>
      </c>
      <c r="E32" s="94">
        <v>0.3</v>
      </c>
      <c r="F32" s="94">
        <v>0.3</v>
      </c>
      <c r="G32" s="94">
        <v>0.3</v>
      </c>
      <c r="H32" s="94">
        <v>0.3</v>
      </c>
      <c r="I32" s="94">
        <v>0.3</v>
      </c>
      <c r="J32" s="94">
        <v>0.3</v>
      </c>
      <c r="K32" s="94">
        <v>0.3</v>
      </c>
      <c r="L32" s="94">
        <v>0.3</v>
      </c>
      <c r="M32" s="94">
        <v>0.3</v>
      </c>
      <c r="N32" s="94">
        <v>0.3</v>
      </c>
      <c r="O32" s="94">
        <v>0.3</v>
      </c>
      <c r="P32" s="94">
        <v>0.3</v>
      </c>
      <c r="Q32" s="94">
        <v>0.3</v>
      </c>
      <c r="R32" s="93">
        <v>0.7</v>
      </c>
      <c r="S32" s="93">
        <v>0.7</v>
      </c>
      <c r="T32" s="93">
        <v>0.7</v>
      </c>
      <c r="U32" s="93">
        <v>0.7</v>
      </c>
      <c r="V32" s="93">
        <v>0.7</v>
      </c>
      <c r="W32" s="93">
        <v>0.7</v>
      </c>
      <c r="X32" s="93">
        <v>0.7</v>
      </c>
      <c r="Y32" s="93">
        <v>0.7</v>
      </c>
      <c r="Z32" s="93">
        <v>1</v>
      </c>
      <c r="AA32" s="93">
        <v>0.7</v>
      </c>
      <c r="AB32" s="93">
        <v>0.7</v>
      </c>
      <c r="AC32" s="94">
        <v>0.3</v>
      </c>
      <c r="AD32" s="94">
        <v>0.3</v>
      </c>
      <c r="AE32" s="94">
        <v>0.3</v>
      </c>
      <c r="AF32" s="94">
        <v>0.3</v>
      </c>
      <c r="AG32" s="94">
        <v>0.3</v>
      </c>
      <c r="AH32" s="94">
        <v>0.3</v>
      </c>
      <c r="AI32" s="94">
        <v>0.3</v>
      </c>
      <c r="AJ32" s="94">
        <v>0.3</v>
      </c>
      <c r="AK32" s="94">
        <v>0.3</v>
      </c>
      <c r="AL32" s="94">
        <v>0.3</v>
      </c>
      <c r="AM32" s="94">
        <v>0.3</v>
      </c>
      <c r="AN32" s="94">
        <v>0.3</v>
      </c>
      <c r="AO32" s="94">
        <v>0.3</v>
      </c>
      <c r="AP32" s="94">
        <v>0.3</v>
      </c>
      <c r="AQ32" s="94">
        <v>0.3</v>
      </c>
      <c r="AR32" s="94">
        <v>0.3</v>
      </c>
      <c r="AS32" s="94">
        <v>0.3</v>
      </c>
      <c r="AT32" s="94">
        <v>0.3</v>
      </c>
      <c r="AU32" s="94">
        <v>0.3</v>
      </c>
      <c r="AV32" s="94">
        <v>0.3</v>
      </c>
      <c r="AW32" s="94">
        <v>0.3</v>
      </c>
      <c r="AX32" s="94">
        <v>0.3</v>
      </c>
      <c r="AY32" s="94">
        <v>0.3</v>
      </c>
      <c r="AZ32" s="94">
        <v>0.3</v>
      </c>
      <c r="BB32" s="72">
        <v>1.0999999999999999E-2</v>
      </c>
      <c r="BC32" s="72">
        <v>350</v>
      </c>
      <c r="BD32" s="72">
        <f t="shared" si="0"/>
        <v>188</v>
      </c>
      <c r="BG32" s="98"/>
    </row>
    <row r="33" spans="1:59" hidden="1" outlineLevel="1">
      <c r="A33" s="92" t="s">
        <v>317</v>
      </c>
      <c r="B33" s="94">
        <v>0.3</v>
      </c>
      <c r="C33" s="94">
        <v>0.3</v>
      </c>
      <c r="D33" s="94">
        <v>0.3</v>
      </c>
      <c r="E33" s="94">
        <v>0.3</v>
      </c>
      <c r="F33" s="94">
        <v>0.3</v>
      </c>
      <c r="G33" s="94">
        <v>0.3</v>
      </c>
      <c r="H33" s="94">
        <v>0.3</v>
      </c>
      <c r="I33" s="94">
        <v>0.3</v>
      </c>
      <c r="J33" s="94">
        <v>0.3</v>
      </c>
      <c r="K33" s="94">
        <v>0.3</v>
      </c>
      <c r="L33" s="94">
        <v>0.3</v>
      </c>
      <c r="M33" s="94">
        <v>0.3</v>
      </c>
      <c r="N33" s="94">
        <v>0.3</v>
      </c>
      <c r="O33" s="94">
        <v>0.3</v>
      </c>
      <c r="P33" s="94">
        <v>0.3</v>
      </c>
      <c r="Q33" s="94">
        <v>0.3</v>
      </c>
      <c r="R33" s="93">
        <v>0.7</v>
      </c>
      <c r="S33" s="93">
        <v>0.7</v>
      </c>
      <c r="T33" s="93">
        <v>0.7</v>
      </c>
      <c r="U33" s="93">
        <v>0.7</v>
      </c>
      <c r="V33" s="93">
        <v>0.7</v>
      </c>
      <c r="W33" s="93">
        <v>0.7</v>
      </c>
      <c r="X33" s="93">
        <v>0.7</v>
      </c>
      <c r="Y33" s="93">
        <v>0.7</v>
      </c>
      <c r="Z33" s="93">
        <v>0.7</v>
      </c>
      <c r="AA33" s="93">
        <v>1</v>
      </c>
      <c r="AB33" s="93">
        <v>0.7</v>
      </c>
      <c r="AC33" s="94">
        <v>0.3</v>
      </c>
      <c r="AD33" s="94">
        <v>0.3</v>
      </c>
      <c r="AE33" s="94">
        <v>0.3</v>
      </c>
      <c r="AF33" s="94">
        <v>0.3</v>
      </c>
      <c r="AG33" s="94">
        <v>0.3</v>
      </c>
      <c r="AH33" s="94">
        <v>0.3</v>
      </c>
      <c r="AI33" s="94">
        <v>0.3</v>
      </c>
      <c r="AJ33" s="94">
        <v>0.3</v>
      </c>
      <c r="AK33" s="94">
        <v>0.3</v>
      </c>
      <c r="AL33" s="94">
        <v>0.3</v>
      </c>
      <c r="AM33" s="94">
        <v>0.3</v>
      </c>
      <c r="AN33" s="94">
        <v>0.3</v>
      </c>
      <c r="AO33" s="94">
        <v>0.3</v>
      </c>
      <c r="AP33" s="94">
        <v>0.3</v>
      </c>
      <c r="AQ33" s="94">
        <v>0.3</v>
      </c>
      <c r="AR33" s="94">
        <v>0.3</v>
      </c>
      <c r="AS33" s="94">
        <v>0.3</v>
      </c>
      <c r="AT33" s="94">
        <v>0.3</v>
      </c>
      <c r="AU33" s="94">
        <v>0.3</v>
      </c>
      <c r="AV33" s="94">
        <v>0.3</v>
      </c>
      <c r="AW33" s="94">
        <v>0.3</v>
      </c>
      <c r="AX33" s="94">
        <v>0.3</v>
      </c>
      <c r="AY33" s="94">
        <v>0.3</v>
      </c>
      <c r="AZ33" s="94">
        <v>0.3</v>
      </c>
      <c r="BB33" s="72">
        <v>1.15E-2</v>
      </c>
      <c r="BC33" s="72">
        <v>194</v>
      </c>
      <c r="BD33" s="72">
        <f t="shared" si="0"/>
        <v>344</v>
      </c>
      <c r="BG33" s="98"/>
    </row>
    <row r="34" spans="1:59" hidden="1" outlineLevel="1">
      <c r="A34" s="92" t="s">
        <v>318</v>
      </c>
      <c r="B34" s="94">
        <v>0.3</v>
      </c>
      <c r="C34" s="94">
        <v>0.3</v>
      </c>
      <c r="D34" s="94">
        <v>0.3</v>
      </c>
      <c r="E34" s="94">
        <v>0.3</v>
      </c>
      <c r="F34" s="94">
        <v>0.3</v>
      </c>
      <c r="G34" s="94">
        <v>0.3</v>
      </c>
      <c r="H34" s="94">
        <v>0.3</v>
      </c>
      <c r="I34" s="94">
        <v>0.3</v>
      </c>
      <c r="J34" s="94">
        <v>0.3</v>
      </c>
      <c r="K34" s="94">
        <v>0.3</v>
      </c>
      <c r="L34" s="94">
        <v>0.3</v>
      </c>
      <c r="M34" s="94">
        <v>0.3</v>
      </c>
      <c r="N34" s="94">
        <v>0.3</v>
      </c>
      <c r="O34" s="94">
        <v>0.3</v>
      </c>
      <c r="P34" s="94">
        <v>0.3</v>
      </c>
      <c r="Q34" s="94">
        <v>0.3</v>
      </c>
      <c r="R34" s="93">
        <v>0.7</v>
      </c>
      <c r="S34" s="93">
        <v>0.7</v>
      </c>
      <c r="T34" s="93">
        <v>0.7</v>
      </c>
      <c r="U34" s="93">
        <v>0.7</v>
      </c>
      <c r="V34" s="93">
        <v>0.7</v>
      </c>
      <c r="W34" s="93">
        <v>0.7</v>
      </c>
      <c r="X34" s="93">
        <v>0.7</v>
      </c>
      <c r="Y34" s="93">
        <v>0.7</v>
      </c>
      <c r="Z34" s="93">
        <v>0.7</v>
      </c>
      <c r="AA34" s="93">
        <v>0.7</v>
      </c>
      <c r="AB34" s="93">
        <v>1</v>
      </c>
      <c r="AC34" s="94">
        <v>0.3</v>
      </c>
      <c r="AD34" s="94">
        <v>0.3</v>
      </c>
      <c r="AE34" s="94">
        <v>0.3</v>
      </c>
      <c r="AF34" s="94">
        <v>0.3</v>
      </c>
      <c r="AG34" s="94">
        <v>0.3</v>
      </c>
      <c r="AH34" s="94">
        <v>0.3</v>
      </c>
      <c r="AI34" s="94">
        <v>0.3</v>
      </c>
      <c r="AJ34" s="94">
        <v>0.3</v>
      </c>
      <c r="AK34" s="94">
        <v>0.3</v>
      </c>
      <c r="AL34" s="94">
        <v>0.3</v>
      </c>
      <c r="AM34" s="94">
        <v>0.3</v>
      </c>
      <c r="AN34" s="94">
        <v>0.3</v>
      </c>
      <c r="AO34" s="94">
        <v>0.3</v>
      </c>
      <c r="AP34" s="94">
        <v>0.3</v>
      </c>
      <c r="AQ34" s="94">
        <v>0.3</v>
      </c>
      <c r="AR34" s="94">
        <v>0.3</v>
      </c>
      <c r="AS34" s="94">
        <v>0.3</v>
      </c>
      <c r="AT34" s="94">
        <v>0.3</v>
      </c>
      <c r="AU34" s="94">
        <v>0.3</v>
      </c>
      <c r="AV34" s="94">
        <v>0.3</v>
      </c>
      <c r="AW34" s="94">
        <v>0.3</v>
      </c>
      <c r="AX34" s="94">
        <v>0.3</v>
      </c>
      <c r="AY34" s="94">
        <v>0.3</v>
      </c>
      <c r="AZ34" s="94">
        <v>0.3</v>
      </c>
      <c r="BB34" s="72">
        <v>1.2E-2</v>
      </c>
      <c r="BC34" s="72">
        <v>250</v>
      </c>
      <c r="BD34" s="72">
        <f t="shared" si="0"/>
        <v>288</v>
      </c>
      <c r="BG34" s="98"/>
    </row>
    <row r="35" spans="1:59" hidden="1" outlineLevel="1">
      <c r="A35" s="92" t="s">
        <v>319</v>
      </c>
      <c r="B35" s="94">
        <v>0.3</v>
      </c>
      <c r="C35" s="94">
        <v>0.3</v>
      </c>
      <c r="D35" s="94">
        <v>0.3</v>
      </c>
      <c r="E35" s="94">
        <v>0.3</v>
      </c>
      <c r="F35" s="94">
        <v>0.3</v>
      </c>
      <c r="G35" s="94">
        <v>0.3</v>
      </c>
      <c r="H35" s="94">
        <v>0.3</v>
      </c>
      <c r="I35" s="94">
        <v>0.3</v>
      </c>
      <c r="J35" s="94">
        <v>0.3</v>
      </c>
      <c r="K35" s="94">
        <v>0.3</v>
      </c>
      <c r="L35" s="94">
        <v>0.3</v>
      </c>
      <c r="M35" s="94">
        <v>0.3</v>
      </c>
      <c r="N35" s="94">
        <v>0.3</v>
      </c>
      <c r="O35" s="94">
        <v>0.3</v>
      </c>
      <c r="P35" s="94">
        <v>0.3</v>
      </c>
      <c r="Q35" s="94">
        <v>0.3</v>
      </c>
      <c r="R35" s="94">
        <v>0.3</v>
      </c>
      <c r="S35" s="94">
        <v>0.3</v>
      </c>
      <c r="T35" s="94">
        <v>0.3</v>
      </c>
      <c r="U35" s="94">
        <v>0.3</v>
      </c>
      <c r="V35" s="94">
        <v>0.3</v>
      </c>
      <c r="W35" s="94">
        <v>0.3</v>
      </c>
      <c r="X35" s="94">
        <v>0.3</v>
      </c>
      <c r="Y35" s="94">
        <v>0.3</v>
      </c>
      <c r="Z35" s="94">
        <v>0.3</v>
      </c>
      <c r="AA35" s="94">
        <v>0.3</v>
      </c>
      <c r="AB35" s="94">
        <v>0.3</v>
      </c>
      <c r="AC35" s="93">
        <v>1</v>
      </c>
      <c r="AD35" s="93">
        <v>0.7</v>
      </c>
      <c r="AE35" s="93">
        <v>0.7</v>
      </c>
      <c r="AF35" s="94">
        <v>0.3</v>
      </c>
      <c r="AG35" s="94">
        <v>0.3</v>
      </c>
      <c r="AH35" s="94">
        <v>0.3</v>
      </c>
      <c r="AI35" s="94">
        <v>0.3</v>
      </c>
      <c r="AJ35" s="94">
        <v>0.3</v>
      </c>
      <c r="AK35" s="94">
        <v>0.3</v>
      </c>
      <c r="AL35" s="94">
        <v>0.3</v>
      </c>
      <c r="AM35" s="94">
        <v>0.3</v>
      </c>
      <c r="AN35" s="94">
        <v>0.3</v>
      </c>
      <c r="AO35" s="94">
        <v>0.3</v>
      </c>
      <c r="AP35" s="94">
        <v>0.3</v>
      </c>
      <c r="AQ35" s="94">
        <v>0.3</v>
      </c>
      <c r="AR35" s="94">
        <v>0.3</v>
      </c>
      <c r="AS35" s="94">
        <v>0.3</v>
      </c>
      <c r="AT35" s="94">
        <v>0.3</v>
      </c>
      <c r="AU35" s="94">
        <v>0.3</v>
      </c>
      <c r="AV35" s="94">
        <v>0.3</v>
      </c>
      <c r="AW35" s="94">
        <v>0.3</v>
      </c>
      <c r="AX35" s="94">
        <v>0.3</v>
      </c>
      <c r="AY35" s="94">
        <v>0.3</v>
      </c>
      <c r="AZ35" s="94">
        <v>0.3</v>
      </c>
      <c r="BB35" s="72">
        <v>1.2500000000000001E-2</v>
      </c>
      <c r="BC35" s="72">
        <v>245</v>
      </c>
      <c r="BD35" s="72">
        <f t="shared" si="0"/>
        <v>293</v>
      </c>
      <c r="BG35" s="98"/>
    </row>
    <row r="36" spans="1:59" hidden="1" outlineLevel="1">
      <c r="A36" s="92" t="s">
        <v>320</v>
      </c>
      <c r="B36" s="94">
        <v>0.3</v>
      </c>
      <c r="C36" s="94">
        <v>0.3</v>
      </c>
      <c r="D36" s="94">
        <v>0.3</v>
      </c>
      <c r="E36" s="94">
        <v>0.3</v>
      </c>
      <c r="F36" s="94">
        <v>0.3</v>
      </c>
      <c r="G36" s="94">
        <v>0.3</v>
      </c>
      <c r="H36" s="94">
        <v>0.3</v>
      </c>
      <c r="I36" s="94">
        <v>0.3</v>
      </c>
      <c r="J36" s="94">
        <v>0.3</v>
      </c>
      <c r="K36" s="94">
        <v>0.3</v>
      </c>
      <c r="L36" s="94">
        <v>0.3</v>
      </c>
      <c r="M36" s="94">
        <v>0.3</v>
      </c>
      <c r="N36" s="94">
        <v>0.3</v>
      </c>
      <c r="O36" s="94">
        <v>0.3</v>
      </c>
      <c r="P36" s="94">
        <v>0.3</v>
      </c>
      <c r="Q36" s="94">
        <v>0.3</v>
      </c>
      <c r="R36" s="94">
        <v>0.3</v>
      </c>
      <c r="S36" s="94">
        <v>0.3</v>
      </c>
      <c r="T36" s="94">
        <v>0.3</v>
      </c>
      <c r="U36" s="94">
        <v>0.3</v>
      </c>
      <c r="V36" s="94">
        <v>0.3</v>
      </c>
      <c r="W36" s="94">
        <v>0.3</v>
      </c>
      <c r="X36" s="94">
        <v>0.3</v>
      </c>
      <c r="Y36" s="94">
        <v>0.3</v>
      </c>
      <c r="Z36" s="94">
        <v>0.3</v>
      </c>
      <c r="AA36" s="94">
        <v>0.3</v>
      </c>
      <c r="AB36" s="94">
        <v>0.3</v>
      </c>
      <c r="AC36" s="93">
        <v>0.7</v>
      </c>
      <c r="AD36" s="93">
        <v>1</v>
      </c>
      <c r="AE36" s="93">
        <v>0.7</v>
      </c>
      <c r="AF36" s="94">
        <v>0.3</v>
      </c>
      <c r="AG36" s="94">
        <v>0.3</v>
      </c>
      <c r="AH36" s="94">
        <v>0.3</v>
      </c>
      <c r="AI36" s="94">
        <v>0.3</v>
      </c>
      <c r="AJ36" s="94">
        <v>0.3</v>
      </c>
      <c r="AK36" s="94">
        <v>0.3</v>
      </c>
      <c r="AL36" s="94">
        <v>0.3</v>
      </c>
      <c r="AM36" s="94">
        <v>0.3</v>
      </c>
      <c r="AN36" s="94">
        <v>0.3</v>
      </c>
      <c r="AO36" s="94">
        <v>0.3</v>
      </c>
      <c r="AP36" s="94">
        <v>0.3</v>
      </c>
      <c r="AQ36" s="94">
        <v>0.3</v>
      </c>
      <c r="AR36" s="94">
        <v>0.3</v>
      </c>
      <c r="AS36" s="94">
        <v>0.3</v>
      </c>
      <c r="AT36" s="94">
        <v>0.3</v>
      </c>
      <c r="AU36" s="94">
        <v>0.3</v>
      </c>
      <c r="AV36" s="94">
        <v>0.3</v>
      </c>
      <c r="AW36" s="94">
        <v>0.3</v>
      </c>
      <c r="AX36" s="94">
        <v>0.3</v>
      </c>
      <c r="AY36" s="94">
        <v>0.3</v>
      </c>
      <c r="AZ36" s="94">
        <v>0.3</v>
      </c>
      <c r="BB36" s="72">
        <v>1.2999999999999999E-2</v>
      </c>
      <c r="BC36" s="72">
        <v>279</v>
      </c>
      <c r="BD36" s="72">
        <f t="shared" si="0"/>
        <v>259</v>
      </c>
      <c r="BG36" s="98"/>
    </row>
    <row r="37" spans="1:59" hidden="1" outlineLevel="1">
      <c r="A37" s="92" t="s">
        <v>321</v>
      </c>
      <c r="B37" s="94">
        <v>0.3</v>
      </c>
      <c r="C37" s="94">
        <v>0.3</v>
      </c>
      <c r="D37" s="94">
        <v>0.3</v>
      </c>
      <c r="E37" s="94">
        <v>0.3</v>
      </c>
      <c r="F37" s="94">
        <v>0.3</v>
      </c>
      <c r="G37" s="94">
        <v>0.3</v>
      </c>
      <c r="H37" s="94">
        <v>0.3</v>
      </c>
      <c r="I37" s="94">
        <v>0.3</v>
      </c>
      <c r="J37" s="94">
        <v>0.3</v>
      </c>
      <c r="K37" s="94">
        <v>0.3</v>
      </c>
      <c r="L37" s="94">
        <v>0.3</v>
      </c>
      <c r="M37" s="94">
        <v>0.3</v>
      </c>
      <c r="N37" s="94">
        <v>0.3</v>
      </c>
      <c r="O37" s="94">
        <v>0.3</v>
      </c>
      <c r="P37" s="94">
        <v>0.3</v>
      </c>
      <c r="Q37" s="94">
        <v>0.3</v>
      </c>
      <c r="R37" s="94">
        <v>0.3</v>
      </c>
      <c r="S37" s="94">
        <v>0.3</v>
      </c>
      <c r="T37" s="94">
        <v>0.3</v>
      </c>
      <c r="U37" s="94">
        <v>0.3</v>
      </c>
      <c r="V37" s="94">
        <v>0.3</v>
      </c>
      <c r="W37" s="94">
        <v>0.3</v>
      </c>
      <c r="X37" s="94">
        <v>0.3</v>
      </c>
      <c r="Y37" s="94">
        <v>0.3</v>
      </c>
      <c r="Z37" s="94">
        <v>0.3</v>
      </c>
      <c r="AA37" s="94">
        <v>0.3</v>
      </c>
      <c r="AB37" s="94">
        <v>0.3</v>
      </c>
      <c r="AC37" s="93">
        <v>0.7</v>
      </c>
      <c r="AD37" s="93">
        <v>0.7</v>
      </c>
      <c r="AE37" s="93">
        <v>1</v>
      </c>
      <c r="AF37" s="94">
        <v>0.3</v>
      </c>
      <c r="AG37" s="94">
        <v>0.3</v>
      </c>
      <c r="AH37" s="94">
        <v>0.3</v>
      </c>
      <c r="AI37" s="94">
        <v>0.3</v>
      </c>
      <c r="AJ37" s="94">
        <v>0.3</v>
      </c>
      <c r="AK37" s="94">
        <v>0.3</v>
      </c>
      <c r="AL37" s="94">
        <v>0.3</v>
      </c>
      <c r="AM37" s="94">
        <v>0.3</v>
      </c>
      <c r="AN37" s="94">
        <v>0.3</v>
      </c>
      <c r="AO37" s="94">
        <v>0.3</v>
      </c>
      <c r="AP37" s="94">
        <v>0.3</v>
      </c>
      <c r="AQ37" s="94">
        <v>0.3</v>
      </c>
      <c r="AR37" s="94">
        <v>0.3</v>
      </c>
      <c r="AS37" s="94">
        <v>0.3</v>
      </c>
      <c r="AT37" s="94">
        <v>0.3</v>
      </c>
      <c r="AU37" s="94">
        <v>0.3</v>
      </c>
      <c r="AV37" s="94">
        <v>0.3</v>
      </c>
      <c r="AW37" s="94">
        <v>0.3</v>
      </c>
      <c r="AX37" s="94">
        <v>0.3</v>
      </c>
      <c r="AY37" s="94">
        <v>0.3</v>
      </c>
      <c r="AZ37" s="94">
        <v>0.3</v>
      </c>
      <c r="BB37" s="72">
        <v>1.35E-2</v>
      </c>
      <c r="BC37" s="72">
        <v>197</v>
      </c>
      <c r="BD37" s="72">
        <f t="shared" si="0"/>
        <v>341</v>
      </c>
      <c r="BG37" s="98"/>
    </row>
    <row r="38" spans="1:59" hidden="1" outlineLevel="1">
      <c r="A38" s="92" t="s">
        <v>322</v>
      </c>
      <c r="B38" s="94">
        <v>0.3</v>
      </c>
      <c r="C38" s="94">
        <v>0.3</v>
      </c>
      <c r="D38" s="94">
        <v>0.3</v>
      </c>
      <c r="E38" s="94">
        <v>0.3</v>
      </c>
      <c r="F38" s="94">
        <v>0.3</v>
      </c>
      <c r="G38" s="94">
        <v>0.3</v>
      </c>
      <c r="H38" s="94">
        <v>0.3</v>
      </c>
      <c r="I38" s="94">
        <v>0.3</v>
      </c>
      <c r="J38" s="94">
        <v>0.3</v>
      </c>
      <c r="K38" s="94">
        <v>0.3</v>
      </c>
      <c r="L38" s="94">
        <v>0.3</v>
      </c>
      <c r="M38" s="94">
        <v>0.3</v>
      </c>
      <c r="N38" s="94">
        <v>0.3</v>
      </c>
      <c r="O38" s="94">
        <v>0.3</v>
      </c>
      <c r="P38" s="94">
        <v>0.3</v>
      </c>
      <c r="Q38" s="94">
        <v>0.3</v>
      </c>
      <c r="R38" s="94">
        <v>0.3</v>
      </c>
      <c r="S38" s="94">
        <v>0.3</v>
      </c>
      <c r="T38" s="94">
        <v>0.3</v>
      </c>
      <c r="U38" s="94">
        <v>0.3</v>
      </c>
      <c r="V38" s="94">
        <v>0.3</v>
      </c>
      <c r="W38" s="94">
        <v>0.3</v>
      </c>
      <c r="X38" s="94">
        <v>0.3</v>
      </c>
      <c r="Y38" s="94">
        <v>0.3</v>
      </c>
      <c r="Z38" s="94">
        <v>0.3</v>
      </c>
      <c r="AA38" s="94">
        <v>0.3</v>
      </c>
      <c r="AB38" s="94">
        <v>0.3</v>
      </c>
      <c r="AC38" s="94">
        <v>0.3</v>
      </c>
      <c r="AD38" s="94">
        <v>0.3</v>
      </c>
      <c r="AE38" s="94">
        <v>0.3</v>
      </c>
      <c r="AF38" s="93">
        <v>1</v>
      </c>
      <c r="AG38" s="93">
        <v>0.7</v>
      </c>
      <c r="AH38" s="93">
        <v>0.7</v>
      </c>
      <c r="AI38" s="93">
        <v>0.7</v>
      </c>
      <c r="AJ38" s="93">
        <v>0.7</v>
      </c>
      <c r="AK38" s="93">
        <v>0.7</v>
      </c>
      <c r="AL38" s="94">
        <v>0.3</v>
      </c>
      <c r="AM38" s="94">
        <v>0.3</v>
      </c>
      <c r="AN38" s="94">
        <v>0.3</v>
      </c>
      <c r="AO38" s="94">
        <v>0.3</v>
      </c>
      <c r="AP38" s="94">
        <v>0.3</v>
      </c>
      <c r="AQ38" s="94">
        <v>0.3</v>
      </c>
      <c r="AR38" s="94">
        <v>0.3</v>
      </c>
      <c r="AS38" s="94">
        <v>0.3</v>
      </c>
      <c r="AT38" s="94">
        <v>0.3</v>
      </c>
      <c r="AU38" s="94">
        <v>0.3</v>
      </c>
      <c r="AV38" s="94">
        <v>0.3</v>
      </c>
      <c r="AW38" s="94">
        <v>0.3</v>
      </c>
      <c r="AX38" s="94">
        <v>0.3</v>
      </c>
      <c r="AY38" s="94">
        <v>0.3</v>
      </c>
      <c r="AZ38" s="94">
        <v>0.3</v>
      </c>
      <c r="BB38" s="72">
        <v>1.4E-2</v>
      </c>
      <c r="BC38" s="72">
        <v>234</v>
      </c>
      <c r="BD38" s="72">
        <f t="shared" si="0"/>
        <v>304</v>
      </c>
      <c r="BG38" s="98"/>
    </row>
    <row r="39" spans="1:59" hidden="1" outlineLevel="1">
      <c r="A39" s="92" t="s">
        <v>323</v>
      </c>
      <c r="B39" s="94">
        <v>0.3</v>
      </c>
      <c r="C39" s="94">
        <v>0.3</v>
      </c>
      <c r="D39" s="94">
        <v>0.3</v>
      </c>
      <c r="E39" s="94">
        <v>0.3</v>
      </c>
      <c r="F39" s="94">
        <v>0.3</v>
      </c>
      <c r="G39" s="94">
        <v>0.3</v>
      </c>
      <c r="H39" s="94">
        <v>0.3</v>
      </c>
      <c r="I39" s="94">
        <v>0.3</v>
      </c>
      <c r="J39" s="94">
        <v>0.3</v>
      </c>
      <c r="K39" s="94">
        <v>0.3</v>
      </c>
      <c r="L39" s="94">
        <v>0.3</v>
      </c>
      <c r="M39" s="94">
        <v>0.3</v>
      </c>
      <c r="N39" s="94">
        <v>0.3</v>
      </c>
      <c r="O39" s="94">
        <v>0.3</v>
      </c>
      <c r="P39" s="94">
        <v>0.3</v>
      </c>
      <c r="Q39" s="94">
        <v>0.3</v>
      </c>
      <c r="R39" s="94">
        <v>0.3</v>
      </c>
      <c r="S39" s="94">
        <v>0.3</v>
      </c>
      <c r="T39" s="94">
        <v>0.3</v>
      </c>
      <c r="U39" s="94">
        <v>0.3</v>
      </c>
      <c r="V39" s="94">
        <v>0.3</v>
      </c>
      <c r="W39" s="94">
        <v>0.3</v>
      </c>
      <c r="X39" s="94">
        <v>0.3</v>
      </c>
      <c r="Y39" s="94">
        <v>0.3</v>
      </c>
      <c r="Z39" s="94">
        <v>0.3</v>
      </c>
      <c r="AA39" s="94">
        <v>0.3</v>
      </c>
      <c r="AB39" s="94">
        <v>0.3</v>
      </c>
      <c r="AC39" s="94">
        <v>0.3</v>
      </c>
      <c r="AD39" s="94">
        <v>0.3</v>
      </c>
      <c r="AE39" s="94">
        <v>0.3</v>
      </c>
      <c r="AF39" s="93">
        <v>0.7</v>
      </c>
      <c r="AG39" s="93">
        <v>1</v>
      </c>
      <c r="AH39" s="93">
        <v>0.7</v>
      </c>
      <c r="AI39" s="93">
        <v>0.7</v>
      </c>
      <c r="AJ39" s="93">
        <v>0.7</v>
      </c>
      <c r="AK39" s="93">
        <v>0.7</v>
      </c>
      <c r="AL39" s="94">
        <v>0.3</v>
      </c>
      <c r="AM39" s="94">
        <v>0.3</v>
      </c>
      <c r="AN39" s="94">
        <v>0.3</v>
      </c>
      <c r="AO39" s="94">
        <v>0.3</v>
      </c>
      <c r="AP39" s="94">
        <v>0.3</v>
      </c>
      <c r="AQ39" s="94">
        <v>0.3</v>
      </c>
      <c r="AR39" s="94">
        <v>0.3</v>
      </c>
      <c r="AS39" s="94">
        <v>0.3</v>
      </c>
      <c r="AT39" s="94">
        <v>0.3</v>
      </c>
      <c r="AU39" s="94">
        <v>0.3</v>
      </c>
      <c r="AV39" s="94">
        <v>0.3</v>
      </c>
      <c r="AW39" s="94">
        <v>0.3</v>
      </c>
      <c r="AX39" s="94">
        <v>0.3</v>
      </c>
      <c r="AY39" s="94">
        <v>0.3</v>
      </c>
      <c r="AZ39" s="94">
        <v>0.3</v>
      </c>
      <c r="BB39" s="72">
        <v>1.4500000000000001E-2</v>
      </c>
      <c r="BC39" s="72">
        <v>250</v>
      </c>
      <c r="BD39" s="72">
        <f t="shared" si="0"/>
        <v>288</v>
      </c>
      <c r="BG39" s="98"/>
    </row>
    <row r="40" spans="1:59" hidden="1" outlineLevel="1">
      <c r="A40" s="92" t="s">
        <v>324</v>
      </c>
      <c r="B40" s="94">
        <v>0.3</v>
      </c>
      <c r="C40" s="94">
        <v>0.3</v>
      </c>
      <c r="D40" s="94">
        <v>0.3</v>
      </c>
      <c r="E40" s="94">
        <v>0.3</v>
      </c>
      <c r="F40" s="94">
        <v>0.3</v>
      </c>
      <c r="G40" s="94">
        <v>0.3</v>
      </c>
      <c r="H40" s="94">
        <v>0.3</v>
      </c>
      <c r="I40" s="94">
        <v>0.3</v>
      </c>
      <c r="J40" s="94">
        <v>0.3</v>
      </c>
      <c r="K40" s="94">
        <v>0.3</v>
      </c>
      <c r="L40" s="94">
        <v>0.3</v>
      </c>
      <c r="M40" s="94">
        <v>0.3</v>
      </c>
      <c r="N40" s="94">
        <v>0.3</v>
      </c>
      <c r="O40" s="94">
        <v>0.3</v>
      </c>
      <c r="P40" s="94">
        <v>0.3</v>
      </c>
      <c r="Q40" s="94">
        <v>0.3</v>
      </c>
      <c r="R40" s="94">
        <v>0.3</v>
      </c>
      <c r="S40" s="94">
        <v>0.3</v>
      </c>
      <c r="T40" s="94">
        <v>0.3</v>
      </c>
      <c r="U40" s="94">
        <v>0.3</v>
      </c>
      <c r="V40" s="94">
        <v>0.3</v>
      </c>
      <c r="W40" s="94">
        <v>0.3</v>
      </c>
      <c r="X40" s="94">
        <v>0.3</v>
      </c>
      <c r="Y40" s="94">
        <v>0.3</v>
      </c>
      <c r="Z40" s="94">
        <v>0.3</v>
      </c>
      <c r="AA40" s="94">
        <v>0.3</v>
      </c>
      <c r="AB40" s="94">
        <v>0.3</v>
      </c>
      <c r="AC40" s="94">
        <v>0.3</v>
      </c>
      <c r="AD40" s="94">
        <v>0.3</v>
      </c>
      <c r="AE40" s="94">
        <v>0.3</v>
      </c>
      <c r="AF40" s="93">
        <v>0.7</v>
      </c>
      <c r="AG40" s="93">
        <v>0.7</v>
      </c>
      <c r="AH40" s="93">
        <v>1</v>
      </c>
      <c r="AI40" s="93">
        <v>0.7</v>
      </c>
      <c r="AJ40" s="93">
        <v>0.7</v>
      </c>
      <c r="AK40" s="93">
        <v>0.7</v>
      </c>
      <c r="AL40" s="94">
        <v>0.3</v>
      </c>
      <c r="AM40" s="94">
        <v>0.3</v>
      </c>
      <c r="AN40" s="94">
        <v>0.3</v>
      </c>
      <c r="AO40" s="94">
        <v>0.3</v>
      </c>
      <c r="AP40" s="94">
        <v>0.3</v>
      </c>
      <c r="AQ40" s="94">
        <v>0.3</v>
      </c>
      <c r="AR40" s="94">
        <v>0.3</v>
      </c>
      <c r="AS40" s="94">
        <v>0.3</v>
      </c>
      <c r="AT40" s="94">
        <v>0.3</v>
      </c>
      <c r="AU40" s="94">
        <v>0.3</v>
      </c>
      <c r="AV40" s="94">
        <v>0.3</v>
      </c>
      <c r="AW40" s="94">
        <v>0.3</v>
      </c>
      <c r="AX40" s="94">
        <v>0.3</v>
      </c>
      <c r="AY40" s="94">
        <v>0.3</v>
      </c>
      <c r="AZ40" s="94">
        <v>0.3</v>
      </c>
      <c r="BB40" s="72">
        <v>1.4999999999999999E-2</v>
      </c>
      <c r="BC40" s="72">
        <v>260</v>
      </c>
      <c r="BD40" s="72">
        <f t="shared" si="0"/>
        <v>278</v>
      </c>
      <c r="BG40" s="98"/>
    </row>
    <row r="41" spans="1:59" hidden="1" outlineLevel="1">
      <c r="A41" s="92" t="s">
        <v>325</v>
      </c>
      <c r="B41" s="94">
        <v>0.3</v>
      </c>
      <c r="C41" s="94">
        <v>0.3</v>
      </c>
      <c r="D41" s="94">
        <v>0.3</v>
      </c>
      <c r="E41" s="94">
        <v>0.3</v>
      </c>
      <c r="F41" s="94">
        <v>0.3</v>
      </c>
      <c r="G41" s="94">
        <v>0.3</v>
      </c>
      <c r="H41" s="94">
        <v>0.3</v>
      </c>
      <c r="I41" s="94">
        <v>0.3</v>
      </c>
      <c r="J41" s="94">
        <v>0.3</v>
      </c>
      <c r="K41" s="94">
        <v>0.3</v>
      </c>
      <c r="L41" s="94">
        <v>0.3</v>
      </c>
      <c r="M41" s="94">
        <v>0.3</v>
      </c>
      <c r="N41" s="94">
        <v>0.3</v>
      </c>
      <c r="O41" s="94">
        <v>0.3</v>
      </c>
      <c r="P41" s="94">
        <v>0.3</v>
      </c>
      <c r="Q41" s="94">
        <v>0.3</v>
      </c>
      <c r="R41" s="94">
        <v>0.3</v>
      </c>
      <c r="S41" s="94">
        <v>0.3</v>
      </c>
      <c r="T41" s="94">
        <v>0.3</v>
      </c>
      <c r="U41" s="94">
        <v>0.3</v>
      </c>
      <c r="V41" s="94">
        <v>0.3</v>
      </c>
      <c r="W41" s="94">
        <v>0.3</v>
      </c>
      <c r="X41" s="94">
        <v>0.3</v>
      </c>
      <c r="Y41" s="94">
        <v>0.3</v>
      </c>
      <c r="Z41" s="94">
        <v>0.3</v>
      </c>
      <c r="AA41" s="94">
        <v>0.3</v>
      </c>
      <c r="AB41" s="94">
        <v>0.3</v>
      </c>
      <c r="AC41" s="94">
        <v>0.3</v>
      </c>
      <c r="AD41" s="94">
        <v>0.3</v>
      </c>
      <c r="AE41" s="94">
        <v>0.3</v>
      </c>
      <c r="AF41" s="93">
        <v>0.7</v>
      </c>
      <c r="AG41" s="93">
        <v>0.7</v>
      </c>
      <c r="AH41" s="93">
        <v>0.7</v>
      </c>
      <c r="AI41" s="93">
        <v>1</v>
      </c>
      <c r="AJ41" s="93">
        <v>0.7</v>
      </c>
      <c r="AK41" s="93">
        <v>0.7</v>
      </c>
      <c r="AL41" s="94">
        <v>0.3</v>
      </c>
      <c r="AM41" s="94">
        <v>0.3</v>
      </c>
      <c r="AN41" s="94">
        <v>0.3</v>
      </c>
      <c r="AO41" s="94">
        <v>0.3</v>
      </c>
      <c r="AP41" s="94">
        <v>0.3</v>
      </c>
      <c r="AQ41" s="94">
        <v>0.3</v>
      </c>
      <c r="AR41" s="94">
        <v>0.3</v>
      </c>
      <c r="AS41" s="94">
        <v>0.3</v>
      </c>
      <c r="AT41" s="94">
        <v>0.3</v>
      </c>
      <c r="AU41" s="94">
        <v>0.3</v>
      </c>
      <c r="AV41" s="94">
        <v>0.3</v>
      </c>
      <c r="AW41" s="94">
        <v>0.3</v>
      </c>
      <c r="AX41" s="94">
        <v>0.3</v>
      </c>
      <c r="AY41" s="94">
        <v>0.3</v>
      </c>
      <c r="AZ41" s="94">
        <v>0.3</v>
      </c>
      <c r="BB41" s="72">
        <v>1.55E-2</v>
      </c>
      <c r="BC41" s="72">
        <v>201</v>
      </c>
      <c r="BD41" s="72">
        <f t="shared" si="0"/>
        <v>337</v>
      </c>
      <c r="BG41" s="98"/>
    </row>
    <row r="42" spans="1:59" hidden="1" outlineLevel="1">
      <c r="A42" s="92" t="s">
        <v>326</v>
      </c>
      <c r="B42" s="94">
        <v>0.3</v>
      </c>
      <c r="C42" s="94">
        <v>0.3</v>
      </c>
      <c r="D42" s="94">
        <v>0.3</v>
      </c>
      <c r="E42" s="94">
        <v>0.3</v>
      </c>
      <c r="F42" s="94">
        <v>0.3</v>
      </c>
      <c r="G42" s="94">
        <v>0.3</v>
      </c>
      <c r="H42" s="94">
        <v>0.3</v>
      </c>
      <c r="I42" s="94">
        <v>0.3</v>
      </c>
      <c r="J42" s="94">
        <v>0.3</v>
      </c>
      <c r="K42" s="94">
        <v>0.3</v>
      </c>
      <c r="L42" s="94">
        <v>0.3</v>
      </c>
      <c r="M42" s="94">
        <v>0.3</v>
      </c>
      <c r="N42" s="94">
        <v>0.3</v>
      </c>
      <c r="O42" s="94">
        <v>0.3</v>
      </c>
      <c r="P42" s="94">
        <v>0.3</v>
      </c>
      <c r="Q42" s="94">
        <v>0.3</v>
      </c>
      <c r="R42" s="94">
        <v>0.3</v>
      </c>
      <c r="S42" s="94">
        <v>0.3</v>
      </c>
      <c r="T42" s="94">
        <v>0.3</v>
      </c>
      <c r="U42" s="94">
        <v>0.3</v>
      </c>
      <c r="V42" s="94">
        <v>0.3</v>
      </c>
      <c r="W42" s="94">
        <v>0.3</v>
      </c>
      <c r="X42" s="94">
        <v>0.3</v>
      </c>
      <c r="Y42" s="94">
        <v>0.3</v>
      </c>
      <c r="Z42" s="94">
        <v>0.3</v>
      </c>
      <c r="AA42" s="94">
        <v>0.3</v>
      </c>
      <c r="AB42" s="94">
        <v>0.3</v>
      </c>
      <c r="AC42" s="94">
        <v>0.3</v>
      </c>
      <c r="AD42" s="94">
        <v>0.3</v>
      </c>
      <c r="AE42" s="94">
        <v>0.3</v>
      </c>
      <c r="AF42" s="93">
        <v>0.7</v>
      </c>
      <c r="AG42" s="93">
        <v>0.7</v>
      </c>
      <c r="AH42" s="93">
        <v>0.7</v>
      </c>
      <c r="AI42" s="93">
        <v>0.7</v>
      </c>
      <c r="AJ42" s="93">
        <v>1</v>
      </c>
      <c r="AK42" s="93">
        <v>0.7</v>
      </c>
      <c r="AL42" s="94">
        <v>0.3</v>
      </c>
      <c r="AM42" s="94">
        <v>0.3</v>
      </c>
      <c r="AN42" s="94">
        <v>0.3</v>
      </c>
      <c r="AO42" s="94">
        <v>0.3</v>
      </c>
      <c r="AP42" s="94">
        <v>0.3</v>
      </c>
      <c r="AQ42" s="94">
        <v>0.3</v>
      </c>
      <c r="AR42" s="94">
        <v>0.3</v>
      </c>
      <c r="AS42" s="94">
        <v>0.3</v>
      </c>
      <c r="AT42" s="94">
        <v>0.3</v>
      </c>
      <c r="AU42" s="94">
        <v>0.3</v>
      </c>
      <c r="AV42" s="94">
        <v>0.3</v>
      </c>
      <c r="AW42" s="94">
        <v>0.3</v>
      </c>
      <c r="AX42" s="94">
        <v>0.3</v>
      </c>
      <c r="AY42" s="94">
        <v>0.3</v>
      </c>
      <c r="AZ42" s="94">
        <v>0.3</v>
      </c>
      <c r="BB42" s="72">
        <v>1.6E-2</v>
      </c>
      <c r="BC42" s="72">
        <v>167</v>
      </c>
      <c r="BD42" s="72">
        <f t="shared" si="0"/>
        <v>371</v>
      </c>
      <c r="BG42" s="70"/>
    </row>
    <row r="43" spans="1:59" hidden="1" outlineLevel="1">
      <c r="A43" s="92" t="s">
        <v>327</v>
      </c>
      <c r="B43" s="94">
        <v>0.3</v>
      </c>
      <c r="C43" s="94">
        <v>0.3</v>
      </c>
      <c r="D43" s="94">
        <v>0.3</v>
      </c>
      <c r="E43" s="94">
        <v>0.3</v>
      </c>
      <c r="F43" s="94">
        <v>0.3</v>
      </c>
      <c r="G43" s="94">
        <v>0.3</v>
      </c>
      <c r="H43" s="94">
        <v>0.3</v>
      </c>
      <c r="I43" s="94">
        <v>0.3</v>
      </c>
      <c r="J43" s="94">
        <v>0.3</v>
      </c>
      <c r="K43" s="94">
        <v>0.3</v>
      </c>
      <c r="L43" s="94">
        <v>0.3</v>
      </c>
      <c r="M43" s="94">
        <v>0.3</v>
      </c>
      <c r="N43" s="94">
        <v>0.3</v>
      </c>
      <c r="O43" s="94">
        <v>0.3</v>
      </c>
      <c r="P43" s="94">
        <v>0.3</v>
      </c>
      <c r="Q43" s="94">
        <v>0.3</v>
      </c>
      <c r="R43" s="94">
        <v>0.3</v>
      </c>
      <c r="S43" s="94">
        <v>0.3</v>
      </c>
      <c r="T43" s="94">
        <v>0.3</v>
      </c>
      <c r="U43" s="94">
        <v>0.3</v>
      </c>
      <c r="V43" s="94">
        <v>0.3</v>
      </c>
      <c r="W43" s="94">
        <v>0.3</v>
      </c>
      <c r="X43" s="94">
        <v>0.3</v>
      </c>
      <c r="Y43" s="94">
        <v>0.3</v>
      </c>
      <c r="Z43" s="94">
        <v>0.3</v>
      </c>
      <c r="AA43" s="94">
        <v>0.3</v>
      </c>
      <c r="AB43" s="94">
        <v>0.3</v>
      </c>
      <c r="AC43" s="94">
        <v>0.3</v>
      </c>
      <c r="AD43" s="94">
        <v>0.3</v>
      </c>
      <c r="AE43" s="94">
        <v>0.3</v>
      </c>
      <c r="AF43" s="93">
        <v>0.7</v>
      </c>
      <c r="AG43" s="93">
        <v>0.7</v>
      </c>
      <c r="AH43" s="93">
        <v>0.7</v>
      </c>
      <c r="AI43" s="93">
        <v>0.7</v>
      </c>
      <c r="AJ43" s="93">
        <v>0.7</v>
      </c>
      <c r="AK43" s="93">
        <v>1</v>
      </c>
      <c r="AL43" s="94">
        <v>0.3</v>
      </c>
      <c r="AM43" s="94">
        <v>0.3</v>
      </c>
      <c r="AN43" s="94">
        <v>0.3</v>
      </c>
      <c r="AO43" s="94">
        <v>0.3</v>
      </c>
      <c r="AP43" s="94">
        <v>0.3</v>
      </c>
      <c r="AQ43" s="94">
        <v>0.3</v>
      </c>
      <c r="AR43" s="94">
        <v>0.3</v>
      </c>
      <c r="AS43" s="94">
        <v>0.3</v>
      </c>
      <c r="AT43" s="94">
        <v>0.3</v>
      </c>
      <c r="AU43" s="94">
        <v>0.3</v>
      </c>
      <c r="AV43" s="94">
        <v>0.3</v>
      </c>
      <c r="AW43" s="94">
        <v>0.3</v>
      </c>
      <c r="AX43" s="94">
        <v>0.3</v>
      </c>
      <c r="AY43" s="94">
        <v>0.3</v>
      </c>
      <c r="AZ43" s="94">
        <v>0.3</v>
      </c>
      <c r="BB43" s="72">
        <v>1.6500000000000001E-2</v>
      </c>
      <c r="BC43" s="72">
        <v>222</v>
      </c>
      <c r="BD43" s="72">
        <f t="shared" si="0"/>
        <v>316</v>
      </c>
      <c r="BG43" s="70"/>
    </row>
    <row r="44" spans="1:59" hidden="1" outlineLevel="1">
      <c r="A44" s="92" t="s">
        <v>328</v>
      </c>
      <c r="B44" s="94">
        <v>0.3</v>
      </c>
      <c r="C44" s="94">
        <v>0.3</v>
      </c>
      <c r="D44" s="94">
        <v>0.3</v>
      </c>
      <c r="E44" s="94">
        <v>0.3</v>
      </c>
      <c r="F44" s="94">
        <v>0.3</v>
      </c>
      <c r="G44" s="94">
        <v>0.3</v>
      </c>
      <c r="H44" s="94">
        <v>0.3</v>
      </c>
      <c r="I44" s="94">
        <v>0.3</v>
      </c>
      <c r="J44" s="94">
        <v>0.3</v>
      </c>
      <c r="K44" s="94">
        <v>0.3</v>
      </c>
      <c r="L44" s="94">
        <v>0.3</v>
      </c>
      <c r="M44" s="94">
        <v>0.3</v>
      </c>
      <c r="N44" s="94">
        <v>0.3</v>
      </c>
      <c r="O44" s="94">
        <v>0.3</v>
      </c>
      <c r="P44" s="94">
        <v>0.3</v>
      </c>
      <c r="Q44" s="94">
        <v>0.3</v>
      </c>
      <c r="R44" s="94">
        <v>0.3</v>
      </c>
      <c r="S44" s="94">
        <v>0.3</v>
      </c>
      <c r="T44" s="94">
        <v>0.3</v>
      </c>
      <c r="U44" s="94">
        <v>0.3</v>
      </c>
      <c r="V44" s="94">
        <v>0.3</v>
      </c>
      <c r="W44" s="94">
        <v>0.3</v>
      </c>
      <c r="X44" s="94">
        <v>0.3</v>
      </c>
      <c r="Y44" s="94">
        <v>0.3</v>
      </c>
      <c r="Z44" s="94">
        <v>0.3</v>
      </c>
      <c r="AA44" s="94">
        <v>0.3</v>
      </c>
      <c r="AB44" s="94">
        <v>0.3</v>
      </c>
      <c r="AC44" s="94">
        <v>0.3</v>
      </c>
      <c r="AD44" s="94">
        <v>0.3</v>
      </c>
      <c r="AE44" s="94">
        <v>0.3</v>
      </c>
      <c r="AF44" s="94">
        <v>0.3</v>
      </c>
      <c r="AG44" s="94">
        <v>0.3</v>
      </c>
      <c r="AH44" s="94">
        <v>0.3</v>
      </c>
      <c r="AI44" s="94">
        <v>0.3</v>
      </c>
      <c r="AJ44" s="94">
        <v>0.3</v>
      </c>
      <c r="AK44" s="94">
        <v>0.3</v>
      </c>
      <c r="AL44" s="93">
        <v>1</v>
      </c>
      <c r="AM44" s="93">
        <v>0.7</v>
      </c>
      <c r="AN44" s="93">
        <v>0.7</v>
      </c>
      <c r="AO44" s="93">
        <v>0.7</v>
      </c>
      <c r="AP44" s="93">
        <v>0.7</v>
      </c>
      <c r="AQ44" s="93">
        <v>0.7</v>
      </c>
      <c r="AR44" s="93">
        <v>0.7</v>
      </c>
      <c r="AS44" s="93">
        <v>0.7</v>
      </c>
      <c r="AT44" s="93">
        <v>0.7</v>
      </c>
      <c r="AU44" s="93">
        <v>0.7</v>
      </c>
      <c r="AV44" s="93">
        <v>0.7</v>
      </c>
      <c r="AW44" s="94">
        <v>0.3</v>
      </c>
      <c r="AX44" s="94">
        <v>0.3</v>
      </c>
      <c r="AY44" s="94">
        <v>0.3</v>
      </c>
      <c r="AZ44" s="94">
        <v>0.3</v>
      </c>
      <c r="BB44" s="72">
        <v>1.7000000000000001E-2</v>
      </c>
      <c r="BC44" s="72">
        <v>146</v>
      </c>
      <c r="BD44" s="72">
        <f t="shared" si="0"/>
        <v>392</v>
      </c>
      <c r="BG44" s="70"/>
    </row>
    <row r="45" spans="1:59" hidden="1" outlineLevel="1">
      <c r="A45" s="92" t="s">
        <v>329</v>
      </c>
      <c r="B45" s="94">
        <v>0.3</v>
      </c>
      <c r="C45" s="94">
        <v>0.3</v>
      </c>
      <c r="D45" s="94">
        <v>0.3</v>
      </c>
      <c r="E45" s="94">
        <v>0.3</v>
      </c>
      <c r="F45" s="94">
        <v>0.3</v>
      </c>
      <c r="G45" s="94">
        <v>0.3</v>
      </c>
      <c r="H45" s="94">
        <v>0.3</v>
      </c>
      <c r="I45" s="94">
        <v>0.3</v>
      </c>
      <c r="J45" s="94">
        <v>0.3</v>
      </c>
      <c r="K45" s="94">
        <v>0.3</v>
      </c>
      <c r="L45" s="94">
        <v>0.3</v>
      </c>
      <c r="M45" s="94">
        <v>0.3</v>
      </c>
      <c r="N45" s="94">
        <v>0.3</v>
      </c>
      <c r="O45" s="94">
        <v>0.3</v>
      </c>
      <c r="P45" s="94">
        <v>0.3</v>
      </c>
      <c r="Q45" s="94">
        <v>0.3</v>
      </c>
      <c r="R45" s="94">
        <v>0.3</v>
      </c>
      <c r="S45" s="94">
        <v>0.3</v>
      </c>
      <c r="T45" s="94">
        <v>0.3</v>
      </c>
      <c r="U45" s="94">
        <v>0.3</v>
      </c>
      <c r="V45" s="94">
        <v>0.3</v>
      </c>
      <c r="W45" s="94">
        <v>0.3</v>
      </c>
      <c r="X45" s="94">
        <v>0.3</v>
      </c>
      <c r="Y45" s="94">
        <v>0.3</v>
      </c>
      <c r="Z45" s="94">
        <v>0.3</v>
      </c>
      <c r="AA45" s="94">
        <v>0.3</v>
      </c>
      <c r="AB45" s="94">
        <v>0.3</v>
      </c>
      <c r="AC45" s="94">
        <v>0.3</v>
      </c>
      <c r="AD45" s="94">
        <v>0.3</v>
      </c>
      <c r="AE45" s="94">
        <v>0.3</v>
      </c>
      <c r="AF45" s="94">
        <v>0.3</v>
      </c>
      <c r="AG45" s="94">
        <v>0.3</v>
      </c>
      <c r="AH45" s="94">
        <v>0.3</v>
      </c>
      <c r="AI45" s="94">
        <v>0.3</v>
      </c>
      <c r="AJ45" s="94">
        <v>0.3</v>
      </c>
      <c r="AK45" s="94">
        <v>0.3</v>
      </c>
      <c r="AL45" s="93">
        <v>0.7</v>
      </c>
      <c r="AM45" s="93">
        <v>1</v>
      </c>
      <c r="AN45" s="93">
        <v>0.7</v>
      </c>
      <c r="AO45" s="93">
        <v>0.7</v>
      </c>
      <c r="AP45" s="93">
        <v>0.7</v>
      </c>
      <c r="AQ45" s="93">
        <v>0.7</v>
      </c>
      <c r="AR45" s="93">
        <v>0.7</v>
      </c>
      <c r="AS45" s="93">
        <v>0.7</v>
      </c>
      <c r="AT45" s="93">
        <v>0.7</v>
      </c>
      <c r="AU45" s="93">
        <v>0.7</v>
      </c>
      <c r="AV45" s="93">
        <v>0.7</v>
      </c>
      <c r="AW45" s="94">
        <v>0.3</v>
      </c>
      <c r="AX45" s="94">
        <v>0.3</v>
      </c>
      <c r="AY45" s="94">
        <v>0.3</v>
      </c>
      <c r="AZ45" s="94">
        <v>0.3</v>
      </c>
      <c r="BB45" s="72">
        <v>1.7500000000000002E-2</v>
      </c>
      <c r="BC45" s="72">
        <v>225</v>
      </c>
      <c r="BD45" s="72">
        <f t="shared" si="0"/>
        <v>313</v>
      </c>
      <c r="BG45" s="70"/>
    </row>
    <row r="46" spans="1:59" hidden="1" outlineLevel="1">
      <c r="A46" s="92" t="s">
        <v>330</v>
      </c>
      <c r="B46" s="94">
        <v>0.3</v>
      </c>
      <c r="C46" s="94">
        <v>0.3</v>
      </c>
      <c r="D46" s="94">
        <v>0.3</v>
      </c>
      <c r="E46" s="94">
        <v>0.3</v>
      </c>
      <c r="F46" s="94">
        <v>0.3</v>
      </c>
      <c r="G46" s="94">
        <v>0.3</v>
      </c>
      <c r="H46" s="94">
        <v>0.3</v>
      </c>
      <c r="I46" s="94">
        <v>0.3</v>
      </c>
      <c r="J46" s="94">
        <v>0.3</v>
      </c>
      <c r="K46" s="94">
        <v>0.3</v>
      </c>
      <c r="L46" s="94">
        <v>0.3</v>
      </c>
      <c r="M46" s="94">
        <v>0.3</v>
      </c>
      <c r="N46" s="94">
        <v>0.3</v>
      </c>
      <c r="O46" s="94">
        <v>0.3</v>
      </c>
      <c r="P46" s="94">
        <v>0.3</v>
      </c>
      <c r="Q46" s="94">
        <v>0.3</v>
      </c>
      <c r="R46" s="94">
        <v>0.3</v>
      </c>
      <c r="S46" s="94">
        <v>0.3</v>
      </c>
      <c r="T46" s="94">
        <v>0.3</v>
      </c>
      <c r="U46" s="94">
        <v>0.3</v>
      </c>
      <c r="V46" s="94">
        <v>0.3</v>
      </c>
      <c r="W46" s="94">
        <v>0.3</v>
      </c>
      <c r="X46" s="94">
        <v>0.3</v>
      </c>
      <c r="Y46" s="94">
        <v>0.3</v>
      </c>
      <c r="Z46" s="94">
        <v>0.3</v>
      </c>
      <c r="AA46" s="94">
        <v>0.3</v>
      </c>
      <c r="AB46" s="94">
        <v>0.3</v>
      </c>
      <c r="AC46" s="94">
        <v>0.3</v>
      </c>
      <c r="AD46" s="94">
        <v>0.3</v>
      </c>
      <c r="AE46" s="94">
        <v>0.3</v>
      </c>
      <c r="AF46" s="94">
        <v>0.3</v>
      </c>
      <c r="AG46" s="94">
        <v>0.3</v>
      </c>
      <c r="AH46" s="94">
        <v>0.3</v>
      </c>
      <c r="AI46" s="94">
        <v>0.3</v>
      </c>
      <c r="AJ46" s="94">
        <v>0.3</v>
      </c>
      <c r="AK46" s="94">
        <v>0.3</v>
      </c>
      <c r="AL46" s="93">
        <v>0.7</v>
      </c>
      <c r="AM46" s="93">
        <v>0.7</v>
      </c>
      <c r="AN46" s="93">
        <v>1</v>
      </c>
      <c r="AO46" s="93">
        <v>0.7</v>
      </c>
      <c r="AP46" s="93">
        <v>0.7</v>
      </c>
      <c r="AQ46" s="93">
        <v>0.7</v>
      </c>
      <c r="AR46" s="93">
        <v>0.7</v>
      </c>
      <c r="AS46" s="93">
        <v>0.7</v>
      </c>
      <c r="AT46" s="93">
        <v>0.7</v>
      </c>
      <c r="AU46" s="93">
        <v>0.7</v>
      </c>
      <c r="AV46" s="93">
        <v>0.7</v>
      </c>
      <c r="AW46" s="94">
        <v>0.3</v>
      </c>
      <c r="AX46" s="94">
        <v>0.3</v>
      </c>
      <c r="AY46" s="94">
        <v>0.3</v>
      </c>
      <c r="AZ46" s="94">
        <v>0.3</v>
      </c>
      <c r="BB46" s="72">
        <v>1.7999999999999999E-2</v>
      </c>
      <c r="BC46" s="72">
        <v>280</v>
      </c>
      <c r="BD46" s="72">
        <f t="shared" si="0"/>
        <v>258</v>
      </c>
      <c r="BG46" s="70"/>
    </row>
    <row r="47" spans="1:59" hidden="1" outlineLevel="1">
      <c r="A47" s="92" t="s">
        <v>331</v>
      </c>
      <c r="B47" s="94">
        <v>0.3</v>
      </c>
      <c r="C47" s="94">
        <v>0.3</v>
      </c>
      <c r="D47" s="94">
        <v>0.3</v>
      </c>
      <c r="E47" s="94">
        <v>0.3</v>
      </c>
      <c r="F47" s="94">
        <v>0.3</v>
      </c>
      <c r="G47" s="94">
        <v>0.3</v>
      </c>
      <c r="H47" s="94">
        <v>0.3</v>
      </c>
      <c r="I47" s="94">
        <v>0.3</v>
      </c>
      <c r="J47" s="94">
        <v>0.3</v>
      </c>
      <c r="K47" s="94">
        <v>0.3</v>
      </c>
      <c r="L47" s="94">
        <v>0.3</v>
      </c>
      <c r="M47" s="94">
        <v>0.3</v>
      </c>
      <c r="N47" s="94">
        <v>0.3</v>
      </c>
      <c r="O47" s="94">
        <v>0.3</v>
      </c>
      <c r="P47" s="94">
        <v>0.3</v>
      </c>
      <c r="Q47" s="94">
        <v>0.3</v>
      </c>
      <c r="R47" s="94">
        <v>0.3</v>
      </c>
      <c r="S47" s="94">
        <v>0.3</v>
      </c>
      <c r="T47" s="94">
        <v>0.3</v>
      </c>
      <c r="U47" s="94">
        <v>0.3</v>
      </c>
      <c r="V47" s="94">
        <v>0.3</v>
      </c>
      <c r="W47" s="94">
        <v>0.3</v>
      </c>
      <c r="X47" s="94">
        <v>0.3</v>
      </c>
      <c r="Y47" s="94">
        <v>0.3</v>
      </c>
      <c r="Z47" s="94">
        <v>0.3</v>
      </c>
      <c r="AA47" s="94">
        <v>0.3</v>
      </c>
      <c r="AB47" s="94">
        <v>0.3</v>
      </c>
      <c r="AC47" s="94">
        <v>0.3</v>
      </c>
      <c r="AD47" s="94">
        <v>0.3</v>
      </c>
      <c r="AE47" s="94">
        <v>0.3</v>
      </c>
      <c r="AF47" s="94">
        <v>0.3</v>
      </c>
      <c r="AG47" s="94">
        <v>0.3</v>
      </c>
      <c r="AH47" s="94">
        <v>0.3</v>
      </c>
      <c r="AI47" s="94">
        <v>0.3</v>
      </c>
      <c r="AJ47" s="94">
        <v>0.3</v>
      </c>
      <c r="AK47" s="94">
        <v>0.3</v>
      </c>
      <c r="AL47" s="93">
        <v>0.7</v>
      </c>
      <c r="AM47" s="93">
        <v>0.7</v>
      </c>
      <c r="AN47" s="93">
        <v>0.7</v>
      </c>
      <c r="AO47" s="93">
        <v>1</v>
      </c>
      <c r="AP47" s="93">
        <v>0.7</v>
      </c>
      <c r="AQ47" s="93">
        <v>0.7</v>
      </c>
      <c r="AR47" s="93">
        <v>0.7</v>
      </c>
      <c r="AS47" s="93">
        <v>0.7</v>
      </c>
      <c r="AT47" s="93">
        <v>0.7</v>
      </c>
      <c r="AU47" s="93">
        <v>0.7</v>
      </c>
      <c r="AV47" s="93">
        <v>0.7</v>
      </c>
      <c r="AW47" s="94">
        <v>0.3</v>
      </c>
      <c r="AX47" s="94">
        <v>0.3</v>
      </c>
      <c r="AY47" s="94">
        <v>0.3</v>
      </c>
      <c r="AZ47" s="94">
        <v>0.3</v>
      </c>
      <c r="BB47" s="72">
        <v>1.8499999999999999E-2</v>
      </c>
      <c r="BC47" s="72">
        <v>213</v>
      </c>
      <c r="BD47" s="72">
        <f t="shared" si="0"/>
        <v>325</v>
      </c>
      <c r="BG47" s="70"/>
    </row>
    <row r="48" spans="1:59" hidden="1" outlineLevel="1">
      <c r="A48" s="92" t="s">
        <v>332</v>
      </c>
      <c r="B48" s="94">
        <v>0.3</v>
      </c>
      <c r="C48" s="94">
        <v>0.3</v>
      </c>
      <c r="D48" s="94">
        <v>0.3</v>
      </c>
      <c r="E48" s="94">
        <v>0.3</v>
      </c>
      <c r="F48" s="94">
        <v>0.3</v>
      </c>
      <c r="G48" s="94">
        <v>0.3</v>
      </c>
      <c r="H48" s="94">
        <v>0.3</v>
      </c>
      <c r="I48" s="94">
        <v>0.3</v>
      </c>
      <c r="J48" s="94">
        <v>0.3</v>
      </c>
      <c r="K48" s="94">
        <v>0.3</v>
      </c>
      <c r="L48" s="94">
        <v>0.3</v>
      </c>
      <c r="M48" s="94">
        <v>0.3</v>
      </c>
      <c r="N48" s="94">
        <v>0.3</v>
      </c>
      <c r="O48" s="94">
        <v>0.3</v>
      </c>
      <c r="P48" s="94">
        <v>0.3</v>
      </c>
      <c r="Q48" s="94">
        <v>0.3</v>
      </c>
      <c r="R48" s="94">
        <v>0.3</v>
      </c>
      <c r="S48" s="94">
        <v>0.3</v>
      </c>
      <c r="T48" s="94">
        <v>0.3</v>
      </c>
      <c r="U48" s="94">
        <v>0.3</v>
      </c>
      <c r="V48" s="94">
        <v>0.3</v>
      </c>
      <c r="W48" s="94">
        <v>0.3</v>
      </c>
      <c r="X48" s="94">
        <v>0.3</v>
      </c>
      <c r="Y48" s="94">
        <v>0.3</v>
      </c>
      <c r="Z48" s="94">
        <v>0.3</v>
      </c>
      <c r="AA48" s="94">
        <v>0.3</v>
      </c>
      <c r="AB48" s="94">
        <v>0.3</v>
      </c>
      <c r="AC48" s="94">
        <v>0.3</v>
      </c>
      <c r="AD48" s="94">
        <v>0.3</v>
      </c>
      <c r="AE48" s="94">
        <v>0.3</v>
      </c>
      <c r="AF48" s="94">
        <v>0.3</v>
      </c>
      <c r="AG48" s="94">
        <v>0.3</v>
      </c>
      <c r="AH48" s="94">
        <v>0.3</v>
      </c>
      <c r="AI48" s="94">
        <v>0.3</v>
      </c>
      <c r="AJ48" s="94">
        <v>0.3</v>
      </c>
      <c r="AK48" s="94">
        <v>0.3</v>
      </c>
      <c r="AL48" s="93">
        <v>0.7</v>
      </c>
      <c r="AM48" s="93">
        <v>0.7</v>
      </c>
      <c r="AN48" s="93">
        <v>0.7</v>
      </c>
      <c r="AO48" s="93">
        <v>0.7</v>
      </c>
      <c r="AP48" s="93">
        <v>1</v>
      </c>
      <c r="AQ48" s="93">
        <v>0.7</v>
      </c>
      <c r="AR48" s="93">
        <v>0.7</v>
      </c>
      <c r="AS48" s="93">
        <v>0.7</v>
      </c>
      <c r="AT48" s="93">
        <v>0.7</v>
      </c>
      <c r="AU48" s="93">
        <v>0.7</v>
      </c>
      <c r="AV48" s="93">
        <v>0.7</v>
      </c>
      <c r="AW48" s="94">
        <v>0.3</v>
      </c>
      <c r="AX48" s="94">
        <v>0.3</v>
      </c>
      <c r="AY48" s="94">
        <v>0.3</v>
      </c>
      <c r="AZ48" s="94">
        <v>0.3</v>
      </c>
      <c r="BB48" s="72">
        <v>1.9E-2</v>
      </c>
      <c r="BC48" s="72">
        <v>280</v>
      </c>
      <c r="BD48" s="72">
        <f t="shared" si="0"/>
        <v>258</v>
      </c>
      <c r="BG48" s="70"/>
    </row>
    <row r="49" spans="1:59" hidden="1" outlineLevel="1">
      <c r="A49" s="92" t="s">
        <v>333</v>
      </c>
      <c r="B49" s="94">
        <v>0.3</v>
      </c>
      <c r="C49" s="94">
        <v>0.3</v>
      </c>
      <c r="D49" s="94">
        <v>0.3</v>
      </c>
      <c r="E49" s="94">
        <v>0.3</v>
      </c>
      <c r="F49" s="94">
        <v>0.3</v>
      </c>
      <c r="G49" s="94">
        <v>0.3</v>
      </c>
      <c r="H49" s="94">
        <v>0.3</v>
      </c>
      <c r="I49" s="94">
        <v>0.3</v>
      </c>
      <c r="J49" s="94">
        <v>0.3</v>
      </c>
      <c r="K49" s="94">
        <v>0.3</v>
      </c>
      <c r="L49" s="94">
        <v>0.3</v>
      </c>
      <c r="M49" s="94">
        <v>0.3</v>
      </c>
      <c r="N49" s="94">
        <v>0.3</v>
      </c>
      <c r="O49" s="94">
        <v>0.3</v>
      </c>
      <c r="P49" s="94">
        <v>0.3</v>
      </c>
      <c r="Q49" s="94">
        <v>0.3</v>
      </c>
      <c r="R49" s="94">
        <v>0.3</v>
      </c>
      <c r="S49" s="94">
        <v>0.3</v>
      </c>
      <c r="T49" s="94">
        <v>0.3</v>
      </c>
      <c r="U49" s="94">
        <v>0.3</v>
      </c>
      <c r="V49" s="94">
        <v>0.3</v>
      </c>
      <c r="W49" s="94">
        <v>0.3</v>
      </c>
      <c r="X49" s="94">
        <v>0.3</v>
      </c>
      <c r="Y49" s="94">
        <v>0.3</v>
      </c>
      <c r="Z49" s="94">
        <v>0.3</v>
      </c>
      <c r="AA49" s="94">
        <v>0.3</v>
      </c>
      <c r="AB49" s="94">
        <v>0.3</v>
      </c>
      <c r="AC49" s="94">
        <v>0.3</v>
      </c>
      <c r="AD49" s="94">
        <v>0.3</v>
      </c>
      <c r="AE49" s="94">
        <v>0.3</v>
      </c>
      <c r="AF49" s="94">
        <v>0.3</v>
      </c>
      <c r="AG49" s="94">
        <v>0.3</v>
      </c>
      <c r="AH49" s="94">
        <v>0.3</v>
      </c>
      <c r="AI49" s="94">
        <v>0.3</v>
      </c>
      <c r="AJ49" s="94">
        <v>0.3</v>
      </c>
      <c r="AK49" s="94">
        <v>0.3</v>
      </c>
      <c r="AL49" s="93">
        <v>0.7</v>
      </c>
      <c r="AM49" s="93">
        <v>0.7</v>
      </c>
      <c r="AN49" s="93">
        <v>0.7</v>
      </c>
      <c r="AO49" s="93">
        <v>0.7</v>
      </c>
      <c r="AP49" s="93">
        <v>0.7</v>
      </c>
      <c r="AQ49" s="93">
        <v>1</v>
      </c>
      <c r="AR49" s="93">
        <v>0.7</v>
      </c>
      <c r="AS49" s="93">
        <v>0.7</v>
      </c>
      <c r="AT49" s="93">
        <v>0.7</v>
      </c>
      <c r="AU49" s="93">
        <v>0.7</v>
      </c>
      <c r="AV49" s="93">
        <v>0.7</v>
      </c>
      <c r="AW49" s="94">
        <v>0.3</v>
      </c>
      <c r="AX49" s="94">
        <v>0.3</v>
      </c>
      <c r="AY49" s="94">
        <v>0.3</v>
      </c>
      <c r="AZ49" s="94">
        <v>0.3</v>
      </c>
      <c r="BB49" s="72">
        <v>1.95E-2</v>
      </c>
      <c r="BC49" s="72">
        <v>199</v>
      </c>
      <c r="BD49" s="72">
        <f t="shared" si="0"/>
        <v>339</v>
      </c>
      <c r="BG49" s="70"/>
    </row>
    <row r="50" spans="1:59" hidden="1" outlineLevel="1">
      <c r="A50" s="92" t="s">
        <v>334</v>
      </c>
      <c r="B50" s="94">
        <v>0.3</v>
      </c>
      <c r="C50" s="94">
        <v>0.3</v>
      </c>
      <c r="D50" s="94">
        <v>0.3</v>
      </c>
      <c r="E50" s="94">
        <v>0.3</v>
      </c>
      <c r="F50" s="94">
        <v>0.3</v>
      </c>
      <c r="G50" s="94">
        <v>0.3</v>
      </c>
      <c r="H50" s="94">
        <v>0.3</v>
      </c>
      <c r="I50" s="94">
        <v>0.3</v>
      </c>
      <c r="J50" s="94">
        <v>0.3</v>
      </c>
      <c r="K50" s="94">
        <v>0.3</v>
      </c>
      <c r="L50" s="94">
        <v>0.3</v>
      </c>
      <c r="M50" s="94">
        <v>0.3</v>
      </c>
      <c r="N50" s="94">
        <v>0.3</v>
      </c>
      <c r="O50" s="94">
        <v>0.3</v>
      </c>
      <c r="P50" s="94">
        <v>0.3</v>
      </c>
      <c r="Q50" s="94">
        <v>0.3</v>
      </c>
      <c r="R50" s="94">
        <v>0.3</v>
      </c>
      <c r="S50" s="94">
        <v>0.3</v>
      </c>
      <c r="T50" s="94">
        <v>0.3</v>
      </c>
      <c r="U50" s="94">
        <v>0.3</v>
      </c>
      <c r="V50" s="94">
        <v>0.3</v>
      </c>
      <c r="W50" s="94">
        <v>0.3</v>
      </c>
      <c r="X50" s="94">
        <v>0.3</v>
      </c>
      <c r="Y50" s="94">
        <v>0.3</v>
      </c>
      <c r="Z50" s="94">
        <v>0.3</v>
      </c>
      <c r="AA50" s="94">
        <v>0.3</v>
      </c>
      <c r="AB50" s="94">
        <v>0.3</v>
      </c>
      <c r="AC50" s="94">
        <v>0.3</v>
      </c>
      <c r="AD50" s="94">
        <v>0.3</v>
      </c>
      <c r="AE50" s="94">
        <v>0.3</v>
      </c>
      <c r="AF50" s="94">
        <v>0.3</v>
      </c>
      <c r="AG50" s="94">
        <v>0.3</v>
      </c>
      <c r="AH50" s="94">
        <v>0.3</v>
      </c>
      <c r="AI50" s="94">
        <v>0.3</v>
      </c>
      <c r="AJ50" s="94">
        <v>0.3</v>
      </c>
      <c r="AK50" s="94">
        <v>0.3</v>
      </c>
      <c r="AL50" s="93">
        <v>0.7</v>
      </c>
      <c r="AM50" s="93">
        <v>0.7</v>
      </c>
      <c r="AN50" s="93">
        <v>0.7</v>
      </c>
      <c r="AO50" s="93">
        <v>0.7</v>
      </c>
      <c r="AP50" s="93">
        <v>0.7</v>
      </c>
      <c r="AQ50" s="93">
        <v>0.7</v>
      </c>
      <c r="AR50" s="93">
        <v>1</v>
      </c>
      <c r="AS50" s="93">
        <v>0.7</v>
      </c>
      <c r="AT50" s="93">
        <v>0.7</v>
      </c>
      <c r="AU50" s="93">
        <v>0.7</v>
      </c>
      <c r="AV50" s="93">
        <v>0.7</v>
      </c>
      <c r="AW50" s="94">
        <v>0.3</v>
      </c>
      <c r="AX50" s="94">
        <v>0.3</v>
      </c>
      <c r="AY50" s="94">
        <v>0.3</v>
      </c>
      <c r="AZ50" s="94">
        <v>0.3</v>
      </c>
      <c r="BB50" s="72">
        <v>0.02</v>
      </c>
      <c r="BC50" s="72">
        <v>169</v>
      </c>
      <c r="BD50" s="72">
        <f t="shared" si="0"/>
        <v>369</v>
      </c>
      <c r="BG50" s="70"/>
    </row>
    <row r="51" spans="1:59" hidden="1" outlineLevel="1">
      <c r="A51" s="92" t="s">
        <v>335</v>
      </c>
      <c r="B51" s="94">
        <v>0.3</v>
      </c>
      <c r="C51" s="94">
        <v>0.3</v>
      </c>
      <c r="D51" s="94">
        <v>0.3</v>
      </c>
      <c r="E51" s="94">
        <v>0.3</v>
      </c>
      <c r="F51" s="94">
        <v>0.3</v>
      </c>
      <c r="G51" s="94">
        <v>0.3</v>
      </c>
      <c r="H51" s="94">
        <v>0.3</v>
      </c>
      <c r="I51" s="94">
        <v>0.3</v>
      </c>
      <c r="J51" s="94">
        <v>0.3</v>
      </c>
      <c r="K51" s="94">
        <v>0.3</v>
      </c>
      <c r="L51" s="94">
        <v>0.3</v>
      </c>
      <c r="M51" s="94">
        <v>0.3</v>
      </c>
      <c r="N51" s="94">
        <v>0.3</v>
      </c>
      <c r="O51" s="94">
        <v>0.3</v>
      </c>
      <c r="P51" s="94">
        <v>0.3</v>
      </c>
      <c r="Q51" s="94">
        <v>0.3</v>
      </c>
      <c r="R51" s="94">
        <v>0.3</v>
      </c>
      <c r="S51" s="94">
        <v>0.3</v>
      </c>
      <c r="T51" s="94">
        <v>0.3</v>
      </c>
      <c r="U51" s="94">
        <v>0.3</v>
      </c>
      <c r="V51" s="94">
        <v>0.3</v>
      </c>
      <c r="W51" s="94">
        <v>0.3</v>
      </c>
      <c r="X51" s="94">
        <v>0.3</v>
      </c>
      <c r="Y51" s="94">
        <v>0.3</v>
      </c>
      <c r="Z51" s="94">
        <v>0.3</v>
      </c>
      <c r="AA51" s="94">
        <v>0.3</v>
      </c>
      <c r="AB51" s="94">
        <v>0.3</v>
      </c>
      <c r="AC51" s="94">
        <v>0.3</v>
      </c>
      <c r="AD51" s="94">
        <v>0.3</v>
      </c>
      <c r="AE51" s="94">
        <v>0.3</v>
      </c>
      <c r="AF51" s="94">
        <v>0.3</v>
      </c>
      <c r="AG51" s="94">
        <v>0.3</v>
      </c>
      <c r="AH51" s="94">
        <v>0.3</v>
      </c>
      <c r="AI51" s="94">
        <v>0.3</v>
      </c>
      <c r="AJ51" s="94">
        <v>0.3</v>
      </c>
      <c r="AK51" s="94">
        <v>0.3</v>
      </c>
      <c r="AL51" s="93">
        <v>0.7</v>
      </c>
      <c r="AM51" s="93">
        <v>0.7</v>
      </c>
      <c r="AN51" s="93">
        <v>0.7</v>
      </c>
      <c r="AO51" s="93">
        <v>0.7</v>
      </c>
      <c r="AP51" s="93">
        <v>0.7</v>
      </c>
      <c r="AQ51" s="93">
        <v>0.7</v>
      </c>
      <c r="AR51" s="93">
        <v>0.7</v>
      </c>
      <c r="AS51" s="93">
        <v>1</v>
      </c>
      <c r="AT51" s="93">
        <v>0.7</v>
      </c>
      <c r="AU51" s="93">
        <v>0.7</v>
      </c>
      <c r="AV51" s="93">
        <v>0.7</v>
      </c>
      <c r="AW51" s="94">
        <v>0.3</v>
      </c>
      <c r="AX51" s="94">
        <v>0.3</v>
      </c>
      <c r="AY51" s="94">
        <v>0.3</v>
      </c>
      <c r="AZ51" s="94">
        <v>0.3</v>
      </c>
      <c r="BB51" s="72">
        <v>2.0500000000000001E-2</v>
      </c>
      <c r="BC51" s="72">
        <v>237</v>
      </c>
      <c r="BD51" s="72">
        <f t="shared" si="0"/>
        <v>301</v>
      </c>
      <c r="BG51" s="70"/>
    </row>
    <row r="52" spans="1:59" hidden="1" outlineLevel="1">
      <c r="A52" s="92" t="s">
        <v>336</v>
      </c>
      <c r="B52" s="94">
        <v>0.3</v>
      </c>
      <c r="C52" s="94">
        <v>0.3</v>
      </c>
      <c r="D52" s="94">
        <v>0.3</v>
      </c>
      <c r="E52" s="94">
        <v>0.3</v>
      </c>
      <c r="F52" s="94">
        <v>0.3</v>
      </c>
      <c r="G52" s="94">
        <v>0.3</v>
      </c>
      <c r="H52" s="94">
        <v>0.3</v>
      </c>
      <c r="I52" s="94">
        <v>0.3</v>
      </c>
      <c r="J52" s="94">
        <v>0.3</v>
      </c>
      <c r="K52" s="94">
        <v>0.3</v>
      </c>
      <c r="L52" s="94">
        <v>0.3</v>
      </c>
      <c r="M52" s="94">
        <v>0.3</v>
      </c>
      <c r="N52" s="94">
        <v>0.3</v>
      </c>
      <c r="O52" s="94">
        <v>0.3</v>
      </c>
      <c r="P52" s="94">
        <v>0.3</v>
      </c>
      <c r="Q52" s="94">
        <v>0.3</v>
      </c>
      <c r="R52" s="94">
        <v>0.3</v>
      </c>
      <c r="S52" s="94">
        <v>0.3</v>
      </c>
      <c r="T52" s="94">
        <v>0.3</v>
      </c>
      <c r="U52" s="94">
        <v>0.3</v>
      </c>
      <c r="V52" s="94">
        <v>0.3</v>
      </c>
      <c r="W52" s="94">
        <v>0.3</v>
      </c>
      <c r="X52" s="94">
        <v>0.3</v>
      </c>
      <c r="Y52" s="94">
        <v>0.3</v>
      </c>
      <c r="Z52" s="94">
        <v>0.3</v>
      </c>
      <c r="AA52" s="94">
        <v>0.3</v>
      </c>
      <c r="AB52" s="94">
        <v>0.3</v>
      </c>
      <c r="AC52" s="94">
        <v>0.3</v>
      </c>
      <c r="AD52" s="94">
        <v>0.3</v>
      </c>
      <c r="AE52" s="94">
        <v>0.3</v>
      </c>
      <c r="AF52" s="94">
        <v>0.3</v>
      </c>
      <c r="AG52" s="94">
        <v>0.3</v>
      </c>
      <c r="AH52" s="94">
        <v>0.3</v>
      </c>
      <c r="AI52" s="94">
        <v>0.3</v>
      </c>
      <c r="AJ52" s="94">
        <v>0.3</v>
      </c>
      <c r="AK52" s="94">
        <v>0.3</v>
      </c>
      <c r="AL52" s="93">
        <v>0.7</v>
      </c>
      <c r="AM52" s="93">
        <v>0.7</v>
      </c>
      <c r="AN52" s="93">
        <v>0.7</v>
      </c>
      <c r="AO52" s="93">
        <v>0.7</v>
      </c>
      <c r="AP52" s="93">
        <v>0.7</v>
      </c>
      <c r="AQ52" s="93">
        <v>0.7</v>
      </c>
      <c r="AR52" s="93">
        <v>0.7</v>
      </c>
      <c r="AS52" s="93">
        <v>0.7</v>
      </c>
      <c r="AT52" s="93">
        <v>1</v>
      </c>
      <c r="AU52" s="93">
        <v>0.7</v>
      </c>
      <c r="AV52" s="93">
        <v>0.7</v>
      </c>
      <c r="AW52" s="94">
        <v>0.3</v>
      </c>
      <c r="AX52" s="94">
        <v>0.3</v>
      </c>
      <c r="AY52" s="94">
        <v>0.3</v>
      </c>
      <c r="AZ52" s="94">
        <v>0.3</v>
      </c>
      <c r="BB52" s="72">
        <v>2.1000000000000001E-2</v>
      </c>
      <c r="BC52" s="72">
        <v>308</v>
      </c>
      <c r="BD52" s="72">
        <f t="shared" si="0"/>
        <v>230</v>
      </c>
      <c r="BG52" s="70"/>
    </row>
    <row r="53" spans="1:59" hidden="1" outlineLevel="1">
      <c r="A53" s="92" t="s">
        <v>337</v>
      </c>
      <c r="B53" s="94">
        <v>0.3</v>
      </c>
      <c r="C53" s="94">
        <v>0.3</v>
      </c>
      <c r="D53" s="94">
        <v>0.3</v>
      </c>
      <c r="E53" s="94">
        <v>0.3</v>
      </c>
      <c r="F53" s="94">
        <v>0.3</v>
      </c>
      <c r="G53" s="94">
        <v>0.3</v>
      </c>
      <c r="H53" s="94">
        <v>0.3</v>
      </c>
      <c r="I53" s="94">
        <v>0.3</v>
      </c>
      <c r="J53" s="94">
        <v>0.3</v>
      </c>
      <c r="K53" s="94">
        <v>0.3</v>
      </c>
      <c r="L53" s="94">
        <v>0.3</v>
      </c>
      <c r="M53" s="94">
        <v>0.3</v>
      </c>
      <c r="N53" s="94">
        <v>0.3</v>
      </c>
      <c r="O53" s="94">
        <v>0.3</v>
      </c>
      <c r="P53" s="94">
        <v>0.3</v>
      </c>
      <c r="Q53" s="94">
        <v>0.3</v>
      </c>
      <c r="R53" s="94">
        <v>0.3</v>
      </c>
      <c r="S53" s="94">
        <v>0.3</v>
      </c>
      <c r="T53" s="94">
        <v>0.3</v>
      </c>
      <c r="U53" s="94">
        <v>0.3</v>
      </c>
      <c r="V53" s="94">
        <v>0.3</v>
      </c>
      <c r="W53" s="94">
        <v>0.3</v>
      </c>
      <c r="X53" s="94">
        <v>0.3</v>
      </c>
      <c r="Y53" s="94">
        <v>0.3</v>
      </c>
      <c r="Z53" s="94">
        <v>0.3</v>
      </c>
      <c r="AA53" s="94">
        <v>0.3</v>
      </c>
      <c r="AB53" s="94">
        <v>0.3</v>
      </c>
      <c r="AC53" s="94">
        <v>0.3</v>
      </c>
      <c r="AD53" s="94">
        <v>0.3</v>
      </c>
      <c r="AE53" s="94">
        <v>0.3</v>
      </c>
      <c r="AF53" s="94">
        <v>0.3</v>
      </c>
      <c r="AG53" s="94">
        <v>0.3</v>
      </c>
      <c r="AH53" s="94">
        <v>0.3</v>
      </c>
      <c r="AI53" s="94">
        <v>0.3</v>
      </c>
      <c r="AJ53" s="94">
        <v>0.3</v>
      </c>
      <c r="AK53" s="94">
        <v>0.3</v>
      </c>
      <c r="AL53" s="93">
        <v>0.7</v>
      </c>
      <c r="AM53" s="93">
        <v>0.7</v>
      </c>
      <c r="AN53" s="93">
        <v>0.7</v>
      </c>
      <c r="AO53" s="93">
        <v>0.7</v>
      </c>
      <c r="AP53" s="93">
        <v>0.7</v>
      </c>
      <c r="AQ53" s="93">
        <v>0.7</v>
      </c>
      <c r="AR53" s="93">
        <v>0.7</v>
      </c>
      <c r="AS53" s="93">
        <v>0.7</v>
      </c>
      <c r="AT53" s="93">
        <v>0.7</v>
      </c>
      <c r="AU53" s="93">
        <v>1</v>
      </c>
      <c r="AV53" s="93">
        <v>0.7</v>
      </c>
      <c r="AW53" s="94">
        <v>0.3</v>
      </c>
      <c r="AX53" s="94">
        <v>0.3</v>
      </c>
      <c r="AY53" s="94">
        <v>0.3</v>
      </c>
      <c r="AZ53" s="94">
        <v>0.3</v>
      </c>
      <c r="BB53" s="72">
        <v>2.1499999999999998E-2</v>
      </c>
      <c r="BC53" s="72">
        <v>195</v>
      </c>
      <c r="BD53" s="72">
        <f t="shared" si="0"/>
        <v>343</v>
      </c>
      <c r="BG53" s="70"/>
    </row>
    <row r="54" spans="1:59" hidden="1" outlineLevel="1">
      <c r="A54" s="92" t="s">
        <v>338</v>
      </c>
      <c r="B54" s="94">
        <v>0.3</v>
      </c>
      <c r="C54" s="94">
        <v>0.3</v>
      </c>
      <c r="D54" s="94">
        <v>0.3</v>
      </c>
      <c r="E54" s="94">
        <v>0.3</v>
      </c>
      <c r="F54" s="94">
        <v>0.3</v>
      </c>
      <c r="G54" s="94">
        <v>0.3</v>
      </c>
      <c r="H54" s="94">
        <v>0.3</v>
      </c>
      <c r="I54" s="94">
        <v>0.3</v>
      </c>
      <c r="J54" s="94">
        <v>0.3</v>
      </c>
      <c r="K54" s="94">
        <v>0.3</v>
      </c>
      <c r="L54" s="94">
        <v>0.3</v>
      </c>
      <c r="M54" s="94">
        <v>0.3</v>
      </c>
      <c r="N54" s="94">
        <v>0.3</v>
      </c>
      <c r="O54" s="94">
        <v>0.3</v>
      </c>
      <c r="P54" s="94">
        <v>0.3</v>
      </c>
      <c r="Q54" s="94">
        <v>0.3</v>
      </c>
      <c r="R54" s="94">
        <v>0.3</v>
      </c>
      <c r="S54" s="94">
        <v>0.3</v>
      </c>
      <c r="T54" s="94">
        <v>0.3</v>
      </c>
      <c r="U54" s="94">
        <v>0.3</v>
      </c>
      <c r="V54" s="94">
        <v>0.3</v>
      </c>
      <c r="W54" s="94">
        <v>0.3</v>
      </c>
      <c r="X54" s="94">
        <v>0.3</v>
      </c>
      <c r="Y54" s="94">
        <v>0.3</v>
      </c>
      <c r="Z54" s="94">
        <v>0.3</v>
      </c>
      <c r="AA54" s="94">
        <v>0.3</v>
      </c>
      <c r="AB54" s="94">
        <v>0.3</v>
      </c>
      <c r="AC54" s="94">
        <v>0.3</v>
      </c>
      <c r="AD54" s="94">
        <v>0.3</v>
      </c>
      <c r="AE54" s="94">
        <v>0.3</v>
      </c>
      <c r="AF54" s="94">
        <v>0.3</v>
      </c>
      <c r="AG54" s="94">
        <v>0.3</v>
      </c>
      <c r="AH54" s="94">
        <v>0.3</v>
      </c>
      <c r="AI54" s="94">
        <v>0.3</v>
      </c>
      <c r="AJ54" s="94">
        <v>0.3</v>
      </c>
      <c r="AK54" s="94">
        <v>0.3</v>
      </c>
      <c r="AL54" s="93">
        <v>0.7</v>
      </c>
      <c r="AM54" s="93">
        <v>0.7</v>
      </c>
      <c r="AN54" s="93">
        <v>0.7</v>
      </c>
      <c r="AO54" s="93">
        <v>0.7</v>
      </c>
      <c r="AP54" s="93">
        <v>0.7</v>
      </c>
      <c r="AQ54" s="93">
        <v>0.7</v>
      </c>
      <c r="AR54" s="93">
        <v>0.7</v>
      </c>
      <c r="AS54" s="93">
        <v>0.7</v>
      </c>
      <c r="AT54" s="93">
        <v>0.7</v>
      </c>
      <c r="AU54" s="93">
        <v>0.7</v>
      </c>
      <c r="AV54" s="93">
        <v>1</v>
      </c>
      <c r="AW54" s="94">
        <v>0.3</v>
      </c>
      <c r="AX54" s="94">
        <v>0.3</v>
      </c>
      <c r="AY54" s="94">
        <v>0.3</v>
      </c>
      <c r="AZ54" s="94">
        <v>0.3</v>
      </c>
      <c r="BB54" s="72">
        <v>2.1999999999999999E-2</v>
      </c>
      <c r="BC54" s="72">
        <v>100</v>
      </c>
      <c r="BD54" s="72">
        <f t="shared" si="0"/>
        <v>438</v>
      </c>
      <c r="BG54" s="70"/>
    </row>
    <row r="55" spans="1:59" hidden="1" outlineLevel="1">
      <c r="A55" s="92" t="s">
        <v>339</v>
      </c>
      <c r="B55" s="94">
        <v>0.3</v>
      </c>
      <c r="C55" s="94">
        <v>0.3</v>
      </c>
      <c r="D55" s="94">
        <v>0.3</v>
      </c>
      <c r="E55" s="94">
        <v>0.3</v>
      </c>
      <c r="F55" s="94">
        <v>0.3</v>
      </c>
      <c r="G55" s="94">
        <v>0.3</v>
      </c>
      <c r="H55" s="94">
        <v>0.3</v>
      </c>
      <c r="I55" s="94">
        <v>0.3</v>
      </c>
      <c r="J55" s="94">
        <v>0.3</v>
      </c>
      <c r="K55" s="94">
        <v>0.3</v>
      </c>
      <c r="L55" s="94">
        <v>0.3</v>
      </c>
      <c r="M55" s="94">
        <v>0.3</v>
      </c>
      <c r="N55" s="94">
        <v>0.3</v>
      </c>
      <c r="O55" s="94">
        <v>0.3</v>
      </c>
      <c r="P55" s="94">
        <v>0.3</v>
      </c>
      <c r="Q55" s="94">
        <v>0.3</v>
      </c>
      <c r="R55" s="94">
        <v>0.3</v>
      </c>
      <c r="S55" s="94">
        <v>0.3</v>
      </c>
      <c r="T55" s="94">
        <v>0.3</v>
      </c>
      <c r="U55" s="94">
        <v>0.3</v>
      </c>
      <c r="V55" s="94">
        <v>0.3</v>
      </c>
      <c r="W55" s="94">
        <v>0.3</v>
      </c>
      <c r="X55" s="94">
        <v>0.3</v>
      </c>
      <c r="Y55" s="94">
        <v>0.3</v>
      </c>
      <c r="Z55" s="94">
        <v>0.3</v>
      </c>
      <c r="AA55" s="94">
        <v>0.3</v>
      </c>
      <c r="AB55" s="94">
        <v>0.3</v>
      </c>
      <c r="AC55" s="94">
        <v>0.3</v>
      </c>
      <c r="AD55" s="94">
        <v>0.3</v>
      </c>
      <c r="AE55" s="94">
        <v>0.3</v>
      </c>
      <c r="AF55" s="94">
        <v>0.3</v>
      </c>
      <c r="AG55" s="94">
        <v>0.3</v>
      </c>
      <c r="AH55" s="94">
        <v>0.3</v>
      </c>
      <c r="AI55" s="94">
        <v>0.3</v>
      </c>
      <c r="AJ55" s="94">
        <v>0.3</v>
      </c>
      <c r="AK55" s="94">
        <v>0.3</v>
      </c>
      <c r="AL55" s="94">
        <v>0.3</v>
      </c>
      <c r="AM55" s="94">
        <v>0.3</v>
      </c>
      <c r="AN55" s="94">
        <v>0.3</v>
      </c>
      <c r="AO55" s="94">
        <v>0.3</v>
      </c>
      <c r="AP55" s="94">
        <v>0.3</v>
      </c>
      <c r="AQ55" s="94">
        <v>0.3</v>
      </c>
      <c r="AR55" s="94">
        <v>0.3</v>
      </c>
      <c r="AS55" s="94">
        <v>0.3</v>
      </c>
      <c r="AT55" s="94">
        <v>0.3</v>
      </c>
      <c r="AU55" s="94">
        <v>0.3</v>
      </c>
      <c r="AV55" s="94">
        <v>0.3</v>
      </c>
      <c r="AW55" s="93">
        <v>1</v>
      </c>
      <c r="AX55" s="93">
        <v>0.3</v>
      </c>
      <c r="AY55" s="93">
        <v>0.3</v>
      </c>
      <c r="AZ55" s="93">
        <v>0.3</v>
      </c>
      <c r="BB55" s="72">
        <v>2.2499999999999999E-2</v>
      </c>
      <c r="BC55" s="72">
        <v>203</v>
      </c>
      <c r="BD55" s="72">
        <f t="shared" si="0"/>
        <v>335</v>
      </c>
      <c r="BG55" s="70"/>
    </row>
    <row r="56" spans="1:59" collapsed="1">
      <c r="A56" s="92" t="s">
        <v>340</v>
      </c>
      <c r="B56" s="94">
        <v>0.3</v>
      </c>
      <c r="C56" s="94">
        <v>0.3</v>
      </c>
      <c r="D56" s="94">
        <v>0.3</v>
      </c>
      <c r="E56" s="94">
        <v>0.3</v>
      </c>
      <c r="F56" s="94">
        <v>0.3</v>
      </c>
      <c r="G56" s="94">
        <v>0.3</v>
      </c>
      <c r="H56" s="94">
        <v>0.3</v>
      </c>
      <c r="I56" s="94">
        <v>0.3</v>
      </c>
      <c r="J56" s="94">
        <v>0.3</v>
      </c>
      <c r="K56" s="94">
        <v>0.3</v>
      </c>
      <c r="L56" s="94">
        <v>0.3</v>
      </c>
      <c r="M56" s="94">
        <v>0.3</v>
      </c>
      <c r="N56" s="94">
        <v>0.3</v>
      </c>
      <c r="O56" s="94">
        <v>0.3</v>
      </c>
      <c r="P56" s="94">
        <v>0.3</v>
      </c>
      <c r="Q56" s="94">
        <v>0.3</v>
      </c>
      <c r="R56" s="94">
        <v>0.3</v>
      </c>
      <c r="S56" s="94">
        <v>0.3</v>
      </c>
      <c r="T56" s="94">
        <v>0.3</v>
      </c>
      <c r="U56" s="94">
        <v>0.3</v>
      </c>
      <c r="V56" s="94">
        <v>0.3</v>
      </c>
      <c r="W56" s="94">
        <v>0.3</v>
      </c>
      <c r="X56" s="94">
        <v>0.3</v>
      </c>
      <c r="Y56" s="94">
        <v>0.3</v>
      </c>
      <c r="Z56" s="94">
        <v>0.3</v>
      </c>
      <c r="AA56" s="94">
        <v>0.3</v>
      </c>
      <c r="AB56" s="94">
        <v>0.3</v>
      </c>
      <c r="AC56" s="94">
        <v>0.3</v>
      </c>
      <c r="AD56" s="94">
        <v>0.3</v>
      </c>
      <c r="AE56" s="94">
        <v>0.3</v>
      </c>
      <c r="AF56" s="94">
        <v>0.3</v>
      </c>
      <c r="AG56" s="94">
        <v>0.3</v>
      </c>
      <c r="AH56" s="94">
        <v>0.3</v>
      </c>
      <c r="AI56" s="94">
        <v>0.3</v>
      </c>
      <c r="AJ56" s="94">
        <v>0.3</v>
      </c>
      <c r="AK56" s="94">
        <v>0.3</v>
      </c>
      <c r="AL56" s="94">
        <v>0.3</v>
      </c>
      <c r="AM56" s="94">
        <v>0.3</v>
      </c>
      <c r="AN56" s="94">
        <v>0.3</v>
      </c>
      <c r="AO56" s="94">
        <v>0.3</v>
      </c>
      <c r="AP56" s="94">
        <v>0.3</v>
      </c>
      <c r="AQ56" s="94">
        <v>0.3</v>
      </c>
      <c r="AR56" s="94">
        <v>0.3</v>
      </c>
      <c r="AS56" s="94">
        <v>0.3</v>
      </c>
      <c r="AT56" s="94">
        <v>0.3</v>
      </c>
      <c r="AU56" s="94">
        <v>0.3</v>
      </c>
      <c r="AV56" s="94">
        <v>0.3</v>
      </c>
      <c r="AW56" s="93">
        <v>0.3</v>
      </c>
      <c r="AX56" s="93">
        <v>1</v>
      </c>
      <c r="AY56" s="93">
        <v>0.3</v>
      </c>
      <c r="AZ56" s="93">
        <v>0.3</v>
      </c>
      <c r="BB56" s="72">
        <v>2.3E-2</v>
      </c>
      <c r="BC56" s="72">
        <v>197</v>
      </c>
      <c r="BD56" s="72">
        <f t="shared" si="0"/>
        <v>341</v>
      </c>
      <c r="BG56" s="70"/>
    </row>
    <row r="57" spans="1:59">
      <c r="A57" s="92" t="s">
        <v>341</v>
      </c>
      <c r="B57" s="96">
        <v>0.3</v>
      </c>
      <c r="C57" s="94">
        <v>0.3</v>
      </c>
      <c r="D57" s="94">
        <v>0.3</v>
      </c>
      <c r="E57" s="94">
        <v>0.3</v>
      </c>
      <c r="F57" s="94">
        <v>0.3</v>
      </c>
      <c r="G57" s="94">
        <v>0.3</v>
      </c>
      <c r="H57" s="94">
        <v>0.3</v>
      </c>
      <c r="I57" s="94">
        <v>0.3</v>
      </c>
      <c r="J57" s="94">
        <v>0.3</v>
      </c>
      <c r="K57" s="94">
        <v>0.3</v>
      </c>
      <c r="L57" s="94">
        <v>0.3</v>
      </c>
      <c r="M57" s="94">
        <v>0.3</v>
      </c>
      <c r="N57" s="94">
        <v>0.3</v>
      </c>
      <c r="O57" s="94">
        <v>0.3</v>
      </c>
      <c r="P57" s="94">
        <v>0.3</v>
      </c>
      <c r="Q57" s="94">
        <v>0.3</v>
      </c>
      <c r="R57" s="94">
        <v>0.3</v>
      </c>
      <c r="S57" s="94">
        <v>0.3</v>
      </c>
      <c r="T57" s="94">
        <v>0.3</v>
      </c>
      <c r="U57" s="94">
        <v>0.3</v>
      </c>
      <c r="V57" s="94">
        <v>0.3</v>
      </c>
      <c r="W57" s="94">
        <v>0.3</v>
      </c>
      <c r="X57" s="94">
        <v>0.3</v>
      </c>
      <c r="Y57" s="94">
        <v>0.3</v>
      </c>
      <c r="Z57" s="94">
        <v>0.3</v>
      </c>
      <c r="AA57" s="94">
        <v>0.3</v>
      </c>
      <c r="AB57" s="94">
        <v>0.3</v>
      </c>
      <c r="AC57" s="94">
        <v>0.3</v>
      </c>
      <c r="AD57" s="94">
        <v>0.3</v>
      </c>
      <c r="AE57" s="94">
        <v>0.3</v>
      </c>
      <c r="AF57" s="94">
        <v>0.3</v>
      </c>
      <c r="AG57" s="94">
        <v>0.3</v>
      </c>
      <c r="AH57" s="94">
        <v>0.3</v>
      </c>
      <c r="AI57" s="94">
        <v>0.3</v>
      </c>
      <c r="AJ57" s="94">
        <v>0.3</v>
      </c>
      <c r="AK57" s="94">
        <v>0.3</v>
      </c>
      <c r="AL57" s="94">
        <v>0.3</v>
      </c>
      <c r="AM57" s="94">
        <v>0.3</v>
      </c>
      <c r="AN57" s="94">
        <v>0.3</v>
      </c>
      <c r="AO57" s="94">
        <v>0.3</v>
      </c>
      <c r="AP57" s="94">
        <v>0.3</v>
      </c>
      <c r="AQ57" s="94">
        <v>0.3</v>
      </c>
      <c r="AR57" s="94">
        <v>0.3</v>
      </c>
      <c r="AS57" s="94">
        <v>0.3</v>
      </c>
      <c r="AT57" s="94">
        <v>0.3</v>
      </c>
      <c r="AU57" s="94">
        <v>0.3</v>
      </c>
      <c r="AV57" s="94">
        <v>0.3</v>
      </c>
      <c r="AW57" s="93">
        <v>0.3</v>
      </c>
      <c r="AX57" s="93">
        <v>0.3</v>
      </c>
      <c r="AY57" s="93">
        <v>1</v>
      </c>
      <c r="AZ57" s="95">
        <v>0.3</v>
      </c>
      <c r="BB57" s="72">
        <v>2.35E-2</v>
      </c>
      <c r="BC57" s="72">
        <v>186</v>
      </c>
      <c r="BD57" s="72">
        <f t="shared" si="0"/>
        <v>352</v>
      </c>
      <c r="BG57" s="70"/>
    </row>
    <row r="58" spans="1:59">
      <c r="A58" s="92" t="s">
        <v>342</v>
      </c>
      <c r="B58" s="96">
        <v>0.3</v>
      </c>
      <c r="C58" s="94">
        <v>0.3</v>
      </c>
      <c r="D58" s="94">
        <v>0.3</v>
      </c>
      <c r="E58" s="94">
        <v>0.3</v>
      </c>
      <c r="F58" s="94">
        <v>0.3</v>
      </c>
      <c r="G58" s="94">
        <v>0.3</v>
      </c>
      <c r="H58" s="94">
        <v>0.3</v>
      </c>
      <c r="I58" s="94">
        <v>0.3</v>
      </c>
      <c r="J58" s="94">
        <v>0.3</v>
      </c>
      <c r="K58" s="94">
        <v>0.3</v>
      </c>
      <c r="L58" s="94">
        <v>0.3</v>
      </c>
      <c r="M58" s="94">
        <v>0.3</v>
      </c>
      <c r="N58" s="94">
        <v>0.3</v>
      </c>
      <c r="O58" s="94">
        <v>0.3</v>
      </c>
      <c r="P58" s="94">
        <v>0.3</v>
      </c>
      <c r="Q58" s="94">
        <v>0.3</v>
      </c>
      <c r="R58" s="94">
        <v>0.3</v>
      </c>
      <c r="S58" s="94">
        <v>0.3</v>
      </c>
      <c r="T58" s="94">
        <v>0.3</v>
      </c>
      <c r="U58" s="94">
        <v>0.3</v>
      </c>
      <c r="V58" s="94">
        <v>0.3</v>
      </c>
      <c r="W58" s="94">
        <v>0.3</v>
      </c>
      <c r="X58" s="94">
        <v>0.3</v>
      </c>
      <c r="Y58" s="94">
        <v>0.3</v>
      </c>
      <c r="Z58" s="94">
        <v>0.3</v>
      </c>
      <c r="AA58" s="94">
        <v>0.3</v>
      </c>
      <c r="AB58" s="94">
        <v>0.3</v>
      </c>
      <c r="AC58" s="94">
        <v>0.3</v>
      </c>
      <c r="AD58" s="94">
        <v>0.3</v>
      </c>
      <c r="AE58" s="94">
        <v>0.3</v>
      </c>
      <c r="AF58" s="94">
        <v>0.3</v>
      </c>
      <c r="AG58" s="94">
        <v>0.3</v>
      </c>
      <c r="AH58" s="94">
        <v>0.3</v>
      </c>
      <c r="AI58" s="94">
        <v>0.3</v>
      </c>
      <c r="AJ58" s="94">
        <v>0.3</v>
      </c>
      <c r="AK58" s="94">
        <v>0.3</v>
      </c>
      <c r="AL58" s="94">
        <v>0.3</v>
      </c>
      <c r="AM58" s="94">
        <v>0.3</v>
      </c>
      <c r="AN58" s="94">
        <v>0.3</v>
      </c>
      <c r="AO58" s="94">
        <v>0.3</v>
      </c>
      <c r="AP58" s="94">
        <v>0.3</v>
      </c>
      <c r="AQ58" s="94">
        <v>0.3</v>
      </c>
      <c r="AR58" s="94">
        <v>0.3</v>
      </c>
      <c r="AS58" s="94">
        <v>0.3</v>
      </c>
      <c r="AT58" s="94">
        <v>0.3</v>
      </c>
      <c r="AU58" s="94">
        <v>0.3</v>
      </c>
      <c r="AV58" s="94">
        <v>0.3</v>
      </c>
      <c r="AW58" s="93">
        <v>0.3</v>
      </c>
      <c r="AX58" s="93">
        <v>0.3</v>
      </c>
      <c r="AY58" s="93">
        <v>0.3</v>
      </c>
      <c r="AZ58" s="95">
        <v>1</v>
      </c>
      <c r="BB58" s="72">
        <v>2.4E-2</v>
      </c>
      <c r="BC58" s="72">
        <v>190</v>
      </c>
      <c r="BD58" s="72">
        <f t="shared" si="0"/>
        <v>348</v>
      </c>
    </row>
    <row r="59" spans="1:59" ht="17" thickBot="1">
      <c r="BB59" s="72">
        <v>2.4500000000000001E-2</v>
      </c>
      <c r="BC59" s="72">
        <v>197</v>
      </c>
      <c r="BD59" s="72">
        <f t="shared" si="0"/>
        <v>341</v>
      </c>
    </row>
    <row r="60" spans="1:59" ht="17" thickBot="1">
      <c r="A60" s="78" t="s">
        <v>111</v>
      </c>
      <c r="B60" s="99">
        <f t="array" aca="1" ref="B60:AZ60" ca="1">[1]!coraND(B8:AZ58)</f>
        <v>0.40391981601715088</v>
      </c>
      <c r="C60" s="100">
        <f ca="1"/>
        <v>0.25509601831436157</v>
      </c>
      <c r="D60" s="100">
        <f ca="1"/>
        <v>0.22230067849159241</v>
      </c>
      <c r="E60" s="100">
        <f ca="1"/>
        <v>0.37276574969291687</v>
      </c>
      <c r="F60" s="100">
        <f ca="1"/>
        <v>0.74742633104324341</v>
      </c>
      <c r="G60" s="100">
        <f ca="1"/>
        <v>0.34293663501739502</v>
      </c>
      <c r="H60" s="100">
        <f ca="1"/>
        <v>4.8218913376331329E-2</v>
      </c>
      <c r="I60" s="100">
        <f ca="1"/>
        <v>0.4554901123046875</v>
      </c>
      <c r="J60" s="100">
        <f ca="1"/>
        <v>0.34100398421287537</v>
      </c>
      <c r="K60" s="100">
        <f ca="1"/>
        <v>8.1008322536945343E-2</v>
      </c>
      <c r="L60" s="100">
        <f ca="1"/>
        <v>0.47981607913970947</v>
      </c>
      <c r="M60" s="100">
        <f ca="1"/>
        <v>2.4887153878808022E-2</v>
      </c>
      <c r="N60" s="100">
        <f ca="1"/>
        <v>3.8081910461187363E-2</v>
      </c>
      <c r="O60" s="100">
        <f ca="1"/>
        <v>5.9162583202123642E-2</v>
      </c>
      <c r="P60" s="100">
        <f ca="1"/>
        <v>0.23998354375362396</v>
      </c>
      <c r="Q60" s="100">
        <f ca="1"/>
        <v>2.4523329921066761E-3</v>
      </c>
      <c r="R60" s="100">
        <f ca="1"/>
        <v>0.14657096564769745</v>
      </c>
      <c r="S60" s="100">
        <f ca="1"/>
        <v>8.4944494068622589E-2</v>
      </c>
      <c r="T60" s="100">
        <f ca="1"/>
        <v>9.2718049883842468E-2</v>
      </c>
      <c r="U60" s="100">
        <f ca="1"/>
        <v>0.13477206230163574</v>
      </c>
      <c r="V60" s="100">
        <f ca="1"/>
        <v>0.27246609330177307</v>
      </c>
      <c r="W60" s="100">
        <f ca="1"/>
        <v>5.1774132996797562E-2</v>
      </c>
      <c r="X60" s="100">
        <f ca="1"/>
        <v>3.1397286802530289E-2</v>
      </c>
      <c r="Y60" s="100">
        <f ca="1"/>
        <v>0.29815927147865295</v>
      </c>
      <c r="Z60" s="100">
        <f ca="1"/>
        <v>0.35771486163139343</v>
      </c>
      <c r="AA60" s="100">
        <f ca="1"/>
        <v>2.3135505616664886E-2</v>
      </c>
      <c r="AB60" s="100">
        <f ca="1"/>
        <v>6.2793813645839691E-2</v>
      </c>
      <c r="AC60" s="100">
        <f ca="1"/>
        <v>0.47632583975791931</v>
      </c>
      <c r="AD60" s="100">
        <f ca="1"/>
        <v>0.17182435095310211</v>
      </c>
      <c r="AE60" s="100">
        <f ca="1"/>
        <v>0.45734089612960815</v>
      </c>
      <c r="AF60" s="100">
        <f ca="1"/>
        <v>0.74027472734451294</v>
      </c>
      <c r="AG60" s="100">
        <f ca="1"/>
        <v>0.5882871150970459</v>
      </c>
      <c r="AH60" s="100">
        <f ca="1"/>
        <v>0.56122750043869019</v>
      </c>
      <c r="AI60" s="100">
        <f ca="1"/>
        <v>0.54128754138946533</v>
      </c>
      <c r="AJ60" s="100">
        <f ca="1"/>
        <v>0.78670942783355713</v>
      </c>
      <c r="AK60" s="100">
        <f ca="1"/>
        <v>0.45758071541786194</v>
      </c>
      <c r="AL60" s="100">
        <f ca="1"/>
        <v>0.12348014116287231</v>
      </c>
      <c r="AM60" s="100">
        <f ca="1"/>
        <v>0.10697145015001297</v>
      </c>
      <c r="AN60" s="100">
        <f ca="1"/>
        <v>0.24415583908557892</v>
      </c>
      <c r="AO60" s="100">
        <f ca="1"/>
        <v>9.5052286982536316E-2</v>
      </c>
      <c r="AP60" s="100">
        <f ca="1"/>
        <v>0.35838022828102112</v>
      </c>
      <c r="AQ60" s="100">
        <f ca="1"/>
        <v>0.24040256440639496</v>
      </c>
      <c r="AR60" s="100">
        <f ca="1"/>
        <v>3.9356756955385208E-2</v>
      </c>
      <c r="AS60" s="100">
        <f ca="1"/>
        <v>0.17722763121128082</v>
      </c>
      <c r="AT60" s="100">
        <f ca="1"/>
        <v>0.17674843966960907</v>
      </c>
      <c r="AU60" s="100">
        <f ca="1"/>
        <v>0.20100691914558411</v>
      </c>
      <c r="AV60" s="100">
        <f ca="1"/>
        <v>0.33596569299697876</v>
      </c>
      <c r="AW60" s="100">
        <f ca="1"/>
        <v>7.6418975368142128E-3</v>
      </c>
      <c r="AX60" s="100">
        <f ca="1"/>
        <v>0.31582790613174438</v>
      </c>
      <c r="AY60" s="100">
        <f ca="1"/>
        <v>3.6944072693586349E-2</v>
      </c>
      <c r="AZ60" s="101">
        <f ca="1"/>
        <v>0.48830568790435791</v>
      </c>
      <c r="BB60" s="72">
        <v>2.5000000000000001E-2</v>
      </c>
      <c r="BC60" s="72">
        <v>221</v>
      </c>
      <c r="BD60" s="72">
        <f t="shared" si="0"/>
        <v>317</v>
      </c>
    </row>
    <row r="61" spans="1:59">
      <c r="A61" s="102" t="s">
        <v>351</v>
      </c>
      <c r="BB61" s="72">
        <v>2.5499999999999998E-2</v>
      </c>
      <c r="BC61" s="72">
        <v>329</v>
      </c>
      <c r="BD61" s="72">
        <f t="shared" si="0"/>
        <v>209</v>
      </c>
    </row>
    <row r="62" spans="1:59">
      <c r="A62" s="92"/>
      <c r="B62" s="85" t="s">
        <v>292</v>
      </c>
      <c r="C62" s="85" t="s">
        <v>293</v>
      </c>
      <c r="D62" s="85" t="s">
        <v>294</v>
      </c>
      <c r="E62" s="85" t="s">
        <v>295</v>
      </c>
      <c r="F62" s="85" t="s">
        <v>296</v>
      </c>
      <c r="G62" s="85" t="s">
        <v>297</v>
      </c>
      <c r="H62" s="85" t="s">
        <v>298</v>
      </c>
      <c r="I62" s="85" t="s">
        <v>299</v>
      </c>
      <c r="J62" s="85" t="s">
        <v>300</v>
      </c>
      <c r="K62" s="85" t="s">
        <v>301</v>
      </c>
      <c r="L62" s="85" t="s">
        <v>302</v>
      </c>
      <c r="M62" s="85" t="s">
        <v>303</v>
      </c>
      <c r="N62" s="85" t="s">
        <v>304</v>
      </c>
      <c r="O62" s="85" t="s">
        <v>305</v>
      </c>
      <c r="P62" s="85" t="s">
        <v>306</v>
      </c>
      <c r="Q62" s="85" t="s">
        <v>307</v>
      </c>
      <c r="R62" s="85" t="s">
        <v>308</v>
      </c>
      <c r="S62" s="85" t="s">
        <v>309</v>
      </c>
      <c r="T62" s="85" t="s">
        <v>310</v>
      </c>
      <c r="U62" s="85" t="s">
        <v>311</v>
      </c>
      <c r="V62" s="85" t="s">
        <v>312</v>
      </c>
      <c r="W62" s="85" t="s">
        <v>313</v>
      </c>
      <c r="X62" s="85" t="s">
        <v>314</v>
      </c>
      <c r="Y62" s="85" t="s">
        <v>315</v>
      </c>
      <c r="Z62" s="85" t="s">
        <v>316</v>
      </c>
      <c r="AA62" s="85" t="s">
        <v>317</v>
      </c>
      <c r="AB62" s="85" t="s">
        <v>318</v>
      </c>
      <c r="AC62" s="85" t="s">
        <v>319</v>
      </c>
      <c r="AD62" s="85" t="s">
        <v>320</v>
      </c>
      <c r="AE62" s="85" t="s">
        <v>321</v>
      </c>
      <c r="AF62" s="85" t="s">
        <v>322</v>
      </c>
      <c r="AG62" s="85" t="s">
        <v>323</v>
      </c>
      <c r="AH62" s="85" t="s">
        <v>324</v>
      </c>
      <c r="AI62" s="85" t="s">
        <v>325</v>
      </c>
      <c r="AJ62" s="85" t="s">
        <v>326</v>
      </c>
      <c r="AK62" s="85" t="s">
        <v>327</v>
      </c>
      <c r="AL62" s="85" t="s">
        <v>328</v>
      </c>
      <c r="AM62" s="85" t="s">
        <v>329</v>
      </c>
      <c r="AN62" s="85" t="s">
        <v>330</v>
      </c>
      <c r="AO62" s="85" t="s">
        <v>331</v>
      </c>
      <c r="AP62" s="85" t="s">
        <v>332</v>
      </c>
      <c r="AQ62" s="85" t="s">
        <v>333</v>
      </c>
      <c r="AR62" s="85" t="s">
        <v>334</v>
      </c>
      <c r="AS62" s="85" t="s">
        <v>335</v>
      </c>
      <c r="AT62" s="85" t="s">
        <v>336</v>
      </c>
      <c r="AU62" s="85" t="s">
        <v>337</v>
      </c>
      <c r="AV62" s="85" t="s">
        <v>338</v>
      </c>
      <c r="AW62" s="85" t="s">
        <v>339</v>
      </c>
      <c r="AX62" s="85" t="s">
        <v>340</v>
      </c>
      <c r="AY62" s="85" t="s">
        <v>341</v>
      </c>
      <c r="AZ62" s="85" t="s">
        <v>342</v>
      </c>
      <c r="BB62" s="72">
        <v>2.5999999999999999E-2</v>
      </c>
      <c r="BC62" s="72">
        <v>189</v>
      </c>
      <c r="BD62" s="72">
        <f t="shared" si="0"/>
        <v>349</v>
      </c>
    </row>
    <row r="63" spans="1:59">
      <c r="B63" s="72">
        <f t="shared" ref="B63:AZ63" ca="1" si="1">_xlfn.NORM.INV(B60,B3,B4)</f>
        <v>4.7246461424529471</v>
      </c>
      <c r="C63" s="72">
        <f t="shared" ca="1" si="1"/>
        <v>14.858521345521652</v>
      </c>
      <c r="D63" s="72">
        <f t="shared" ca="1" si="1"/>
        <v>7.5310993845283898</v>
      </c>
      <c r="E63" s="72">
        <f t="shared" ca="1" si="1"/>
        <v>12.273889028824204</v>
      </c>
      <c r="F63" s="72">
        <f t="shared" ca="1" si="1"/>
        <v>30.030692229825767</v>
      </c>
      <c r="G63" s="72">
        <f t="shared" ca="1" si="1"/>
        <v>13.229583304166958</v>
      </c>
      <c r="H63" s="72">
        <f t="shared" ca="1" si="1"/>
        <v>15.69328175826853</v>
      </c>
      <c r="I63" s="72">
        <f t="shared" ca="1" si="1"/>
        <v>14.381977766616552</v>
      </c>
      <c r="J63" s="72">
        <f t="shared" ca="1" si="1"/>
        <v>6.2645696722998325</v>
      </c>
      <c r="K63" s="72">
        <f t="shared" ca="1" si="1"/>
        <v>1.970240896616799</v>
      </c>
      <c r="L63" s="72">
        <f t="shared" ca="1" si="1"/>
        <v>34.412863793213987</v>
      </c>
      <c r="M63" s="72">
        <f t="shared" ca="1" si="1"/>
        <v>-34.279011038340229</v>
      </c>
      <c r="N63" s="72">
        <f t="shared" ca="1" si="1"/>
        <v>-40.547221291280849</v>
      </c>
      <c r="O63" s="72">
        <f t="shared" ca="1" si="1"/>
        <v>-16.264342775244028</v>
      </c>
      <c r="P63" s="72">
        <f t="shared" ca="1" si="1"/>
        <v>-13.861946295967883</v>
      </c>
      <c r="Q63" s="72">
        <f t="shared" ca="1" si="1"/>
        <v>-31.304667640475575</v>
      </c>
      <c r="R63" s="72">
        <f t="shared" ca="1" si="1"/>
        <v>16.097601186697108</v>
      </c>
      <c r="S63" s="72">
        <f t="shared" ca="1" si="1"/>
        <v>-3.5490832895834661</v>
      </c>
      <c r="T63" s="72">
        <f t="shared" ca="1" si="1"/>
        <v>3.7872105625494417</v>
      </c>
      <c r="U63" s="72">
        <f t="shared" ca="1" si="1"/>
        <v>11.354499427153698</v>
      </c>
      <c r="V63" s="72">
        <f t="shared" ca="1" si="1"/>
        <v>12.528308179409549</v>
      </c>
      <c r="W63" s="72">
        <f t="shared" ca="1" si="1"/>
        <v>2.5187166490782484</v>
      </c>
      <c r="X63" s="72">
        <f t="shared" ca="1" si="1"/>
        <v>-11.491730819938129</v>
      </c>
      <c r="Y63" s="72">
        <f t="shared" ca="1" si="1"/>
        <v>3.9277282485400735</v>
      </c>
      <c r="Z63" s="72">
        <f t="shared" ca="1" si="1"/>
        <v>9.7761010295582711</v>
      </c>
      <c r="AA63" s="72">
        <f t="shared" ca="1" si="1"/>
        <v>-17.158893457342195</v>
      </c>
      <c r="AB63" s="72">
        <f t="shared" ca="1" si="1"/>
        <v>15.011980984140969</v>
      </c>
      <c r="AC63" s="72">
        <f t="shared" ca="1" si="1"/>
        <v>20.296235097540762</v>
      </c>
      <c r="AD63" s="72">
        <f t="shared" ca="1" si="1"/>
        <v>-3.0659773188487418</v>
      </c>
      <c r="AE63" s="72">
        <f t="shared" ca="1" si="1"/>
        <v>9.4679028402961833</v>
      </c>
      <c r="AF63" s="72">
        <f t="shared" ca="1" si="1"/>
        <v>-9.0348443668599092</v>
      </c>
      <c r="AG63" s="72">
        <f t="shared" ca="1" si="1"/>
        <v>-2.9057822036609684</v>
      </c>
      <c r="AH63" s="72">
        <f t="shared" ca="1" si="1"/>
        <v>-4.8292827481393417</v>
      </c>
      <c r="AI63" s="72">
        <f t="shared" ca="1" si="1"/>
        <v>2.5013321718777082</v>
      </c>
      <c r="AJ63" s="72">
        <f t="shared" ca="1" si="1"/>
        <v>0.67280595246303765</v>
      </c>
      <c r="AK63" s="72">
        <f t="shared" ca="1" si="1"/>
        <v>-5.9498362556972646</v>
      </c>
      <c r="AL63" s="72">
        <f t="shared" ca="1" si="1"/>
        <v>-20.688572883467014</v>
      </c>
      <c r="AM63" s="72">
        <f t="shared" ca="1" si="1"/>
        <v>-78.951014951118395</v>
      </c>
      <c r="AN63" s="72">
        <f t="shared" ca="1" si="1"/>
        <v>-19.014168145473128</v>
      </c>
      <c r="AO63" s="72">
        <f t="shared" ca="1" si="1"/>
        <v>-31.916753818436241</v>
      </c>
      <c r="AP63" s="72">
        <f t="shared" ca="1" si="1"/>
        <v>-27.804192139215765</v>
      </c>
      <c r="AQ63" s="72">
        <f t="shared" ca="1" si="1"/>
        <v>-14.283412070003454</v>
      </c>
      <c r="AR63" s="72">
        <f t="shared" ca="1" si="1"/>
        <v>-17.138138702530902</v>
      </c>
      <c r="AS63" s="72">
        <f t="shared" ca="1" si="1"/>
        <v>-17.333687476018284</v>
      </c>
      <c r="AT63" s="72">
        <f t="shared" ca="1" si="1"/>
        <v>-24.474184266637053</v>
      </c>
      <c r="AU63" s="72">
        <f t="shared" ca="1" si="1"/>
        <v>-22.36128527981478</v>
      </c>
      <c r="AV63" s="72">
        <f t="shared" ca="1" si="1"/>
        <v>-32.143186374248828</v>
      </c>
      <c r="AW63" s="72">
        <f t="shared" ca="1" si="1"/>
        <v>-12.596059973694583</v>
      </c>
      <c r="AX63" s="72">
        <f t="shared" ca="1" si="1"/>
        <v>-6.9243252593827087</v>
      </c>
      <c r="AY63" s="72">
        <f t="shared" ca="1" si="1"/>
        <v>-11.066371188812861</v>
      </c>
      <c r="AZ63" s="72">
        <f t="shared" ca="1" si="1"/>
        <v>-1.3964272005259697</v>
      </c>
      <c r="BB63" s="72">
        <v>2.6499999999999999E-2</v>
      </c>
      <c r="BC63" s="72">
        <v>201</v>
      </c>
      <c r="BD63" s="72">
        <f t="shared" si="0"/>
        <v>337</v>
      </c>
    </row>
    <row r="64" spans="1:59">
      <c r="A64" s="72" t="s">
        <v>352</v>
      </c>
      <c r="BB64" s="72">
        <v>2.7E-2</v>
      </c>
      <c r="BC64" s="72">
        <v>270</v>
      </c>
      <c r="BD64" s="72">
        <f t="shared" si="0"/>
        <v>268</v>
      </c>
    </row>
    <row r="65" spans="1:56">
      <c r="A65" s="72" t="s">
        <v>353</v>
      </c>
      <c r="B65" s="72">
        <f t="shared" ref="B65:AZ65" ca="1" si="2">IF(B63&gt;0,B5,0)</f>
        <v>3</v>
      </c>
      <c r="C65" s="72">
        <f t="shared" ca="1" si="2"/>
        <v>4</v>
      </c>
      <c r="D65" s="72">
        <f t="shared" ca="1" si="2"/>
        <v>6</v>
      </c>
      <c r="E65" s="72">
        <f t="shared" ca="1" si="2"/>
        <v>3</v>
      </c>
      <c r="F65" s="72">
        <f t="shared" ca="1" si="2"/>
        <v>3</v>
      </c>
      <c r="G65" s="72">
        <f t="shared" ca="1" si="2"/>
        <v>5</v>
      </c>
      <c r="H65" s="72">
        <f t="shared" ca="1" si="2"/>
        <v>7</v>
      </c>
      <c r="I65" s="72">
        <f t="shared" ca="1" si="2"/>
        <v>3</v>
      </c>
      <c r="J65" s="72">
        <f t="shared" ca="1" si="2"/>
        <v>38</v>
      </c>
      <c r="K65" s="72">
        <f t="shared" ca="1" si="2"/>
        <v>6</v>
      </c>
      <c r="L65" s="72">
        <f t="shared" ca="1" si="2"/>
        <v>3</v>
      </c>
      <c r="M65" s="72">
        <f t="shared" ca="1" si="2"/>
        <v>0</v>
      </c>
      <c r="N65" s="72">
        <f t="shared" ca="1" si="2"/>
        <v>0</v>
      </c>
      <c r="O65" s="72">
        <f t="shared" ca="1" si="2"/>
        <v>0</v>
      </c>
      <c r="P65" s="72">
        <f t="shared" ca="1" si="2"/>
        <v>0</v>
      </c>
      <c r="Q65" s="72">
        <f t="shared" ca="1" si="2"/>
        <v>0</v>
      </c>
      <c r="R65" s="72">
        <f t="shared" ca="1" si="2"/>
        <v>9</v>
      </c>
      <c r="S65" s="72">
        <f t="shared" ca="1" si="2"/>
        <v>0</v>
      </c>
      <c r="T65" s="72">
        <f t="shared" ca="1" si="2"/>
        <v>11</v>
      </c>
      <c r="U65" s="72">
        <f t="shared" ca="1" si="2"/>
        <v>8</v>
      </c>
      <c r="V65" s="72">
        <f t="shared" ca="1" si="2"/>
        <v>8</v>
      </c>
      <c r="W65" s="72">
        <f t="shared" ca="1" si="2"/>
        <v>6</v>
      </c>
      <c r="X65" s="72">
        <f t="shared" ca="1" si="2"/>
        <v>0</v>
      </c>
      <c r="Y65" s="72">
        <f t="shared" ca="1" si="2"/>
        <v>9</v>
      </c>
      <c r="Z65" s="72">
        <f t="shared" ca="1" si="2"/>
        <v>11</v>
      </c>
      <c r="AA65" s="72">
        <f t="shared" ca="1" si="2"/>
        <v>0</v>
      </c>
      <c r="AB65" s="72">
        <f t="shared" ca="1" si="2"/>
        <v>5</v>
      </c>
      <c r="AC65" s="72">
        <f t="shared" ca="1" si="2"/>
        <v>6</v>
      </c>
      <c r="AD65" s="72">
        <f t="shared" ca="1" si="2"/>
        <v>0</v>
      </c>
      <c r="AE65" s="72">
        <f t="shared" ca="1" si="2"/>
        <v>10</v>
      </c>
      <c r="AF65" s="72">
        <f t="shared" ca="1" si="2"/>
        <v>0</v>
      </c>
      <c r="AG65" s="72">
        <f t="shared" ca="1" si="2"/>
        <v>0</v>
      </c>
      <c r="AH65" s="72">
        <f t="shared" ca="1" si="2"/>
        <v>0</v>
      </c>
      <c r="AI65" s="72">
        <f t="shared" ca="1" si="2"/>
        <v>18</v>
      </c>
      <c r="AJ65" s="72">
        <f t="shared" ca="1" si="2"/>
        <v>20</v>
      </c>
      <c r="AK65" s="72">
        <f t="shared" ca="1" si="2"/>
        <v>0</v>
      </c>
      <c r="AL65" s="72">
        <f t="shared" ca="1" si="2"/>
        <v>0</v>
      </c>
      <c r="AM65" s="72">
        <f t="shared" ca="1" si="2"/>
        <v>0</v>
      </c>
      <c r="AN65" s="72">
        <f t="shared" ca="1" si="2"/>
        <v>0</v>
      </c>
      <c r="AO65" s="72">
        <f t="shared" ca="1" si="2"/>
        <v>0</v>
      </c>
      <c r="AP65" s="72">
        <f t="shared" ca="1" si="2"/>
        <v>0</v>
      </c>
      <c r="AQ65" s="72">
        <f t="shared" ca="1" si="2"/>
        <v>0</v>
      </c>
      <c r="AR65" s="72">
        <f t="shared" ca="1" si="2"/>
        <v>0</v>
      </c>
      <c r="AS65" s="72">
        <f t="shared" ca="1" si="2"/>
        <v>0</v>
      </c>
      <c r="AT65" s="72">
        <f t="shared" ca="1" si="2"/>
        <v>0</v>
      </c>
      <c r="AU65" s="72">
        <f t="shared" ca="1" si="2"/>
        <v>0</v>
      </c>
      <c r="AV65" s="72">
        <f t="shared" ca="1" si="2"/>
        <v>0</v>
      </c>
      <c r="AW65" s="72">
        <f t="shared" ca="1" si="2"/>
        <v>0</v>
      </c>
      <c r="AX65" s="72">
        <f t="shared" ca="1" si="2"/>
        <v>0</v>
      </c>
      <c r="AY65" s="72">
        <f t="shared" ca="1" si="2"/>
        <v>0</v>
      </c>
      <c r="AZ65" s="72">
        <f t="shared" ca="1" si="2"/>
        <v>0</v>
      </c>
      <c r="BB65" s="72">
        <v>2.75E-2</v>
      </c>
      <c r="BC65" s="72">
        <v>240</v>
      </c>
      <c r="BD65" s="72">
        <f t="shared" si="0"/>
        <v>298</v>
      </c>
    </row>
    <row r="66" spans="1:56">
      <c r="A66" s="72" t="s">
        <v>354</v>
      </c>
      <c r="B66" s="72">
        <f t="shared" ref="B66:AZ66" ca="1" si="3">B5-B65</f>
        <v>0</v>
      </c>
      <c r="C66" s="72">
        <f t="shared" ca="1" si="3"/>
        <v>0</v>
      </c>
      <c r="D66" s="72">
        <f t="shared" ca="1" si="3"/>
        <v>0</v>
      </c>
      <c r="E66" s="72">
        <f t="shared" ca="1" si="3"/>
        <v>0</v>
      </c>
      <c r="F66" s="72">
        <f t="shared" ca="1" si="3"/>
        <v>0</v>
      </c>
      <c r="G66" s="72">
        <f t="shared" ca="1" si="3"/>
        <v>0</v>
      </c>
      <c r="H66" s="72">
        <f t="shared" ca="1" si="3"/>
        <v>0</v>
      </c>
      <c r="I66" s="72">
        <f t="shared" ca="1" si="3"/>
        <v>0</v>
      </c>
      <c r="J66" s="72">
        <f t="shared" ca="1" si="3"/>
        <v>0</v>
      </c>
      <c r="K66" s="72">
        <f t="shared" ca="1" si="3"/>
        <v>0</v>
      </c>
      <c r="L66" s="72">
        <f t="shared" ca="1" si="3"/>
        <v>0</v>
      </c>
      <c r="M66" s="72">
        <f t="shared" ca="1" si="3"/>
        <v>55</v>
      </c>
      <c r="N66" s="72">
        <f t="shared" ca="1" si="3"/>
        <v>4</v>
      </c>
      <c r="O66" s="72">
        <f t="shared" ca="1" si="3"/>
        <v>5</v>
      </c>
      <c r="P66" s="72">
        <f t="shared" ca="1" si="3"/>
        <v>7</v>
      </c>
      <c r="Q66" s="72">
        <f t="shared" ca="1" si="3"/>
        <v>12</v>
      </c>
      <c r="R66" s="72">
        <f t="shared" ca="1" si="3"/>
        <v>0</v>
      </c>
      <c r="S66" s="72">
        <f t="shared" ca="1" si="3"/>
        <v>16</v>
      </c>
      <c r="T66" s="72">
        <f t="shared" ca="1" si="3"/>
        <v>0</v>
      </c>
      <c r="U66" s="72">
        <f t="shared" ca="1" si="3"/>
        <v>0</v>
      </c>
      <c r="V66" s="72">
        <f t="shared" ca="1" si="3"/>
        <v>0</v>
      </c>
      <c r="W66" s="72">
        <f t="shared" ca="1" si="3"/>
        <v>0</v>
      </c>
      <c r="X66" s="72">
        <f t="shared" ca="1" si="3"/>
        <v>15</v>
      </c>
      <c r="Y66" s="72">
        <f t="shared" ca="1" si="3"/>
        <v>0</v>
      </c>
      <c r="Z66" s="72">
        <f t="shared" ca="1" si="3"/>
        <v>0</v>
      </c>
      <c r="AA66" s="72">
        <f t="shared" ca="1" si="3"/>
        <v>13</v>
      </c>
      <c r="AB66" s="72">
        <f t="shared" ca="1" si="3"/>
        <v>0</v>
      </c>
      <c r="AC66" s="72">
        <f t="shared" ca="1" si="3"/>
        <v>0</v>
      </c>
      <c r="AD66" s="72">
        <f t="shared" ca="1" si="3"/>
        <v>6</v>
      </c>
      <c r="AE66" s="72">
        <f t="shared" ca="1" si="3"/>
        <v>0</v>
      </c>
      <c r="AF66" s="72">
        <f t="shared" ca="1" si="3"/>
        <v>20</v>
      </c>
      <c r="AG66" s="72">
        <f t="shared" ca="1" si="3"/>
        <v>16</v>
      </c>
      <c r="AH66" s="72">
        <f t="shared" ca="1" si="3"/>
        <v>10</v>
      </c>
      <c r="AI66" s="72">
        <f t="shared" ca="1" si="3"/>
        <v>0</v>
      </c>
      <c r="AJ66" s="72">
        <f t="shared" ca="1" si="3"/>
        <v>0</v>
      </c>
      <c r="AK66" s="72">
        <f t="shared" ca="1" si="3"/>
        <v>10</v>
      </c>
      <c r="AL66" s="72">
        <f t="shared" ca="1" si="3"/>
        <v>7</v>
      </c>
      <c r="AM66" s="72">
        <f t="shared" ca="1" si="3"/>
        <v>3</v>
      </c>
      <c r="AN66" s="72">
        <f t="shared" ca="1" si="3"/>
        <v>3</v>
      </c>
      <c r="AO66" s="72">
        <f t="shared" ca="1" si="3"/>
        <v>11</v>
      </c>
      <c r="AP66" s="72">
        <f t="shared" ca="1" si="3"/>
        <v>10</v>
      </c>
      <c r="AQ66" s="72">
        <f t="shared" ca="1" si="3"/>
        <v>4</v>
      </c>
      <c r="AR66" s="72">
        <f t="shared" ca="1" si="3"/>
        <v>4</v>
      </c>
      <c r="AS66" s="72">
        <f t="shared" ca="1" si="3"/>
        <v>14</v>
      </c>
      <c r="AT66" s="72">
        <f t="shared" ca="1" si="3"/>
        <v>29</v>
      </c>
      <c r="AU66" s="72">
        <f t="shared" ca="1" si="3"/>
        <v>4</v>
      </c>
      <c r="AV66" s="72">
        <f t="shared" ca="1" si="3"/>
        <v>3</v>
      </c>
      <c r="AW66" s="72">
        <f t="shared" ca="1" si="3"/>
        <v>11</v>
      </c>
      <c r="AX66" s="72">
        <f t="shared" ca="1" si="3"/>
        <v>9</v>
      </c>
      <c r="AY66" s="72">
        <f t="shared" ca="1" si="3"/>
        <v>29</v>
      </c>
      <c r="AZ66" s="72">
        <f t="shared" ca="1" si="3"/>
        <v>6</v>
      </c>
      <c r="BB66" s="72">
        <v>2.8000000000000001E-2</v>
      </c>
      <c r="BC66" s="72">
        <v>249</v>
      </c>
      <c r="BD66" s="72">
        <f t="shared" si="0"/>
        <v>289</v>
      </c>
    </row>
    <row r="67" spans="1:56">
      <c r="BB67" s="72">
        <v>2.8500000000000001E-2</v>
      </c>
      <c r="BC67" s="72">
        <v>281</v>
      </c>
      <c r="BD67" s="72">
        <f t="shared" si="0"/>
        <v>257</v>
      </c>
    </row>
    <row r="68" spans="1:56">
      <c r="AX68" s="73"/>
      <c r="AY68" s="78" t="s">
        <v>344</v>
      </c>
      <c r="AZ68" s="87">
        <f>COUNTIF(BC10:BC2010,"=269")/COUNT(BC10:BC20010)</f>
        <v>7.9960019990004995E-3</v>
      </c>
      <c r="BB68" s="72">
        <v>2.9000000000000001E-2</v>
      </c>
      <c r="BC68" s="72">
        <v>190</v>
      </c>
      <c r="BD68" s="72">
        <f t="shared" si="0"/>
        <v>348</v>
      </c>
    </row>
    <row r="69" spans="1:56">
      <c r="A69" s="72" t="s">
        <v>41</v>
      </c>
      <c r="AX69" s="73"/>
      <c r="AY69" s="78" t="s">
        <v>346</v>
      </c>
      <c r="AZ69" s="87">
        <f>COUNTIF(BC10:BC2010,"&gt;=270")/COUNT(BC10:BC2010)+AZ68/2</f>
        <v>0.29035482258870565</v>
      </c>
      <c r="BB69" s="72">
        <v>2.9499999999999998E-2</v>
      </c>
      <c r="BC69" s="72">
        <v>280</v>
      </c>
      <c r="BD69" s="72">
        <f t="shared" si="0"/>
        <v>258</v>
      </c>
    </row>
    <row r="70" spans="1:56">
      <c r="A70" s="72" t="s">
        <v>355</v>
      </c>
      <c r="AX70" s="73"/>
      <c r="AY70" s="78" t="s">
        <v>348</v>
      </c>
      <c r="AZ70" s="87">
        <f>1-AZ69</f>
        <v>0.7096451774112944</v>
      </c>
      <c r="BB70" s="72">
        <v>0.03</v>
      </c>
      <c r="BC70" s="72">
        <v>199</v>
      </c>
      <c r="BD70" s="72">
        <f t="shared" si="0"/>
        <v>339</v>
      </c>
    </row>
    <row r="71" spans="1:56">
      <c r="A71" s="72" t="s">
        <v>356</v>
      </c>
      <c r="BB71" s="72">
        <v>3.0499999999999999E-2</v>
      </c>
      <c r="BC71" s="72">
        <v>272</v>
      </c>
      <c r="BD71" s="72">
        <f t="shared" si="0"/>
        <v>266</v>
      </c>
    </row>
    <row r="72" spans="1:56">
      <c r="A72" s="72" t="s">
        <v>358</v>
      </c>
      <c r="BB72" s="72">
        <v>3.1E-2</v>
      </c>
      <c r="BC72" s="72">
        <v>254</v>
      </c>
      <c r="BD72" s="72">
        <f t="shared" si="0"/>
        <v>284</v>
      </c>
    </row>
    <row r="73" spans="1:56">
      <c r="A73" s="72" t="s">
        <v>360</v>
      </c>
      <c r="D73" s="76" t="s">
        <v>357</v>
      </c>
      <c r="BB73" s="72">
        <v>3.15E-2</v>
      </c>
      <c r="BC73" s="72">
        <v>230</v>
      </c>
      <c r="BD73" s="72">
        <f t="shared" si="0"/>
        <v>308</v>
      </c>
    </row>
    <row r="74" spans="1:56">
      <c r="A74" s="72" t="s">
        <v>362</v>
      </c>
      <c r="D74" s="76" t="s">
        <v>359</v>
      </c>
      <c r="BB74" s="72">
        <v>3.2000000000000001E-2</v>
      </c>
      <c r="BC74" s="72">
        <v>359</v>
      </c>
      <c r="BD74" s="72">
        <f t="shared" ref="BD74:BD137" si="4">$BB$5-BC74</f>
        <v>179</v>
      </c>
    </row>
    <row r="75" spans="1:56">
      <c r="A75" s="72" t="s">
        <v>364</v>
      </c>
      <c r="D75" s="76" t="s">
        <v>361</v>
      </c>
      <c r="BB75" s="72">
        <v>3.2500000000000001E-2</v>
      </c>
      <c r="BC75" s="72">
        <v>234</v>
      </c>
      <c r="BD75" s="72">
        <f t="shared" si="4"/>
        <v>304</v>
      </c>
    </row>
    <row r="76" spans="1:56">
      <c r="A76" s="72" t="s">
        <v>365</v>
      </c>
      <c r="D76" s="76" t="s">
        <v>363</v>
      </c>
      <c r="BB76" s="72">
        <v>3.3000000000000002E-2</v>
      </c>
      <c r="BC76" s="72">
        <v>214</v>
      </c>
      <c r="BD76" s="72">
        <f t="shared" si="4"/>
        <v>324</v>
      </c>
    </row>
    <row r="77" spans="1:56">
      <c r="A77" s="72" t="s">
        <v>389</v>
      </c>
      <c r="BB77" s="72">
        <v>3.3500000000000002E-2</v>
      </c>
      <c r="BC77" s="72">
        <v>347</v>
      </c>
      <c r="BD77" s="72">
        <f t="shared" si="4"/>
        <v>191</v>
      </c>
    </row>
    <row r="78" spans="1:56">
      <c r="A78" s="72" t="s">
        <v>391</v>
      </c>
      <c r="BB78" s="72">
        <v>3.4000000000000002E-2</v>
      </c>
      <c r="BC78" s="72">
        <v>199</v>
      </c>
      <c r="BD78" s="72">
        <f t="shared" si="4"/>
        <v>339</v>
      </c>
    </row>
    <row r="79" spans="1:56">
      <c r="AZ79" s="72" t="str">
        <f>"  +AZ68/2"</f>
        <v xml:space="preserve">  +AZ68/2</v>
      </c>
      <c r="BB79" s="72">
        <v>3.4500000000000003E-2</v>
      </c>
      <c r="BC79" s="72">
        <v>131</v>
      </c>
      <c r="BD79" s="72">
        <f t="shared" si="4"/>
        <v>407</v>
      </c>
    </row>
    <row r="80" spans="1:56">
      <c r="A80" s="72" t="s">
        <v>390</v>
      </c>
      <c r="BB80" s="72">
        <v>3.5000000000000003E-2</v>
      </c>
      <c r="BC80" s="72">
        <v>265</v>
      </c>
      <c r="BD80" s="72">
        <f t="shared" si="4"/>
        <v>273</v>
      </c>
    </row>
    <row r="81" spans="54:56">
      <c r="BB81" s="72">
        <v>3.5499999999999997E-2</v>
      </c>
      <c r="BC81" s="72">
        <v>190</v>
      </c>
      <c r="BD81" s="72">
        <f t="shared" si="4"/>
        <v>348</v>
      </c>
    </row>
    <row r="82" spans="54:56">
      <c r="BB82" s="72">
        <v>3.5999999999999997E-2</v>
      </c>
      <c r="BC82" s="72">
        <v>304</v>
      </c>
      <c r="BD82" s="72">
        <f t="shared" si="4"/>
        <v>234</v>
      </c>
    </row>
    <row r="83" spans="54:56">
      <c r="BB83" s="72">
        <v>3.6499999999999998E-2</v>
      </c>
      <c r="BC83" s="72">
        <v>172</v>
      </c>
      <c r="BD83" s="72">
        <f t="shared" si="4"/>
        <v>366</v>
      </c>
    </row>
    <row r="84" spans="54:56">
      <c r="BB84" s="72">
        <v>3.6999999999999998E-2</v>
      </c>
      <c r="BC84" s="72">
        <v>265</v>
      </c>
      <c r="BD84" s="72">
        <f t="shared" si="4"/>
        <v>273</v>
      </c>
    </row>
    <row r="85" spans="54:56">
      <c r="BB85" s="72">
        <v>3.7499999999999999E-2</v>
      </c>
      <c r="BC85" s="72">
        <v>155</v>
      </c>
      <c r="BD85" s="72">
        <f t="shared" si="4"/>
        <v>383</v>
      </c>
    </row>
    <row r="86" spans="54:56">
      <c r="BB86" s="72">
        <v>3.7999999999999999E-2</v>
      </c>
      <c r="BC86" s="72">
        <v>196</v>
      </c>
      <c r="BD86" s="72">
        <f t="shared" si="4"/>
        <v>342</v>
      </c>
    </row>
    <row r="87" spans="54:56">
      <c r="BB87" s="72">
        <v>3.85E-2</v>
      </c>
      <c r="BC87" s="72">
        <v>214</v>
      </c>
      <c r="BD87" s="72">
        <f t="shared" si="4"/>
        <v>324</v>
      </c>
    </row>
    <row r="88" spans="54:56">
      <c r="BB88" s="72">
        <v>3.9E-2</v>
      </c>
      <c r="BC88" s="72">
        <v>197</v>
      </c>
      <c r="BD88" s="72">
        <f t="shared" si="4"/>
        <v>341</v>
      </c>
    </row>
    <row r="89" spans="54:56">
      <c r="BB89" s="72">
        <v>3.95E-2</v>
      </c>
      <c r="BC89" s="72">
        <v>210</v>
      </c>
      <c r="BD89" s="72">
        <f t="shared" si="4"/>
        <v>328</v>
      </c>
    </row>
    <row r="90" spans="54:56">
      <c r="BB90" s="72">
        <v>0.04</v>
      </c>
      <c r="BC90" s="72">
        <v>287</v>
      </c>
      <c r="BD90" s="72">
        <f t="shared" si="4"/>
        <v>251</v>
      </c>
    </row>
    <row r="91" spans="54:56">
      <c r="BB91" s="72">
        <v>4.0500000000000001E-2</v>
      </c>
      <c r="BC91" s="72">
        <v>224</v>
      </c>
      <c r="BD91" s="72">
        <f t="shared" si="4"/>
        <v>314</v>
      </c>
    </row>
    <row r="92" spans="54:56">
      <c r="BB92" s="72">
        <v>4.1000000000000002E-2</v>
      </c>
      <c r="BC92" s="72">
        <v>264</v>
      </c>
      <c r="BD92" s="72">
        <f t="shared" si="4"/>
        <v>274</v>
      </c>
    </row>
    <row r="93" spans="54:56">
      <c r="BB93" s="72">
        <v>4.1500000000000002E-2</v>
      </c>
      <c r="BC93" s="72">
        <v>330</v>
      </c>
      <c r="BD93" s="72">
        <f t="shared" si="4"/>
        <v>208</v>
      </c>
    </row>
    <row r="94" spans="54:56">
      <c r="BB94" s="72">
        <v>4.2000000000000003E-2</v>
      </c>
      <c r="BC94" s="72">
        <v>249</v>
      </c>
      <c r="BD94" s="72">
        <f t="shared" si="4"/>
        <v>289</v>
      </c>
    </row>
    <row r="95" spans="54:56">
      <c r="BB95" s="72">
        <v>4.2500000000000003E-2</v>
      </c>
      <c r="BC95" s="72">
        <v>212</v>
      </c>
      <c r="BD95" s="72">
        <f t="shared" si="4"/>
        <v>326</v>
      </c>
    </row>
    <row r="96" spans="54:56">
      <c r="BB96" s="72">
        <v>4.2999999999999997E-2</v>
      </c>
      <c r="BC96" s="72">
        <v>313</v>
      </c>
      <c r="BD96" s="72">
        <f t="shared" si="4"/>
        <v>225</v>
      </c>
    </row>
    <row r="97" spans="54:56">
      <c r="BB97" s="72">
        <v>4.3499999999999997E-2</v>
      </c>
      <c r="BC97" s="72">
        <v>320</v>
      </c>
      <c r="BD97" s="72">
        <f t="shared" si="4"/>
        <v>218</v>
      </c>
    </row>
    <row r="98" spans="54:56">
      <c r="BB98" s="72">
        <v>4.3999999999999997E-2</v>
      </c>
      <c r="BC98" s="72">
        <v>215</v>
      </c>
      <c r="BD98" s="72">
        <f t="shared" si="4"/>
        <v>323</v>
      </c>
    </row>
    <row r="99" spans="54:56">
      <c r="BB99" s="72">
        <v>4.4499999999999998E-2</v>
      </c>
      <c r="BC99" s="72">
        <v>254</v>
      </c>
      <c r="BD99" s="72">
        <f t="shared" si="4"/>
        <v>284</v>
      </c>
    </row>
    <row r="100" spans="54:56">
      <c r="BB100" s="72">
        <v>4.4999999999999998E-2</v>
      </c>
      <c r="BC100" s="72">
        <v>220</v>
      </c>
      <c r="BD100" s="72">
        <f t="shared" si="4"/>
        <v>318</v>
      </c>
    </row>
    <row r="101" spans="54:56">
      <c r="BB101" s="72">
        <v>4.5499999999999999E-2</v>
      </c>
      <c r="BC101" s="72">
        <v>264</v>
      </c>
      <c r="BD101" s="72">
        <f t="shared" si="4"/>
        <v>274</v>
      </c>
    </row>
    <row r="102" spans="54:56">
      <c r="BB102" s="72">
        <v>4.5999999999999999E-2</v>
      </c>
      <c r="BC102" s="72">
        <v>212</v>
      </c>
      <c r="BD102" s="72">
        <f t="shared" si="4"/>
        <v>326</v>
      </c>
    </row>
    <row r="103" spans="54:56">
      <c r="BB103" s="72">
        <v>4.65E-2</v>
      </c>
      <c r="BC103" s="72">
        <v>199</v>
      </c>
      <c r="BD103" s="72">
        <f t="shared" si="4"/>
        <v>339</v>
      </c>
    </row>
    <row r="104" spans="54:56">
      <c r="BB104" s="72">
        <v>4.7E-2</v>
      </c>
      <c r="BC104" s="72">
        <v>324</v>
      </c>
      <c r="BD104" s="72">
        <f t="shared" si="4"/>
        <v>214</v>
      </c>
    </row>
    <row r="105" spans="54:56">
      <c r="BB105" s="72">
        <v>4.7500000000000001E-2</v>
      </c>
      <c r="BC105" s="72">
        <v>302</v>
      </c>
      <c r="BD105" s="72">
        <f t="shared" si="4"/>
        <v>236</v>
      </c>
    </row>
    <row r="106" spans="54:56">
      <c r="BB106" s="72">
        <v>4.8000000000000001E-2</v>
      </c>
      <c r="BC106" s="72">
        <v>295</v>
      </c>
      <c r="BD106" s="72">
        <f t="shared" si="4"/>
        <v>243</v>
      </c>
    </row>
    <row r="107" spans="54:56">
      <c r="BB107" s="72">
        <v>4.8500000000000001E-2</v>
      </c>
      <c r="BC107" s="72">
        <v>305</v>
      </c>
      <c r="BD107" s="72">
        <f t="shared" si="4"/>
        <v>233</v>
      </c>
    </row>
    <row r="108" spans="54:56">
      <c r="BB108" s="72">
        <v>4.9000000000000002E-2</v>
      </c>
      <c r="BC108" s="72">
        <v>198</v>
      </c>
      <c r="BD108" s="72">
        <f t="shared" si="4"/>
        <v>340</v>
      </c>
    </row>
    <row r="109" spans="54:56">
      <c r="BB109" s="72">
        <v>4.9500000000000002E-2</v>
      </c>
      <c r="BC109" s="72">
        <v>177</v>
      </c>
      <c r="BD109" s="72">
        <f t="shared" si="4"/>
        <v>361</v>
      </c>
    </row>
    <row r="110" spans="54:56">
      <c r="BB110" s="72">
        <v>0.05</v>
      </c>
      <c r="BC110" s="72">
        <v>289</v>
      </c>
      <c r="BD110" s="72">
        <f t="shared" si="4"/>
        <v>249</v>
      </c>
    </row>
    <row r="111" spans="54:56">
      <c r="BB111" s="72">
        <v>5.0500000000000003E-2</v>
      </c>
      <c r="BC111" s="72">
        <v>232</v>
      </c>
      <c r="BD111" s="72">
        <f t="shared" si="4"/>
        <v>306</v>
      </c>
    </row>
    <row r="112" spans="54:56">
      <c r="BB112" s="72">
        <v>5.0999999999999997E-2</v>
      </c>
      <c r="BC112" s="72">
        <v>230</v>
      </c>
      <c r="BD112" s="72">
        <f t="shared" si="4"/>
        <v>308</v>
      </c>
    </row>
    <row r="113" spans="1:56">
      <c r="BB113" s="72">
        <v>5.1499999999999997E-2</v>
      </c>
      <c r="BC113" s="72">
        <v>282</v>
      </c>
      <c r="BD113" s="72">
        <f t="shared" si="4"/>
        <v>256</v>
      </c>
    </row>
    <row r="114" spans="1:56">
      <c r="BB114" s="72">
        <v>5.1999999999999998E-2</v>
      </c>
      <c r="BC114" s="72">
        <v>254</v>
      </c>
      <c r="BD114" s="72">
        <f t="shared" si="4"/>
        <v>284</v>
      </c>
    </row>
    <row r="115" spans="1:56">
      <c r="BB115" s="72">
        <v>5.2499999999999998E-2</v>
      </c>
      <c r="BC115" s="72">
        <v>191</v>
      </c>
      <c r="BD115" s="72">
        <f t="shared" si="4"/>
        <v>347</v>
      </c>
    </row>
    <row r="116" spans="1:56">
      <c r="BB116" s="72">
        <v>5.2999999999999999E-2</v>
      </c>
      <c r="BC116" s="72">
        <v>280</v>
      </c>
      <c r="BD116" s="72">
        <f t="shared" si="4"/>
        <v>258</v>
      </c>
    </row>
    <row r="117" spans="1:56">
      <c r="BB117" s="72">
        <v>5.3499999999999999E-2</v>
      </c>
      <c r="BC117" s="72">
        <v>234</v>
      </c>
      <c r="BD117" s="72">
        <f t="shared" si="4"/>
        <v>304</v>
      </c>
    </row>
    <row r="118" spans="1:56">
      <c r="A118" s="70" t="s">
        <v>366</v>
      </c>
      <c r="BB118" s="72">
        <v>5.3999999999999999E-2</v>
      </c>
      <c r="BC118" s="72">
        <v>233</v>
      </c>
      <c r="BD118" s="72">
        <f t="shared" si="4"/>
        <v>305</v>
      </c>
    </row>
    <row r="119" spans="1:56">
      <c r="BB119" s="72">
        <v>5.45E-2</v>
      </c>
      <c r="BC119" s="72">
        <v>145</v>
      </c>
      <c r="BD119" s="72">
        <f t="shared" si="4"/>
        <v>393</v>
      </c>
    </row>
    <row r="120" spans="1:56">
      <c r="BB120" s="72">
        <v>5.5E-2</v>
      </c>
      <c r="BC120" s="72">
        <v>287</v>
      </c>
      <c r="BD120" s="72">
        <f t="shared" si="4"/>
        <v>251</v>
      </c>
    </row>
    <row r="121" spans="1:56">
      <c r="BB121" s="72">
        <v>5.5500000000000001E-2</v>
      </c>
      <c r="BC121" s="72">
        <v>260</v>
      </c>
      <c r="BD121" s="72">
        <f t="shared" si="4"/>
        <v>278</v>
      </c>
    </row>
    <row r="122" spans="1:56">
      <c r="BB122" s="72">
        <v>5.6000000000000001E-2</v>
      </c>
      <c r="BC122" s="72">
        <v>205</v>
      </c>
      <c r="BD122" s="72">
        <f t="shared" si="4"/>
        <v>333</v>
      </c>
    </row>
    <row r="123" spans="1:56">
      <c r="BB123" s="72">
        <v>5.6500000000000002E-2</v>
      </c>
      <c r="BC123" s="72">
        <v>175</v>
      </c>
      <c r="BD123" s="72">
        <f t="shared" si="4"/>
        <v>363</v>
      </c>
    </row>
    <row r="124" spans="1:56">
      <c r="BB124" s="72">
        <v>5.7000000000000002E-2</v>
      </c>
      <c r="BC124" s="72">
        <v>181</v>
      </c>
      <c r="BD124" s="72">
        <f t="shared" si="4"/>
        <v>357</v>
      </c>
    </row>
    <row r="125" spans="1:56">
      <c r="BB125" s="72">
        <v>5.7500000000000002E-2</v>
      </c>
      <c r="BC125" s="72">
        <v>263</v>
      </c>
      <c r="BD125" s="72">
        <f t="shared" si="4"/>
        <v>275</v>
      </c>
    </row>
    <row r="126" spans="1:56">
      <c r="BB126" s="72">
        <v>5.8000000000000003E-2</v>
      </c>
      <c r="BC126" s="72">
        <v>209</v>
      </c>
      <c r="BD126" s="72">
        <f t="shared" si="4"/>
        <v>329</v>
      </c>
    </row>
    <row r="127" spans="1:56">
      <c r="BB127" s="72">
        <v>5.8500000000000003E-2</v>
      </c>
      <c r="BC127" s="72">
        <v>291</v>
      </c>
      <c r="BD127" s="72">
        <f t="shared" si="4"/>
        <v>247</v>
      </c>
    </row>
    <row r="128" spans="1:56">
      <c r="BB128" s="72">
        <v>5.8999999999999997E-2</v>
      </c>
      <c r="BC128" s="72">
        <v>339</v>
      </c>
      <c r="BD128" s="72">
        <f t="shared" si="4"/>
        <v>199</v>
      </c>
    </row>
    <row r="129" spans="54:56">
      <c r="BB129" s="72">
        <v>5.9499999999999997E-2</v>
      </c>
      <c r="BC129" s="72">
        <v>334</v>
      </c>
      <c r="BD129" s="72">
        <f t="shared" si="4"/>
        <v>204</v>
      </c>
    </row>
    <row r="130" spans="54:56">
      <c r="BB130" s="72">
        <v>0.06</v>
      </c>
      <c r="BC130" s="72">
        <v>172</v>
      </c>
      <c r="BD130" s="72">
        <f t="shared" si="4"/>
        <v>366</v>
      </c>
    </row>
    <row r="131" spans="54:56">
      <c r="BB131" s="72">
        <v>6.0499999999999998E-2</v>
      </c>
      <c r="BC131" s="72">
        <v>214</v>
      </c>
      <c r="BD131" s="72">
        <f t="shared" si="4"/>
        <v>324</v>
      </c>
    </row>
    <row r="132" spans="54:56">
      <c r="BB132" s="72">
        <v>6.0999999999999999E-2</v>
      </c>
      <c r="BC132" s="72">
        <v>185</v>
      </c>
      <c r="BD132" s="72">
        <f t="shared" si="4"/>
        <v>353</v>
      </c>
    </row>
    <row r="133" spans="54:56">
      <c r="BB133" s="72">
        <v>6.1499999999999999E-2</v>
      </c>
      <c r="BC133" s="72">
        <v>205</v>
      </c>
      <c r="BD133" s="72">
        <f t="shared" si="4"/>
        <v>333</v>
      </c>
    </row>
    <row r="134" spans="54:56">
      <c r="BB134" s="72">
        <v>6.2E-2</v>
      </c>
      <c r="BC134" s="72">
        <v>177</v>
      </c>
      <c r="BD134" s="72">
        <f t="shared" si="4"/>
        <v>361</v>
      </c>
    </row>
    <row r="135" spans="54:56">
      <c r="BB135" s="72">
        <v>6.25E-2</v>
      </c>
      <c r="BC135" s="72">
        <v>268</v>
      </c>
      <c r="BD135" s="72">
        <f t="shared" si="4"/>
        <v>270</v>
      </c>
    </row>
    <row r="136" spans="54:56">
      <c r="BB136" s="72">
        <v>6.3E-2</v>
      </c>
      <c r="BC136" s="72">
        <v>149</v>
      </c>
      <c r="BD136" s="72">
        <f t="shared" si="4"/>
        <v>389</v>
      </c>
    </row>
    <row r="137" spans="54:56">
      <c r="BB137" s="72">
        <v>6.3500000000000001E-2</v>
      </c>
      <c r="BC137" s="72">
        <v>124</v>
      </c>
      <c r="BD137" s="72">
        <f t="shared" si="4"/>
        <v>414</v>
      </c>
    </row>
    <row r="138" spans="54:56">
      <c r="BB138" s="72">
        <v>6.4000000000000001E-2</v>
      </c>
      <c r="BC138" s="72">
        <v>328</v>
      </c>
      <c r="BD138" s="72">
        <f t="shared" ref="BD138:BD201" si="5">$BB$5-BC138</f>
        <v>210</v>
      </c>
    </row>
    <row r="139" spans="54:56">
      <c r="BB139" s="72">
        <v>6.4500000000000002E-2</v>
      </c>
      <c r="BC139" s="72">
        <v>255</v>
      </c>
      <c r="BD139" s="72">
        <f t="shared" si="5"/>
        <v>283</v>
      </c>
    </row>
    <row r="140" spans="54:56">
      <c r="BB140" s="72">
        <v>6.5000000000000002E-2</v>
      </c>
      <c r="BC140" s="72">
        <v>215</v>
      </c>
      <c r="BD140" s="72">
        <f t="shared" si="5"/>
        <v>323</v>
      </c>
    </row>
    <row r="141" spans="54:56">
      <c r="BB141" s="72">
        <v>6.5500000000000003E-2</v>
      </c>
      <c r="BC141" s="72">
        <v>274</v>
      </c>
      <c r="BD141" s="72">
        <f t="shared" si="5"/>
        <v>264</v>
      </c>
    </row>
    <row r="142" spans="54:56">
      <c r="BB142" s="72">
        <v>6.6000000000000003E-2</v>
      </c>
      <c r="BC142" s="72">
        <v>191</v>
      </c>
      <c r="BD142" s="72">
        <f t="shared" si="5"/>
        <v>347</v>
      </c>
    </row>
    <row r="143" spans="54:56">
      <c r="BB143" s="72">
        <v>6.6500000000000004E-2</v>
      </c>
      <c r="BC143" s="72">
        <v>215</v>
      </c>
      <c r="BD143" s="72">
        <f t="shared" si="5"/>
        <v>323</v>
      </c>
    </row>
    <row r="144" spans="54:56">
      <c r="BB144" s="72">
        <v>6.7000000000000004E-2</v>
      </c>
      <c r="BC144" s="72">
        <v>229</v>
      </c>
      <c r="BD144" s="72">
        <f t="shared" si="5"/>
        <v>309</v>
      </c>
    </row>
    <row r="145" spans="54:56">
      <c r="BB145" s="72">
        <v>6.7500000000000004E-2</v>
      </c>
      <c r="BC145" s="72">
        <v>234</v>
      </c>
      <c r="BD145" s="72">
        <f t="shared" si="5"/>
        <v>304</v>
      </c>
    </row>
    <row r="146" spans="54:56">
      <c r="BB146" s="72">
        <v>6.8000000000000005E-2</v>
      </c>
      <c r="BC146" s="72">
        <v>266</v>
      </c>
      <c r="BD146" s="72">
        <f t="shared" si="5"/>
        <v>272</v>
      </c>
    </row>
    <row r="147" spans="54:56">
      <c r="BB147" s="72">
        <v>6.8500000000000005E-2</v>
      </c>
      <c r="BC147" s="72">
        <v>196</v>
      </c>
      <c r="BD147" s="72">
        <f t="shared" si="5"/>
        <v>342</v>
      </c>
    </row>
    <row r="148" spans="54:56">
      <c r="BB148" s="72">
        <v>6.9000000000000006E-2</v>
      </c>
      <c r="BC148" s="72">
        <v>327</v>
      </c>
      <c r="BD148" s="72">
        <f t="shared" si="5"/>
        <v>211</v>
      </c>
    </row>
    <row r="149" spans="54:56">
      <c r="BB149" s="72">
        <v>6.9500000000000006E-2</v>
      </c>
      <c r="BC149" s="72">
        <v>187</v>
      </c>
      <c r="BD149" s="72">
        <f t="shared" si="5"/>
        <v>351</v>
      </c>
    </row>
    <row r="150" spans="54:56">
      <c r="BB150" s="72">
        <v>7.0000000000000007E-2</v>
      </c>
      <c r="BC150" s="72">
        <v>288</v>
      </c>
      <c r="BD150" s="72">
        <f t="shared" si="5"/>
        <v>250</v>
      </c>
    </row>
    <row r="151" spans="54:56">
      <c r="BB151" s="72">
        <v>7.0499999999999993E-2</v>
      </c>
      <c r="BC151" s="72">
        <v>209</v>
      </c>
      <c r="BD151" s="72">
        <f t="shared" si="5"/>
        <v>329</v>
      </c>
    </row>
    <row r="152" spans="54:56">
      <c r="BB152" s="72">
        <v>7.0999999999999994E-2</v>
      </c>
      <c r="BC152" s="72">
        <v>230</v>
      </c>
      <c r="BD152" s="72">
        <f t="shared" si="5"/>
        <v>308</v>
      </c>
    </row>
    <row r="153" spans="54:56">
      <c r="BB153" s="72">
        <v>7.1499999999999994E-2</v>
      </c>
      <c r="BC153" s="72">
        <v>212</v>
      </c>
      <c r="BD153" s="72">
        <f t="shared" si="5"/>
        <v>326</v>
      </c>
    </row>
    <row r="154" spans="54:56">
      <c r="BB154" s="72">
        <v>7.1999999999999995E-2</v>
      </c>
      <c r="BC154" s="72">
        <v>125</v>
      </c>
      <c r="BD154" s="72">
        <f t="shared" si="5"/>
        <v>413</v>
      </c>
    </row>
    <row r="155" spans="54:56">
      <c r="BB155" s="72">
        <v>7.2499999999999995E-2</v>
      </c>
      <c r="BC155" s="72">
        <v>191</v>
      </c>
      <c r="BD155" s="72">
        <f t="shared" si="5"/>
        <v>347</v>
      </c>
    </row>
    <row r="156" spans="54:56">
      <c r="BB156" s="72">
        <v>7.2999999999999995E-2</v>
      </c>
      <c r="BC156" s="72">
        <v>249</v>
      </c>
      <c r="BD156" s="72">
        <f t="shared" si="5"/>
        <v>289</v>
      </c>
    </row>
    <row r="157" spans="54:56">
      <c r="BB157" s="72">
        <v>7.3499999999999996E-2</v>
      </c>
      <c r="BC157" s="72">
        <v>190</v>
      </c>
      <c r="BD157" s="72">
        <f t="shared" si="5"/>
        <v>348</v>
      </c>
    </row>
    <row r="158" spans="54:56">
      <c r="BB158" s="72">
        <v>7.3999999999999996E-2</v>
      </c>
      <c r="BC158" s="72">
        <v>250</v>
      </c>
      <c r="BD158" s="72">
        <f t="shared" si="5"/>
        <v>288</v>
      </c>
    </row>
    <row r="159" spans="54:56">
      <c r="BB159" s="72">
        <v>7.4499999999999997E-2</v>
      </c>
      <c r="BC159" s="72">
        <v>228</v>
      </c>
      <c r="BD159" s="72">
        <f t="shared" si="5"/>
        <v>310</v>
      </c>
    </row>
    <row r="160" spans="54:56">
      <c r="BB160" s="72">
        <v>7.4999999999999997E-2</v>
      </c>
      <c r="BC160" s="72">
        <v>230</v>
      </c>
      <c r="BD160" s="72">
        <f t="shared" si="5"/>
        <v>308</v>
      </c>
    </row>
    <row r="161" spans="54:56">
      <c r="BB161" s="72">
        <v>7.5499999999999998E-2</v>
      </c>
      <c r="BC161" s="72">
        <v>137</v>
      </c>
      <c r="BD161" s="72">
        <f t="shared" si="5"/>
        <v>401</v>
      </c>
    </row>
    <row r="162" spans="54:56">
      <c r="BB162" s="72">
        <v>7.5999999999999998E-2</v>
      </c>
      <c r="BC162" s="72">
        <v>199</v>
      </c>
      <c r="BD162" s="72">
        <f t="shared" si="5"/>
        <v>339</v>
      </c>
    </row>
    <row r="163" spans="54:56">
      <c r="BB163" s="72">
        <v>7.6499999999999999E-2</v>
      </c>
      <c r="BC163" s="72">
        <v>258</v>
      </c>
      <c r="BD163" s="72">
        <f t="shared" si="5"/>
        <v>280</v>
      </c>
    </row>
    <row r="164" spans="54:56">
      <c r="BB164" s="72">
        <v>7.6999999999999999E-2</v>
      </c>
      <c r="BC164" s="72">
        <v>297</v>
      </c>
      <c r="BD164" s="72">
        <f t="shared" si="5"/>
        <v>241</v>
      </c>
    </row>
    <row r="165" spans="54:56">
      <c r="BB165" s="72">
        <v>7.7499999999999999E-2</v>
      </c>
      <c r="BC165" s="72">
        <v>261</v>
      </c>
      <c r="BD165" s="72">
        <f t="shared" si="5"/>
        <v>277</v>
      </c>
    </row>
    <row r="166" spans="54:56">
      <c r="BB166" s="72">
        <v>7.8E-2</v>
      </c>
      <c r="BC166" s="72">
        <v>241</v>
      </c>
      <c r="BD166" s="72">
        <f t="shared" si="5"/>
        <v>297</v>
      </c>
    </row>
    <row r="167" spans="54:56">
      <c r="BB167" s="72">
        <v>7.85E-2</v>
      </c>
      <c r="BC167" s="72">
        <v>233</v>
      </c>
      <c r="BD167" s="72">
        <f t="shared" si="5"/>
        <v>305</v>
      </c>
    </row>
    <row r="168" spans="54:56">
      <c r="BB168" s="72">
        <v>7.9000000000000001E-2</v>
      </c>
      <c r="BC168" s="72">
        <v>106</v>
      </c>
      <c r="BD168" s="72">
        <f t="shared" si="5"/>
        <v>432</v>
      </c>
    </row>
    <row r="169" spans="54:56">
      <c r="BB169" s="72">
        <v>7.9500000000000001E-2</v>
      </c>
      <c r="BC169" s="72">
        <v>207</v>
      </c>
      <c r="BD169" s="72">
        <f t="shared" si="5"/>
        <v>331</v>
      </c>
    </row>
    <row r="170" spans="54:56">
      <c r="BB170" s="72">
        <v>0.08</v>
      </c>
      <c r="BC170" s="72">
        <v>257</v>
      </c>
      <c r="BD170" s="72">
        <f t="shared" si="5"/>
        <v>281</v>
      </c>
    </row>
    <row r="171" spans="54:56">
      <c r="BB171" s="72">
        <v>8.0500000000000002E-2</v>
      </c>
      <c r="BC171" s="72">
        <v>89</v>
      </c>
      <c r="BD171" s="72">
        <f t="shared" si="5"/>
        <v>449</v>
      </c>
    </row>
    <row r="172" spans="54:56">
      <c r="BB172" s="72">
        <v>8.1000000000000003E-2</v>
      </c>
      <c r="BC172" s="72">
        <v>191</v>
      </c>
      <c r="BD172" s="72">
        <f t="shared" si="5"/>
        <v>347</v>
      </c>
    </row>
    <row r="173" spans="54:56">
      <c r="BB173" s="72">
        <v>8.1500000000000003E-2</v>
      </c>
      <c r="BC173" s="72">
        <v>315</v>
      </c>
      <c r="BD173" s="72">
        <f t="shared" si="5"/>
        <v>223</v>
      </c>
    </row>
    <row r="174" spans="54:56">
      <c r="BB174" s="72">
        <v>8.2000000000000003E-2</v>
      </c>
      <c r="BC174" s="72">
        <v>255</v>
      </c>
      <c r="BD174" s="72">
        <f t="shared" si="5"/>
        <v>283</v>
      </c>
    </row>
    <row r="175" spans="54:56">
      <c r="BB175" s="72">
        <v>8.2500000000000004E-2</v>
      </c>
      <c r="BC175" s="72">
        <v>185</v>
      </c>
      <c r="BD175" s="72">
        <f t="shared" si="5"/>
        <v>353</v>
      </c>
    </row>
    <row r="176" spans="54:56">
      <c r="BB176" s="72">
        <v>8.3000000000000004E-2</v>
      </c>
      <c r="BC176" s="72">
        <v>213</v>
      </c>
      <c r="BD176" s="72">
        <f t="shared" si="5"/>
        <v>325</v>
      </c>
    </row>
    <row r="177" spans="54:56">
      <c r="BB177" s="72">
        <v>8.3500000000000005E-2</v>
      </c>
      <c r="BC177" s="72">
        <v>283</v>
      </c>
      <c r="BD177" s="72">
        <f t="shared" si="5"/>
        <v>255</v>
      </c>
    </row>
    <row r="178" spans="54:56">
      <c r="BB178" s="72">
        <v>8.4000000000000005E-2</v>
      </c>
      <c r="BC178" s="72">
        <v>239</v>
      </c>
      <c r="BD178" s="72">
        <f t="shared" si="5"/>
        <v>299</v>
      </c>
    </row>
    <row r="179" spans="54:56">
      <c r="BB179" s="72">
        <v>8.4500000000000006E-2</v>
      </c>
      <c r="BC179" s="72">
        <v>236</v>
      </c>
      <c r="BD179" s="72">
        <f t="shared" si="5"/>
        <v>302</v>
      </c>
    </row>
    <row r="180" spans="54:56">
      <c r="BB180" s="72">
        <v>8.5000000000000006E-2</v>
      </c>
      <c r="BC180" s="72">
        <v>301</v>
      </c>
      <c r="BD180" s="72">
        <f t="shared" si="5"/>
        <v>237</v>
      </c>
    </row>
    <row r="181" spans="54:56">
      <c r="BB181" s="72">
        <v>8.5500000000000007E-2</v>
      </c>
      <c r="BC181" s="72">
        <v>261</v>
      </c>
      <c r="BD181" s="72">
        <f t="shared" si="5"/>
        <v>277</v>
      </c>
    </row>
    <row r="182" spans="54:56">
      <c r="BB182" s="72">
        <v>8.5999999999999993E-2</v>
      </c>
      <c r="BC182" s="72">
        <v>274</v>
      </c>
      <c r="BD182" s="72">
        <f t="shared" si="5"/>
        <v>264</v>
      </c>
    </row>
    <row r="183" spans="54:56">
      <c r="BB183" s="72">
        <v>8.6499999999999994E-2</v>
      </c>
      <c r="BC183" s="72">
        <v>213</v>
      </c>
      <c r="BD183" s="72">
        <f t="shared" si="5"/>
        <v>325</v>
      </c>
    </row>
    <row r="184" spans="54:56">
      <c r="BB184" s="72">
        <v>8.6999999999999994E-2</v>
      </c>
      <c r="BC184" s="72">
        <v>343</v>
      </c>
      <c r="BD184" s="72">
        <f t="shared" si="5"/>
        <v>195</v>
      </c>
    </row>
    <row r="185" spans="54:56">
      <c r="BB185" s="72">
        <v>8.7499999999999994E-2</v>
      </c>
      <c r="BC185" s="72">
        <v>229</v>
      </c>
      <c r="BD185" s="72">
        <f t="shared" si="5"/>
        <v>309</v>
      </c>
    </row>
    <row r="186" spans="54:56">
      <c r="BB186" s="72">
        <v>8.7999999999999995E-2</v>
      </c>
      <c r="BC186" s="72">
        <v>163</v>
      </c>
      <c r="BD186" s="72">
        <f t="shared" si="5"/>
        <v>375</v>
      </c>
    </row>
    <row r="187" spans="54:56">
      <c r="BB187" s="72">
        <v>8.8499999999999995E-2</v>
      </c>
      <c r="BC187" s="72">
        <v>271</v>
      </c>
      <c r="BD187" s="72">
        <f t="shared" si="5"/>
        <v>267</v>
      </c>
    </row>
    <row r="188" spans="54:56">
      <c r="BB188" s="72">
        <v>8.8999999999999996E-2</v>
      </c>
      <c r="BC188" s="72">
        <v>262</v>
      </c>
      <c r="BD188" s="72">
        <f t="shared" si="5"/>
        <v>276</v>
      </c>
    </row>
    <row r="189" spans="54:56">
      <c r="BB189" s="72">
        <v>8.9499999999999996E-2</v>
      </c>
      <c r="BC189" s="72">
        <v>274</v>
      </c>
      <c r="BD189" s="72">
        <f t="shared" si="5"/>
        <v>264</v>
      </c>
    </row>
    <row r="190" spans="54:56">
      <c r="BB190" s="72">
        <v>0.09</v>
      </c>
      <c r="BC190" s="72">
        <v>231</v>
      </c>
      <c r="BD190" s="72">
        <f t="shared" si="5"/>
        <v>307</v>
      </c>
    </row>
    <row r="191" spans="54:56">
      <c r="BB191" s="72">
        <v>9.0499999999999997E-2</v>
      </c>
      <c r="BC191" s="72">
        <v>191</v>
      </c>
      <c r="BD191" s="72">
        <f t="shared" si="5"/>
        <v>347</v>
      </c>
    </row>
    <row r="192" spans="54:56">
      <c r="BB192" s="72">
        <v>9.0999999999999998E-2</v>
      </c>
      <c r="BC192" s="72">
        <v>181</v>
      </c>
      <c r="BD192" s="72">
        <f t="shared" si="5"/>
        <v>357</v>
      </c>
    </row>
    <row r="193" spans="54:56">
      <c r="BB193" s="72">
        <v>9.1499999999999998E-2</v>
      </c>
      <c r="BC193" s="72">
        <v>270</v>
      </c>
      <c r="BD193" s="72">
        <f t="shared" si="5"/>
        <v>268</v>
      </c>
    </row>
    <row r="194" spans="54:56">
      <c r="BB194" s="72">
        <v>9.1999999999999998E-2</v>
      </c>
      <c r="BC194" s="72">
        <v>228</v>
      </c>
      <c r="BD194" s="72">
        <f t="shared" si="5"/>
        <v>310</v>
      </c>
    </row>
    <row r="195" spans="54:56">
      <c r="BB195" s="72">
        <v>9.2499999999999999E-2</v>
      </c>
      <c r="BC195" s="72">
        <v>182</v>
      </c>
      <c r="BD195" s="72">
        <f t="shared" si="5"/>
        <v>356</v>
      </c>
    </row>
    <row r="196" spans="54:56">
      <c r="BB196" s="72">
        <v>9.2999999999999999E-2</v>
      </c>
      <c r="BC196" s="72">
        <v>221</v>
      </c>
      <c r="BD196" s="72">
        <f t="shared" si="5"/>
        <v>317</v>
      </c>
    </row>
    <row r="197" spans="54:56">
      <c r="BB197" s="72">
        <v>9.35E-2</v>
      </c>
      <c r="BC197" s="72">
        <v>224</v>
      </c>
      <c r="BD197" s="72">
        <f t="shared" si="5"/>
        <v>314</v>
      </c>
    </row>
    <row r="198" spans="54:56">
      <c r="BB198" s="72">
        <v>9.4E-2</v>
      </c>
      <c r="BC198" s="72">
        <v>224</v>
      </c>
      <c r="BD198" s="72">
        <f t="shared" si="5"/>
        <v>314</v>
      </c>
    </row>
    <row r="199" spans="54:56">
      <c r="BB199" s="72">
        <v>9.4500000000000001E-2</v>
      </c>
      <c r="BC199" s="72">
        <v>295</v>
      </c>
      <c r="BD199" s="72">
        <f t="shared" si="5"/>
        <v>243</v>
      </c>
    </row>
    <row r="200" spans="54:56">
      <c r="BB200" s="72">
        <v>9.5000000000000001E-2</v>
      </c>
      <c r="BC200" s="72">
        <v>121</v>
      </c>
      <c r="BD200" s="72">
        <f t="shared" si="5"/>
        <v>417</v>
      </c>
    </row>
    <row r="201" spans="54:56">
      <c r="BB201" s="72">
        <v>9.5500000000000002E-2</v>
      </c>
      <c r="BC201" s="72">
        <v>287</v>
      </c>
      <c r="BD201" s="72">
        <f t="shared" si="5"/>
        <v>251</v>
      </c>
    </row>
    <row r="202" spans="54:56">
      <c r="BB202" s="72">
        <v>9.6000000000000002E-2</v>
      </c>
      <c r="BC202" s="72">
        <v>181</v>
      </c>
      <c r="BD202" s="72">
        <f t="shared" ref="BD202:BD265" si="6">$BB$5-BC202</f>
        <v>357</v>
      </c>
    </row>
    <row r="203" spans="54:56">
      <c r="BB203" s="72">
        <v>9.6500000000000002E-2</v>
      </c>
      <c r="BC203" s="72">
        <v>180</v>
      </c>
      <c r="BD203" s="72">
        <f t="shared" si="6"/>
        <v>358</v>
      </c>
    </row>
    <row r="204" spans="54:56">
      <c r="BB204" s="72">
        <v>9.7000000000000003E-2</v>
      </c>
      <c r="BC204" s="72">
        <v>279</v>
      </c>
      <c r="BD204" s="72">
        <f t="shared" si="6"/>
        <v>259</v>
      </c>
    </row>
    <row r="205" spans="54:56">
      <c r="BB205" s="72">
        <v>9.7500000000000003E-2</v>
      </c>
      <c r="BC205" s="72">
        <v>181</v>
      </c>
      <c r="BD205" s="72">
        <f t="shared" si="6"/>
        <v>357</v>
      </c>
    </row>
    <row r="206" spans="54:56">
      <c r="BB206" s="72">
        <v>9.8000000000000004E-2</v>
      </c>
      <c r="BC206" s="72">
        <v>224</v>
      </c>
      <c r="BD206" s="72">
        <f t="shared" si="6"/>
        <v>314</v>
      </c>
    </row>
    <row r="207" spans="54:56">
      <c r="BB207" s="72">
        <v>9.8500000000000004E-2</v>
      </c>
      <c r="BC207" s="72">
        <v>235</v>
      </c>
      <c r="BD207" s="72">
        <f t="shared" si="6"/>
        <v>303</v>
      </c>
    </row>
    <row r="208" spans="54:56">
      <c r="BB208" s="72">
        <v>9.9000000000000005E-2</v>
      </c>
      <c r="BC208" s="72">
        <v>218</v>
      </c>
      <c r="BD208" s="72">
        <f t="shared" si="6"/>
        <v>320</v>
      </c>
    </row>
    <row r="209" spans="54:56">
      <c r="BB209" s="72">
        <v>9.9500000000000005E-2</v>
      </c>
      <c r="BC209" s="72">
        <v>341</v>
      </c>
      <c r="BD209" s="72">
        <f t="shared" si="6"/>
        <v>197</v>
      </c>
    </row>
    <row r="210" spans="54:56">
      <c r="BB210" s="72">
        <v>0.1</v>
      </c>
      <c r="BC210" s="72">
        <v>235</v>
      </c>
      <c r="BD210" s="72">
        <f t="shared" si="6"/>
        <v>303</v>
      </c>
    </row>
    <row r="211" spans="54:56">
      <c r="BB211" s="72">
        <v>0.10050000000000001</v>
      </c>
      <c r="BC211" s="72">
        <v>199</v>
      </c>
      <c r="BD211" s="72">
        <f t="shared" si="6"/>
        <v>339</v>
      </c>
    </row>
    <row r="212" spans="54:56">
      <c r="BB212" s="72">
        <v>0.10100000000000001</v>
      </c>
      <c r="BC212" s="72">
        <v>244</v>
      </c>
      <c r="BD212" s="72">
        <f t="shared" si="6"/>
        <v>294</v>
      </c>
    </row>
    <row r="213" spans="54:56">
      <c r="BB213" s="72">
        <v>0.10150000000000001</v>
      </c>
      <c r="BC213" s="72">
        <v>218</v>
      </c>
      <c r="BD213" s="72">
        <f t="shared" si="6"/>
        <v>320</v>
      </c>
    </row>
    <row r="214" spans="54:56">
      <c r="BB214" s="72">
        <v>0.10199999999999999</v>
      </c>
      <c r="BC214" s="72">
        <v>310</v>
      </c>
      <c r="BD214" s="72">
        <f t="shared" si="6"/>
        <v>228</v>
      </c>
    </row>
    <row r="215" spans="54:56">
      <c r="BB215" s="72">
        <v>0.10249999999999999</v>
      </c>
      <c r="BC215" s="72">
        <v>347</v>
      </c>
      <c r="BD215" s="72">
        <f t="shared" si="6"/>
        <v>191</v>
      </c>
    </row>
    <row r="216" spans="54:56">
      <c r="BB216" s="72">
        <v>0.10299999999999999</v>
      </c>
      <c r="BC216" s="72">
        <v>179</v>
      </c>
      <c r="BD216" s="72">
        <f t="shared" si="6"/>
        <v>359</v>
      </c>
    </row>
    <row r="217" spans="54:56">
      <c r="BB217" s="72">
        <v>0.10349999999999999</v>
      </c>
      <c r="BC217" s="72">
        <v>172</v>
      </c>
      <c r="BD217" s="72">
        <f t="shared" si="6"/>
        <v>366</v>
      </c>
    </row>
    <row r="218" spans="54:56">
      <c r="BB218" s="72">
        <v>0.104</v>
      </c>
      <c r="BC218" s="72">
        <v>313</v>
      </c>
      <c r="BD218" s="72">
        <f t="shared" si="6"/>
        <v>225</v>
      </c>
    </row>
    <row r="219" spans="54:56">
      <c r="BB219" s="72">
        <v>0.1045</v>
      </c>
      <c r="BC219" s="72">
        <v>234</v>
      </c>
      <c r="BD219" s="72">
        <f t="shared" si="6"/>
        <v>304</v>
      </c>
    </row>
    <row r="220" spans="54:56">
      <c r="BB220" s="72">
        <v>0.105</v>
      </c>
      <c r="BC220" s="72">
        <v>398</v>
      </c>
      <c r="BD220" s="72">
        <f t="shared" si="6"/>
        <v>140</v>
      </c>
    </row>
    <row r="221" spans="54:56">
      <c r="BB221" s="72">
        <v>0.1055</v>
      </c>
      <c r="BC221" s="72">
        <v>216</v>
      </c>
      <c r="BD221" s="72">
        <f t="shared" si="6"/>
        <v>322</v>
      </c>
    </row>
    <row r="222" spans="54:56">
      <c r="BB222" s="72">
        <v>0.106</v>
      </c>
      <c r="BC222" s="72">
        <v>222</v>
      </c>
      <c r="BD222" s="72">
        <f t="shared" si="6"/>
        <v>316</v>
      </c>
    </row>
    <row r="223" spans="54:56">
      <c r="BB223" s="72">
        <v>0.1065</v>
      </c>
      <c r="BC223" s="72">
        <v>205</v>
      </c>
      <c r="BD223" s="72">
        <f t="shared" si="6"/>
        <v>333</v>
      </c>
    </row>
    <row r="224" spans="54:56">
      <c r="BB224" s="72">
        <v>0.107</v>
      </c>
      <c r="BC224" s="72">
        <v>208</v>
      </c>
      <c r="BD224" s="72">
        <f t="shared" si="6"/>
        <v>330</v>
      </c>
    </row>
    <row r="225" spans="54:56">
      <c r="BB225" s="72">
        <v>0.1075</v>
      </c>
      <c r="BC225" s="72">
        <v>155</v>
      </c>
      <c r="BD225" s="72">
        <f t="shared" si="6"/>
        <v>383</v>
      </c>
    </row>
    <row r="226" spans="54:56">
      <c r="BB226" s="72">
        <v>0.108</v>
      </c>
      <c r="BC226" s="72">
        <v>287</v>
      </c>
      <c r="BD226" s="72">
        <f t="shared" si="6"/>
        <v>251</v>
      </c>
    </row>
    <row r="227" spans="54:56">
      <c r="BB227" s="72">
        <v>0.1085</v>
      </c>
      <c r="BC227" s="72">
        <v>245</v>
      </c>
      <c r="BD227" s="72">
        <f t="shared" si="6"/>
        <v>293</v>
      </c>
    </row>
    <row r="228" spans="54:56">
      <c r="BB228" s="72">
        <v>0.109</v>
      </c>
      <c r="BC228" s="72">
        <v>221</v>
      </c>
      <c r="BD228" s="72">
        <f t="shared" si="6"/>
        <v>317</v>
      </c>
    </row>
    <row r="229" spans="54:56">
      <c r="BB229" s="72">
        <v>0.1095</v>
      </c>
      <c r="BC229" s="72">
        <v>274</v>
      </c>
      <c r="BD229" s="72">
        <f t="shared" si="6"/>
        <v>264</v>
      </c>
    </row>
    <row r="230" spans="54:56">
      <c r="BB230" s="72">
        <v>0.11</v>
      </c>
      <c r="BC230" s="72">
        <v>236</v>
      </c>
      <c r="BD230" s="72">
        <f t="shared" si="6"/>
        <v>302</v>
      </c>
    </row>
    <row r="231" spans="54:56">
      <c r="BB231" s="72">
        <v>0.1105</v>
      </c>
      <c r="BC231" s="72">
        <v>270</v>
      </c>
      <c r="BD231" s="72">
        <f t="shared" si="6"/>
        <v>268</v>
      </c>
    </row>
    <row r="232" spans="54:56">
      <c r="BB232" s="72">
        <v>0.111</v>
      </c>
      <c r="BC232" s="72">
        <v>225</v>
      </c>
      <c r="BD232" s="72">
        <f t="shared" si="6"/>
        <v>313</v>
      </c>
    </row>
    <row r="233" spans="54:56">
      <c r="BB233" s="72">
        <v>0.1115</v>
      </c>
      <c r="BC233" s="72">
        <v>277</v>
      </c>
      <c r="BD233" s="72">
        <f t="shared" si="6"/>
        <v>261</v>
      </c>
    </row>
    <row r="234" spans="54:56">
      <c r="BB234" s="72">
        <v>0.112</v>
      </c>
      <c r="BC234" s="72">
        <v>292</v>
      </c>
      <c r="BD234" s="72">
        <f t="shared" si="6"/>
        <v>246</v>
      </c>
    </row>
    <row r="235" spans="54:56">
      <c r="BB235" s="72">
        <v>0.1125</v>
      </c>
      <c r="BC235" s="72">
        <v>192</v>
      </c>
      <c r="BD235" s="72">
        <f t="shared" si="6"/>
        <v>346</v>
      </c>
    </row>
    <row r="236" spans="54:56">
      <c r="BB236" s="72">
        <v>0.113</v>
      </c>
      <c r="BC236" s="72">
        <v>161</v>
      </c>
      <c r="BD236" s="72">
        <f t="shared" si="6"/>
        <v>377</v>
      </c>
    </row>
    <row r="237" spans="54:56">
      <c r="BB237" s="72">
        <v>0.1135</v>
      </c>
      <c r="BC237" s="72">
        <v>283</v>
      </c>
      <c r="BD237" s="72">
        <f t="shared" si="6"/>
        <v>255</v>
      </c>
    </row>
    <row r="238" spans="54:56">
      <c r="BB238" s="72">
        <v>0.114</v>
      </c>
      <c r="BC238" s="72">
        <v>318</v>
      </c>
      <c r="BD238" s="72">
        <f t="shared" si="6"/>
        <v>220</v>
      </c>
    </row>
    <row r="239" spans="54:56">
      <c r="BB239" s="72">
        <v>0.1145</v>
      </c>
      <c r="BC239" s="72">
        <v>273</v>
      </c>
      <c r="BD239" s="72">
        <f t="shared" si="6"/>
        <v>265</v>
      </c>
    </row>
    <row r="240" spans="54:56">
      <c r="BB240" s="72">
        <v>0.115</v>
      </c>
      <c r="BC240" s="72">
        <v>291</v>
      </c>
      <c r="BD240" s="72">
        <f t="shared" si="6"/>
        <v>247</v>
      </c>
    </row>
    <row r="241" spans="54:56">
      <c r="BB241" s="72">
        <v>0.11550000000000001</v>
      </c>
      <c r="BC241" s="72">
        <v>169</v>
      </c>
      <c r="BD241" s="72">
        <f t="shared" si="6"/>
        <v>369</v>
      </c>
    </row>
    <row r="242" spans="54:56">
      <c r="BB242" s="72">
        <v>0.11600000000000001</v>
      </c>
      <c r="BC242" s="72">
        <v>166</v>
      </c>
      <c r="BD242" s="72">
        <f t="shared" si="6"/>
        <v>372</v>
      </c>
    </row>
    <row r="243" spans="54:56">
      <c r="BB243" s="72">
        <v>0.11650000000000001</v>
      </c>
      <c r="BC243" s="72">
        <v>206</v>
      </c>
      <c r="BD243" s="72">
        <f t="shared" si="6"/>
        <v>332</v>
      </c>
    </row>
    <row r="244" spans="54:56">
      <c r="BB244" s="72">
        <v>0.11700000000000001</v>
      </c>
      <c r="BC244" s="72">
        <v>269</v>
      </c>
      <c r="BD244" s="72">
        <f t="shared" si="6"/>
        <v>269</v>
      </c>
    </row>
    <row r="245" spans="54:56">
      <c r="BB245" s="72">
        <v>0.11749999999999999</v>
      </c>
      <c r="BC245" s="72">
        <v>229</v>
      </c>
      <c r="BD245" s="72">
        <f t="shared" si="6"/>
        <v>309</v>
      </c>
    </row>
    <row r="246" spans="54:56">
      <c r="BB246" s="72">
        <v>0.11799999999999999</v>
      </c>
      <c r="BC246" s="72">
        <v>132</v>
      </c>
      <c r="BD246" s="72">
        <f t="shared" si="6"/>
        <v>406</v>
      </c>
    </row>
    <row r="247" spans="54:56">
      <c r="BB247" s="72">
        <v>0.11849999999999999</v>
      </c>
      <c r="BC247" s="72">
        <v>332</v>
      </c>
      <c r="BD247" s="72">
        <f t="shared" si="6"/>
        <v>206</v>
      </c>
    </row>
    <row r="248" spans="54:56">
      <c r="BB248" s="72">
        <v>0.11899999999999999</v>
      </c>
      <c r="BC248" s="72">
        <v>326</v>
      </c>
      <c r="BD248" s="72">
        <f t="shared" si="6"/>
        <v>212</v>
      </c>
    </row>
    <row r="249" spans="54:56">
      <c r="BB249" s="72">
        <v>0.1195</v>
      </c>
      <c r="BC249" s="72">
        <v>226</v>
      </c>
      <c r="BD249" s="72">
        <f t="shared" si="6"/>
        <v>312</v>
      </c>
    </row>
    <row r="250" spans="54:56">
      <c r="BB250" s="72">
        <v>0.12</v>
      </c>
      <c r="BC250" s="72">
        <v>152</v>
      </c>
      <c r="BD250" s="72">
        <f t="shared" si="6"/>
        <v>386</v>
      </c>
    </row>
    <row r="251" spans="54:56">
      <c r="BB251" s="72">
        <v>0.1205</v>
      </c>
      <c r="BC251" s="72">
        <v>269</v>
      </c>
      <c r="BD251" s="72">
        <f t="shared" si="6"/>
        <v>269</v>
      </c>
    </row>
    <row r="252" spans="54:56">
      <c r="BB252" s="72">
        <v>0.121</v>
      </c>
      <c r="BC252" s="72">
        <v>250</v>
      </c>
      <c r="BD252" s="72">
        <f t="shared" si="6"/>
        <v>288</v>
      </c>
    </row>
    <row r="253" spans="54:56">
      <c r="BB253" s="72">
        <v>0.1215</v>
      </c>
      <c r="BC253" s="72">
        <v>201</v>
      </c>
      <c r="BD253" s="72">
        <f t="shared" si="6"/>
        <v>337</v>
      </c>
    </row>
    <row r="254" spans="54:56">
      <c r="BB254" s="72">
        <v>0.122</v>
      </c>
      <c r="BC254" s="72">
        <v>208</v>
      </c>
      <c r="BD254" s="72">
        <f t="shared" si="6"/>
        <v>330</v>
      </c>
    </row>
    <row r="255" spans="54:56">
      <c r="BB255" s="72">
        <v>0.1225</v>
      </c>
      <c r="BC255" s="72">
        <v>310</v>
      </c>
      <c r="BD255" s="72">
        <f t="shared" si="6"/>
        <v>228</v>
      </c>
    </row>
    <row r="256" spans="54:56">
      <c r="BB256" s="72">
        <v>0.123</v>
      </c>
      <c r="BC256" s="72">
        <v>338</v>
      </c>
      <c r="BD256" s="72">
        <f t="shared" si="6"/>
        <v>200</v>
      </c>
    </row>
    <row r="257" spans="54:56">
      <c r="BB257" s="72">
        <v>0.1235</v>
      </c>
      <c r="BC257" s="72">
        <v>257</v>
      </c>
      <c r="BD257" s="72">
        <f t="shared" si="6"/>
        <v>281</v>
      </c>
    </row>
    <row r="258" spans="54:56">
      <c r="BB258" s="72">
        <v>0.124</v>
      </c>
      <c r="BC258" s="72">
        <v>275</v>
      </c>
      <c r="BD258" s="72">
        <f t="shared" si="6"/>
        <v>263</v>
      </c>
    </row>
    <row r="259" spans="54:56">
      <c r="BB259" s="72">
        <v>0.1245</v>
      </c>
      <c r="BC259" s="72">
        <v>208</v>
      </c>
      <c r="BD259" s="72">
        <f t="shared" si="6"/>
        <v>330</v>
      </c>
    </row>
    <row r="260" spans="54:56">
      <c r="BB260" s="72">
        <v>0.125</v>
      </c>
      <c r="BC260" s="72">
        <v>295</v>
      </c>
      <c r="BD260" s="72">
        <f t="shared" si="6"/>
        <v>243</v>
      </c>
    </row>
    <row r="261" spans="54:56">
      <c r="BB261" s="72">
        <v>0.1255</v>
      </c>
      <c r="BC261" s="72">
        <v>204</v>
      </c>
      <c r="BD261" s="72">
        <f t="shared" si="6"/>
        <v>334</v>
      </c>
    </row>
    <row r="262" spans="54:56">
      <c r="BB262" s="72">
        <v>0.126</v>
      </c>
      <c r="BC262" s="72">
        <v>178</v>
      </c>
      <c r="BD262" s="72">
        <f t="shared" si="6"/>
        <v>360</v>
      </c>
    </row>
    <row r="263" spans="54:56">
      <c r="BB263" s="72">
        <v>0.1265</v>
      </c>
      <c r="BC263" s="72">
        <v>252</v>
      </c>
      <c r="BD263" s="72">
        <f t="shared" si="6"/>
        <v>286</v>
      </c>
    </row>
    <row r="264" spans="54:56">
      <c r="BB264" s="72">
        <v>0.127</v>
      </c>
      <c r="BC264" s="72">
        <v>238</v>
      </c>
      <c r="BD264" s="72">
        <f t="shared" si="6"/>
        <v>300</v>
      </c>
    </row>
    <row r="265" spans="54:56">
      <c r="BB265" s="72">
        <v>0.1275</v>
      </c>
      <c r="BC265" s="72">
        <v>154</v>
      </c>
      <c r="BD265" s="72">
        <f t="shared" si="6"/>
        <v>384</v>
      </c>
    </row>
    <row r="266" spans="54:56">
      <c r="BB266" s="72">
        <v>0.128</v>
      </c>
      <c r="BC266" s="72">
        <v>290</v>
      </c>
      <c r="BD266" s="72">
        <f t="shared" ref="BD266:BD329" si="7">$BB$5-BC266</f>
        <v>248</v>
      </c>
    </row>
    <row r="267" spans="54:56">
      <c r="BB267" s="72">
        <v>0.1285</v>
      </c>
      <c r="BC267" s="72">
        <v>309</v>
      </c>
      <c r="BD267" s="72">
        <f t="shared" si="7"/>
        <v>229</v>
      </c>
    </row>
    <row r="268" spans="54:56">
      <c r="BB268" s="72">
        <v>0.129</v>
      </c>
      <c r="BC268" s="72">
        <v>338</v>
      </c>
      <c r="BD268" s="72">
        <f t="shared" si="7"/>
        <v>200</v>
      </c>
    </row>
    <row r="269" spans="54:56">
      <c r="BB269" s="72">
        <v>0.1295</v>
      </c>
      <c r="BC269" s="72">
        <v>157</v>
      </c>
      <c r="BD269" s="72">
        <f t="shared" si="7"/>
        <v>381</v>
      </c>
    </row>
    <row r="270" spans="54:56">
      <c r="BB270" s="72">
        <v>0.13</v>
      </c>
      <c r="BC270" s="72">
        <v>272</v>
      </c>
      <c r="BD270" s="72">
        <f t="shared" si="7"/>
        <v>266</v>
      </c>
    </row>
    <row r="271" spans="54:56">
      <c r="BB271" s="72">
        <v>0.1305</v>
      </c>
      <c r="BC271" s="72">
        <v>308</v>
      </c>
      <c r="BD271" s="72">
        <f t="shared" si="7"/>
        <v>230</v>
      </c>
    </row>
    <row r="272" spans="54:56">
      <c r="BB272" s="72">
        <v>0.13100000000000001</v>
      </c>
      <c r="BC272" s="72">
        <v>257</v>
      </c>
      <c r="BD272" s="72">
        <f t="shared" si="7"/>
        <v>281</v>
      </c>
    </row>
    <row r="273" spans="54:56">
      <c r="BB273" s="72">
        <v>0.13150000000000001</v>
      </c>
      <c r="BC273" s="72">
        <v>217</v>
      </c>
      <c r="BD273" s="72">
        <f t="shared" si="7"/>
        <v>321</v>
      </c>
    </row>
    <row r="274" spans="54:56">
      <c r="BB274" s="72">
        <v>0.13200000000000001</v>
      </c>
      <c r="BC274" s="72">
        <v>275</v>
      </c>
      <c r="BD274" s="72">
        <f t="shared" si="7"/>
        <v>263</v>
      </c>
    </row>
    <row r="275" spans="54:56">
      <c r="BB275" s="72">
        <v>0.13250000000000001</v>
      </c>
      <c r="BC275" s="72">
        <v>218</v>
      </c>
      <c r="BD275" s="72">
        <f t="shared" si="7"/>
        <v>320</v>
      </c>
    </row>
    <row r="276" spans="54:56">
      <c r="BB276" s="72">
        <v>0.13300000000000001</v>
      </c>
      <c r="BC276" s="72">
        <v>264</v>
      </c>
      <c r="BD276" s="72">
        <f t="shared" si="7"/>
        <v>274</v>
      </c>
    </row>
    <row r="277" spans="54:56">
      <c r="BB277" s="72">
        <v>0.13350000000000001</v>
      </c>
      <c r="BC277" s="72">
        <v>265</v>
      </c>
      <c r="BD277" s="72">
        <f t="shared" si="7"/>
        <v>273</v>
      </c>
    </row>
    <row r="278" spans="54:56">
      <c r="BB278" s="72">
        <v>0.13400000000000001</v>
      </c>
      <c r="BC278" s="72">
        <v>297</v>
      </c>
      <c r="BD278" s="72">
        <f t="shared" si="7"/>
        <v>241</v>
      </c>
    </row>
    <row r="279" spans="54:56">
      <c r="BB279" s="72">
        <v>0.13450000000000001</v>
      </c>
      <c r="BC279" s="72">
        <v>274</v>
      </c>
      <c r="BD279" s="72">
        <f t="shared" si="7"/>
        <v>264</v>
      </c>
    </row>
    <row r="280" spans="54:56">
      <c r="BB280" s="72">
        <v>0.13500000000000001</v>
      </c>
      <c r="BC280" s="72">
        <v>241</v>
      </c>
      <c r="BD280" s="72">
        <f t="shared" si="7"/>
        <v>297</v>
      </c>
    </row>
    <row r="281" spans="54:56">
      <c r="BB281" s="72">
        <v>0.13550000000000001</v>
      </c>
      <c r="BC281" s="72">
        <v>296</v>
      </c>
      <c r="BD281" s="72">
        <f t="shared" si="7"/>
        <v>242</v>
      </c>
    </row>
    <row r="282" spans="54:56">
      <c r="BB282" s="72">
        <v>0.13600000000000001</v>
      </c>
      <c r="BC282" s="72">
        <v>313</v>
      </c>
      <c r="BD282" s="72">
        <f t="shared" si="7"/>
        <v>225</v>
      </c>
    </row>
    <row r="283" spans="54:56">
      <c r="BB283" s="72">
        <v>0.13650000000000001</v>
      </c>
      <c r="BC283" s="72">
        <v>158</v>
      </c>
      <c r="BD283" s="72">
        <f t="shared" si="7"/>
        <v>380</v>
      </c>
    </row>
    <row r="284" spans="54:56">
      <c r="BB284" s="72">
        <v>0.13700000000000001</v>
      </c>
      <c r="BC284" s="72">
        <v>218</v>
      </c>
      <c r="BD284" s="72">
        <f t="shared" si="7"/>
        <v>320</v>
      </c>
    </row>
    <row r="285" spans="54:56">
      <c r="BB285" s="72">
        <v>0.13750000000000001</v>
      </c>
      <c r="BC285" s="72">
        <v>211</v>
      </c>
      <c r="BD285" s="72">
        <f t="shared" si="7"/>
        <v>327</v>
      </c>
    </row>
    <row r="286" spans="54:56">
      <c r="BB286" s="72">
        <v>0.13800000000000001</v>
      </c>
      <c r="BC286" s="72">
        <v>229</v>
      </c>
      <c r="BD286" s="72">
        <f t="shared" si="7"/>
        <v>309</v>
      </c>
    </row>
    <row r="287" spans="54:56">
      <c r="BB287" s="72">
        <v>0.13850000000000001</v>
      </c>
      <c r="BC287" s="72">
        <v>322</v>
      </c>
      <c r="BD287" s="72">
        <f t="shared" si="7"/>
        <v>216</v>
      </c>
    </row>
    <row r="288" spans="54:56">
      <c r="BB288" s="72">
        <v>0.13900000000000001</v>
      </c>
      <c r="BC288" s="72">
        <v>346</v>
      </c>
      <c r="BD288" s="72">
        <f t="shared" si="7"/>
        <v>192</v>
      </c>
    </row>
    <row r="289" spans="54:56">
      <c r="BB289" s="72">
        <v>0.13950000000000001</v>
      </c>
      <c r="BC289" s="72">
        <v>225</v>
      </c>
      <c r="BD289" s="72">
        <f t="shared" si="7"/>
        <v>313</v>
      </c>
    </row>
    <row r="290" spans="54:56">
      <c r="BB290" s="72">
        <v>0.14000000000000001</v>
      </c>
      <c r="BC290" s="72">
        <v>203</v>
      </c>
      <c r="BD290" s="72">
        <f t="shared" si="7"/>
        <v>335</v>
      </c>
    </row>
    <row r="291" spans="54:56">
      <c r="BB291" s="72">
        <v>0.14050000000000001</v>
      </c>
      <c r="BC291" s="72">
        <v>243</v>
      </c>
      <c r="BD291" s="72">
        <f t="shared" si="7"/>
        <v>295</v>
      </c>
    </row>
    <row r="292" spans="54:56">
      <c r="BB292" s="72">
        <v>0.14099999999999999</v>
      </c>
      <c r="BC292" s="72">
        <v>247</v>
      </c>
      <c r="BD292" s="72">
        <f t="shared" si="7"/>
        <v>291</v>
      </c>
    </row>
    <row r="293" spans="54:56">
      <c r="BB293" s="72">
        <v>0.14149999999999999</v>
      </c>
      <c r="BC293" s="72">
        <v>244</v>
      </c>
      <c r="BD293" s="72">
        <f t="shared" si="7"/>
        <v>294</v>
      </c>
    </row>
    <row r="294" spans="54:56">
      <c r="BB294" s="72">
        <v>0.14199999999999999</v>
      </c>
      <c r="BC294" s="72">
        <v>237</v>
      </c>
      <c r="BD294" s="72">
        <f t="shared" si="7"/>
        <v>301</v>
      </c>
    </row>
    <row r="295" spans="54:56">
      <c r="BB295" s="72">
        <v>0.14249999999999999</v>
      </c>
      <c r="BC295" s="72">
        <v>123</v>
      </c>
      <c r="BD295" s="72">
        <f t="shared" si="7"/>
        <v>415</v>
      </c>
    </row>
    <row r="296" spans="54:56">
      <c r="BB296" s="72">
        <v>0.14299999999999999</v>
      </c>
      <c r="BC296" s="72">
        <v>269</v>
      </c>
      <c r="BD296" s="72">
        <f t="shared" si="7"/>
        <v>269</v>
      </c>
    </row>
    <row r="297" spans="54:56">
      <c r="BB297" s="72">
        <v>0.14349999999999999</v>
      </c>
      <c r="BC297" s="72">
        <v>233</v>
      </c>
      <c r="BD297" s="72">
        <f t="shared" si="7"/>
        <v>305</v>
      </c>
    </row>
    <row r="298" spans="54:56">
      <c r="BB298" s="72">
        <v>0.14399999999999999</v>
      </c>
      <c r="BC298" s="72">
        <v>189</v>
      </c>
      <c r="BD298" s="72">
        <f t="shared" si="7"/>
        <v>349</v>
      </c>
    </row>
    <row r="299" spans="54:56">
      <c r="BB299" s="72">
        <v>0.14449999999999999</v>
      </c>
      <c r="BC299" s="72">
        <v>284</v>
      </c>
      <c r="BD299" s="72">
        <f t="shared" si="7"/>
        <v>254</v>
      </c>
    </row>
    <row r="300" spans="54:56">
      <c r="BB300" s="72">
        <v>0.14499999999999999</v>
      </c>
      <c r="BC300" s="72">
        <v>227</v>
      </c>
      <c r="BD300" s="72">
        <f t="shared" si="7"/>
        <v>311</v>
      </c>
    </row>
    <row r="301" spans="54:56">
      <c r="BB301" s="72">
        <v>0.14549999999999999</v>
      </c>
      <c r="BC301" s="72">
        <v>259</v>
      </c>
      <c r="BD301" s="72">
        <f t="shared" si="7"/>
        <v>279</v>
      </c>
    </row>
    <row r="302" spans="54:56">
      <c r="BB302" s="72">
        <v>0.14599999999999999</v>
      </c>
      <c r="BC302" s="72">
        <v>267</v>
      </c>
      <c r="BD302" s="72">
        <f t="shared" si="7"/>
        <v>271</v>
      </c>
    </row>
    <row r="303" spans="54:56">
      <c r="BB303" s="72">
        <v>0.14649999999999999</v>
      </c>
      <c r="BC303" s="72">
        <v>106</v>
      </c>
      <c r="BD303" s="72">
        <f t="shared" si="7"/>
        <v>432</v>
      </c>
    </row>
    <row r="304" spans="54:56">
      <c r="BB304" s="72">
        <v>0.14699999999999999</v>
      </c>
      <c r="BC304" s="72">
        <v>240</v>
      </c>
      <c r="BD304" s="72">
        <f t="shared" si="7"/>
        <v>298</v>
      </c>
    </row>
    <row r="305" spans="54:56">
      <c r="BB305" s="72">
        <v>0.14749999999999999</v>
      </c>
      <c r="BC305" s="72">
        <v>234</v>
      </c>
      <c r="BD305" s="72">
        <f t="shared" si="7"/>
        <v>304</v>
      </c>
    </row>
    <row r="306" spans="54:56">
      <c r="BB306" s="72">
        <v>0.14799999999999999</v>
      </c>
      <c r="BC306" s="72">
        <v>216</v>
      </c>
      <c r="BD306" s="72">
        <f t="shared" si="7"/>
        <v>322</v>
      </c>
    </row>
    <row r="307" spans="54:56">
      <c r="BB307" s="72">
        <v>0.14849999999999999</v>
      </c>
      <c r="BC307" s="72">
        <v>278</v>
      </c>
      <c r="BD307" s="72">
        <f t="shared" si="7"/>
        <v>260</v>
      </c>
    </row>
    <row r="308" spans="54:56">
      <c r="BB308" s="72">
        <v>0.14899999999999999</v>
      </c>
      <c r="BC308" s="72">
        <v>264</v>
      </c>
      <c r="BD308" s="72">
        <f t="shared" si="7"/>
        <v>274</v>
      </c>
    </row>
    <row r="309" spans="54:56">
      <c r="BB309" s="72">
        <v>0.14949999999999999</v>
      </c>
      <c r="BC309" s="72">
        <v>238</v>
      </c>
      <c r="BD309" s="72">
        <f t="shared" si="7"/>
        <v>300</v>
      </c>
    </row>
    <row r="310" spans="54:56">
      <c r="BB310" s="72">
        <v>0.15</v>
      </c>
      <c r="BC310" s="72">
        <v>218</v>
      </c>
      <c r="BD310" s="72">
        <f t="shared" si="7"/>
        <v>320</v>
      </c>
    </row>
    <row r="311" spans="54:56">
      <c r="BB311" s="72">
        <v>0.15049999999999999</v>
      </c>
      <c r="BC311" s="72">
        <v>200</v>
      </c>
      <c r="BD311" s="72">
        <f t="shared" si="7"/>
        <v>338</v>
      </c>
    </row>
    <row r="312" spans="54:56">
      <c r="BB312" s="72">
        <v>0.151</v>
      </c>
      <c r="BC312" s="72">
        <v>177</v>
      </c>
      <c r="BD312" s="72">
        <f t="shared" si="7"/>
        <v>361</v>
      </c>
    </row>
    <row r="313" spans="54:56">
      <c r="BB313" s="72">
        <v>0.1515</v>
      </c>
      <c r="BC313" s="72">
        <v>223</v>
      </c>
      <c r="BD313" s="72">
        <f t="shared" si="7"/>
        <v>315</v>
      </c>
    </row>
    <row r="314" spans="54:56">
      <c r="BB314" s="72">
        <v>0.152</v>
      </c>
      <c r="BC314" s="72">
        <v>189</v>
      </c>
      <c r="BD314" s="72">
        <f t="shared" si="7"/>
        <v>349</v>
      </c>
    </row>
    <row r="315" spans="54:56">
      <c r="BB315" s="72">
        <v>0.1525</v>
      </c>
      <c r="BC315" s="72">
        <v>301</v>
      </c>
      <c r="BD315" s="72">
        <f t="shared" si="7"/>
        <v>237</v>
      </c>
    </row>
    <row r="316" spans="54:56">
      <c r="BB316" s="72">
        <v>0.153</v>
      </c>
      <c r="BC316" s="72">
        <v>326</v>
      </c>
      <c r="BD316" s="72">
        <f t="shared" si="7"/>
        <v>212</v>
      </c>
    </row>
    <row r="317" spans="54:56">
      <c r="BB317" s="72">
        <v>0.1535</v>
      </c>
      <c r="BC317" s="72">
        <v>264</v>
      </c>
      <c r="BD317" s="72">
        <f t="shared" si="7"/>
        <v>274</v>
      </c>
    </row>
    <row r="318" spans="54:56">
      <c r="BB318" s="72">
        <v>0.154</v>
      </c>
      <c r="BC318" s="72">
        <v>242</v>
      </c>
      <c r="BD318" s="72">
        <f t="shared" si="7"/>
        <v>296</v>
      </c>
    </row>
    <row r="319" spans="54:56">
      <c r="BB319" s="72">
        <v>0.1545</v>
      </c>
      <c r="BC319" s="72">
        <v>186</v>
      </c>
      <c r="BD319" s="72">
        <f t="shared" si="7"/>
        <v>352</v>
      </c>
    </row>
    <row r="320" spans="54:56">
      <c r="BB320" s="72">
        <v>0.155</v>
      </c>
      <c r="BC320" s="72">
        <v>203</v>
      </c>
      <c r="BD320" s="72">
        <f t="shared" si="7"/>
        <v>335</v>
      </c>
    </row>
    <row r="321" spans="54:56">
      <c r="BB321" s="72">
        <v>0.1555</v>
      </c>
      <c r="BC321" s="72">
        <v>270</v>
      </c>
      <c r="BD321" s="72">
        <f t="shared" si="7"/>
        <v>268</v>
      </c>
    </row>
    <row r="322" spans="54:56">
      <c r="BB322" s="72">
        <v>0.156</v>
      </c>
      <c r="BC322" s="72">
        <v>216</v>
      </c>
      <c r="BD322" s="72">
        <f t="shared" si="7"/>
        <v>322</v>
      </c>
    </row>
    <row r="323" spans="54:56">
      <c r="BB323" s="72">
        <v>0.1565</v>
      </c>
      <c r="BC323" s="72">
        <v>206</v>
      </c>
      <c r="BD323" s="72">
        <f t="shared" si="7"/>
        <v>332</v>
      </c>
    </row>
    <row r="324" spans="54:56">
      <c r="BB324" s="72">
        <v>0.157</v>
      </c>
      <c r="BC324" s="72">
        <v>213</v>
      </c>
      <c r="BD324" s="72">
        <f t="shared" si="7"/>
        <v>325</v>
      </c>
    </row>
    <row r="325" spans="54:56">
      <c r="BB325" s="72">
        <v>0.1575</v>
      </c>
      <c r="BC325" s="72">
        <v>314</v>
      </c>
      <c r="BD325" s="72">
        <f t="shared" si="7"/>
        <v>224</v>
      </c>
    </row>
    <row r="326" spans="54:56">
      <c r="BB326" s="72">
        <v>0.158</v>
      </c>
      <c r="BC326" s="72">
        <v>289</v>
      </c>
      <c r="BD326" s="72">
        <f t="shared" si="7"/>
        <v>249</v>
      </c>
    </row>
    <row r="327" spans="54:56">
      <c r="BB327" s="72">
        <v>0.1585</v>
      </c>
      <c r="BC327" s="72">
        <v>277</v>
      </c>
      <c r="BD327" s="72">
        <f t="shared" si="7"/>
        <v>261</v>
      </c>
    </row>
    <row r="328" spans="54:56">
      <c r="BB328" s="72">
        <v>0.159</v>
      </c>
      <c r="BC328" s="72">
        <v>224</v>
      </c>
      <c r="BD328" s="72">
        <f t="shared" si="7"/>
        <v>314</v>
      </c>
    </row>
    <row r="329" spans="54:56">
      <c r="BB329" s="72">
        <v>0.1595</v>
      </c>
      <c r="BC329" s="72">
        <v>181</v>
      </c>
      <c r="BD329" s="72">
        <f t="shared" si="7"/>
        <v>357</v>
      </c>
    </row>
    <row r="330" spans="54:56">
      <c r="BB330" s="72">
        <v>0.16</v>
      </c>
      <c r="BC330" s="72">
        <v>355</v>
      </c>
      <c r="BD330" s="72">
        <f t="shared" ref="BD330:BD393" si="8">$BB$5-BC330</f>
        <v>183</v>
      </c>
    </row>
    <row r="331" spans="54:56">
      <c r="BB331" s="72">
        <v>0.1605</v>
      </c>
      <c r="BC331" s="72">
        <v>307</v>
      </c>
      <c r="BD331" s="72">
        <f t="shared" si="8"/>
        <v>231</v>
      </c>
    </row>
    <row r="332" spans="54:56">
      <c r="BB332" s="72">
        <v>0.161</v>
      </c>
      <c r="BC332" s="72">
        <v>219</v>
      </c>
      <c r="BD332" s="72">
        <f t="shared" si="8"/>
        <v>319</v>
      </c>
    </row>
    <row r="333" spans="54:56">
      <c r="BB333" s="72">
        <v>0.1615</v>
      </c>
      <c r="BC333" s="72">
        <v>215</v>
      </c>
      <c r="BD333" s="72">
        <f t="shared" si="8"/>
        <v>323</v>
      </c>
    </row>
    <row r="334" spans="54:56">
      <c r="BB334" s="72">
        <v>0.16200000000000001</v>
      </c>
      <c r="BC334" s="72">
        <v>182</v>
      </c>
      <c r="BD334" s="72">
        <f t="shared" si="8"/>
        <v>356</v>
      </c>
    </row>
    <row r="335" spans="54:56">
      <c r="BB335" s="72">
        <v>0.16250000000000001</v>
      </c>
      <c r="BC335" s="72">
        <v>201</v>
      </c>
      <c r="BD335" s="72">
        <f t="shared" si="8"/>
        <v>337</v>
      </c>
    </row>
    <row r="336" spans="54:56">
      <c r="BB336" s="72">
        <v>0.16300000000000001</v>
      </c>
      <c r="BC336" s="72">
        <v>175</v>
      </c>
      <c r="BD336" s="72">
        <f t="shared" si="8"/>
        <v>363</v>
      </c>
    </row>
    <row r="337" spans="54:56">
      <c r="BB337" s="72">
        <v>0.16350000000000001</v>
      </c>
      <c r="BC337" s="72">
        <v>197</v>
      </c>
      <c r="BD337" s="72">
        <f t="shared" si="8"/>
        <v>341</v>
      </c>
    </row>
    <row r="338" spans="54:56">
      <c r="BB338" s="72">
        <v>0.16400000000000001</v>
      </c>
      <c r="BC338" s="72">
        <v>379</v>
      </c>
      <c r="BD338" s="72">
        <f t="shared" si="8"/>
        <v>159</v>
      </c>
    </row>
    <row r="339" spans="54:56">
      <c r="BB339" s="72">
        <v>0.16450000000000001</v>
      </c>
      <c r="BC339" s="72">
        <v>170</v>
      </c>
      <c r="BD339" s="72">
        <f t="shared" si="8"/>
        <v>368</v>
      </c>
    </row>
    <row r="340" spans="54:56">
      <c r="BB340" s="72">
        <v>0.16500000000000001</v>
      </c>
      <c r="BC340" s="72">
        <v>324</v>
      </c>
      <c r="BD340" s="72">
        <f t="shared" si="8"/>
        <v>214</v>
      </c>
    </row>
    <row r="341" spans="54:56">
      <c r="BB341" s="72">
        <v>0.16550000000000001</v>
      </c>
      <c r="BC341" s="72">
        <v>209</v>
      </c>
      <c r="BD341" s="72">
        <f t="shared" si="8"/>
        <v>329</v>
      </c>
    </row>
    <row r="342" spans="54:56">
      <c r="BB342" s="72">
        <v>0.16600000000000001</v>
      </c>
      <c r="BC342" s="72">
        <v>362</v>
      </c>
      <c r="BD342" s="72">
        <f t="shared" si="8"/>
        <v>176</v>
      </c>
    </row>
    <row r="343" spans="54:56">
      <c r="BB343" s="72">
        <v>0.16650000000000001</v>
      </c>
      <c r="BC343" s="72">
        <v>154</v>
      </c>
      <c r="BD343" s="72">
        <f t="shared" si="8"/>
        <v>384</v>
      </c>
    </row>
    <row r="344" spans="54:56">
      <c r="BB344" s="72">
        <v>0.16700000000000001</v>
      </c>
      <c r="BC344" s="72">
        <v>203</v>
      </c>
      <c r="BD344" s="72">
        <f t="shared" si="8"/>
        <v>335</v>
      </c>
    </row>
    <row r="345" spans="54:56">
      <c r="BB345" s="72">
        <v>0.16750000000000001</v>
      </c>
      <c r="BC345" s="72">
        <v>279</v>
      </c>
      <c r="BD345" s="72">
        <f t="shared" si="8"/>
        <v>259</v>
      </c>
    </row>
    <row r="346" spans="54:56">
      <c r="BB346" s="72">
        <v>0.16800000000000001</v>
      </c>
      <c r="BC346" s="72">
        <v>222</v>
      </c>
      <c r="BD346" s="72">
        <f t="shared" si="8"/>
        <v>316</v>
      </c>
    </row>
    <row r="347" spans="54:56">
      <c r="BB347" s="72">
        <v>0.16850000000000001</v>
      </c>
      <c r="BC347" s="72">
        <v>309</v>
      </c>
      <c r="BD347" s="72">
        <f t="shared" si="8"/>
        <v>229</v>
      </c>
    </row>
    <row r="348" spans="54:56">
      <c r="BB348" s="72">
        <v>0.16900000000000001</v>
      </c>
      <c r="BC348" s="72">
        <v>284</v>
      </c>
      <c r="BD348" s="72">
        <f t="shared" si="8"/>
        <v>254</v>
      </c>
    </row>
    <row r="349" spans="54:56">
      <c r="BB349" s="72">
        <v>0.16950000000000001</v>
      </c>
      <c r="BC349" s="72">
        <v>179</v>
      </c>
      <c r="BD349" s="72">
        <f t="shared" si="8"/>
        <v>359</v>
      </c>
    </row>
    <row r="350" spans="54:56">
      <c r="BB350" s="72">
        <v>0.17</v>
      </c>
      <c r="BC350" s="72">
        <v>256</v>
      </c>
      <c r="BD350" s="72">
        <f t="shared" si="8"/>
        <v>282</v>
      </c>
    </row>
    <row r="351" spans="54:56">
      <c r="BB351" s="72">
        <v>0.17050000000000001</v>
      </c>
      <c r="BC351" s="72">
        <v>234</v>
      </c>
      <c r="BD351" s="72">
        <f t="shared" si="8"/>
        <v>304</v>
      </c>
    </row>
    <row r="352" spans="54:56">
      <c r="BB352" s="72">
        <v>0.17100000000000001</v>
      </c>
      <c r="BC352" s="72">
        <v>185</v>
      </c>
      <c r="BD352" s="72">
        <f t="shared" si="8"/>
        <v>353</v>
      </c>
    </row>
    <row r="353" spans="54:56">
      <c r="BB353" s="72">
        <v>0.17150000000000001</v>
      </c>
      <c r="BC353" s="72">
        <v>233</v>
      </c>
      <c r="BD353" s="72">
        <f t="shared" si="8"/>
        <v>305</v>
      </c>
    </row>
    <row r="354" spans="54:56">
      <c r="BB354" s="72">
        <v>0.17199999999999999</v>
      </c>
      <c r="BC354" s="72">
        <v>297</v>
      </c>
      <c r="BD354" s="72">
        <f t="shared" si="8"/>
        <v>241</v>
      </c>
    </row>
    <row r="355" spans="54:56">
      <c r="BB355" s="72">
        <v>0.17249999999999999</v>
      </c>
      <c r="BC355" s="72">
        <v>269</v>
      </c>
      <c r="BD355" s="72">
        <f t="shared" si="8"/>
        <v>269</v>
      </c>
    </row>
    <row r="356" spans="54:56">
      <c r="BB356" s="72">
        <v>0.17299999999999999</v>
      </c>
      <c r="BC356" s="72">
        <v>293</v>
      </c>
      <c r="BD356" s="72">
        <f t="shared" si="8"/>
        <v>245</v>
      </c>
    </row>
    <row r="357" spans="54:56">
      <c r="BB357" s="72">
        <v>0.17349999999999999</v>
      </c>
      <c r="BC357" s="72">
        <v>224</v>
      </c>
      <c r="BD357" s="72">
        <f t="shared" si="8"/>
        <v>314</v>
      </c>
    </row>
    <row r="358" spans="54:56">
      <c r="BB358" s="72">
        <v>0.17399999999999999</v>
      </c>
      <c r="BC358" s="72">
        <v>277</v>
      </c>
      <c r="BD358" s="72">
        <f t="shared" si="8"/>
        <v>261</v>
      </c>
    </row>
    <row r="359" spans="54:56">
      <c r="BB359" s="72">
        <v>0.17449999999999999</v>
      </c>
      <c r="BC359" s="72">
        <v>229</v>
      </c>
      <c r="BD359" s="72">
        <f t="shared" si="8"/>
        <v>309</v>
      </c>
    </row>
    <row r="360" spans="54:56">
      <c r="BB360" s="72">
        <v>0.17499999999999999</v>
      </c>
      <c r="BC360" s="72">
        <v>253</v>
      </c>
      <c r="BD360" s="72">
        <f t="shared" si="8"/>
        <v>285</v>
      </c>
    </row>
    <row r="361" spans="54:56">
      <c r="BB361" s="72">
        <v>0.17549999999999999</v>
      </c>
      <c r="BC361" s="72">
        <v>295</v>
      </c>
      <c r="BD361" s="72">
        <f t="shared" si="8"/>
        <v>243</v>
      </c>
    </row>
    <row r="362" spans="54:56">
      <c r="BB362" s="72">
        <v>0.17599999999999999</v>
      </c>
      <c r="BC362" s="72">
        <v>236</v>
      </c>
      <c r="BD362" s="72">
        <f t="shared" si="8"/>
        <v>302</v>
      </c>
    </row>
    <row r="363" spans="54:56">
      <c r="BB363" s="72">
        <v>0.17649999999999999</v>
      </c>
      <c r="BC363" s="72">
        <v>97</v>
      </c>
      <c r="BD363" s="72">
        <f t="shared" si="8"/>
        <v>441</v>
      </c>
    </row>
    <row r="364" spans="54:56">
      <c r="BB364" s="72">
        <v>0.17699999999999999</v>
      </c>
      <c r="BC364" s="72">
        <v>200</v>
      </c>
      <c r="BD364" s="72">
        <f t="shared" si="8"/>
        <v>338</v>
      </c>
    </row>
    <row r="365" spans="54:56">
      <c r="BB365" s="72">
        <v>0.17749999999999999</v>
      </c>
      <c r="BC365" s="72">
        <v>263</v>
      </c>
      <c r="BD365" s="72">
        <f t="shared" si="8"/>
        <v>275</v>
      </c>
    </row>
    <row r="366" spans="54:56">
      <c r="BB366" s="72">
        <v>0.17799999999999999</v>
      </c>
      <c r="BC366" s="72">
        <v>194</v>
      </c>
      <c r="BD366" s="72">
        <f t="shared" si="8"/>
        <v>344</v>
      </c>
    </row>
    <row r="367" spans="54:56">
      <c r="BB367" s="72">
        <v>0.17849999999999999</v>
      </c>
      <c r="BC367" s="72">
        <v>209</v>
      </c>
      <c r="BD367" s="72">
        <f t="shared" si="8"/>
        <v>329</v>
      </c>
    </row>
    <row r="368" spans="54:56">
      <c r="BB368" s="72">
        <v>0.17899999999999999</v>
      </c>
      <c r="BC368" s="72">
        <v>274</v>
      </c>
      <c r="BD368" s="72">
        <f t="shared" si="8"/>
        <v>264</v>
      </c>
    </row>
    <row r="369" spans="54:56">
      <c r="BB369" s="72">
        <v>0.17949999999999999</v>
      </c>
      <c r="BC369" s="72">
        <v>235</v>
      </c>
      <c r="BD369" s="72">
        <f t="shared" si="8"/>
        <v>303</v>
      </c>
    </row>
    <row r="370" spans="54:56">
      <c r="BB370" s="72">
        <v>0.18</v>
      </c>
      <c r="BC370" s="72">
        <v>345</v>
      </c>
      <c r="BD370" s="72">
        <f t="shared" si="8"/>
        <v>193</v>
      </c>
    </row>
    <row r="371" spans="54:56">
      <c r="BB371" s="72">
        <v>0.18049999999999999</v>
      </c>
      <c r="BC371" s="72">
        <v>256</v>
      </c>
      <c r="BD371" s="72">
        <f t="shared" si="8"/>
        <v>282</v>
      </c>
    </row>
    <row r="372" spans="54:56">
      <c r="BB372" s="72">
        <v>0.18099999999999999</v>
      </c>
      <c r="BC372" s="72">
        <v>298</v>
      </c>
      <c r="BD372" s="72">
        <f t="shared" si="8"/>
        <v>240</v>
      </c>
    </row>
    <row r="373" spans="54:56">
      <c r="BB373" s="72">
        <v>0.18149999999999999</v>
      </c>
      <c r="BC373" s="72">
        <v>197</v>
      </c>
      <c r="BD373" s="72">
        <f t="shared" si="8"/>
        <v>341</v>
      </c>
    </row>
    <row r="374" spans="54:56">
      <c r="BB374" s="72">
        <v>0.182</v>
      </c>
      <c r="BC374" s="72">
        <v>279</v>
      </c>
      <c r="BD374" s="72">
        <f t="shared" si="8"/>
        <v>259</v>
      </c>
    </row>
    <row r="375" spans="54:56">
      <c r="BB375" s="72">
        <v>0.1825</v>
      </c>
      <c r="BC375" s="72">
        <v>204</v>
      </c>
      <c r="BD375" s="72">
        <f t="shared" si="8"/>
        <v>334</v>
      </c>
    </row>
    <row r="376" spans="54:56">
      <c r="BB376" s="72">
        <v>0.183</v>
      </c>
      <c r="BC376" s="72">
        <v>310</v>
      </c>
      <c r="BD376" s="72">
        <f t="shared" si="8"/>
        <v>228</v>
      </c>
    </row>
    <row r="377" spans="54:56">
      <c r="BB377" s="72">
        <v>0.1835</v>
      </c>
      <c r="BC377" s="72">
        <v>209</v>
      </c>
      <c r="BD377" s="72">
        <f t="shared" si="8"/>
        <v>329</v>
      </c>
    </row>
    <row r="378" spans="54:56">
      <c r="BB378" s="72">
        <v>0.184</v>
      </c>
      <c r="BC378" s="72">
        <v>219</v>
      </c>
      <c r="BD378" s="72">
        <f t="shared" si="8"/>
        <v>319</v>
      </c>
    </row>
    <row r="379" spans="54:56">
      <c r="BB379" s="72">
        <v>0.1845</v>
      </c>
      <c r="BC379" s="72">
        <v>246</v>
      </c>
      <c r="BD379" s="72">
        <f t="shared" si="8"/>
        <v>292</v>
      </c>
    </row>
    <row r="380" spans="54:56">
      <c r="BB380" s="72">
        <v>0.185</v>
      </c>
      <c r="BC380" s="72">
        <v>224</v>
      </c>
      <c r="BD380" s="72">
        <f t="shared" si="8"/>
        <v>314</v>
      </c>
    </row>
    <row r="381" spans="54:56">
      <c r="BB381" s="72">
        <v>0.1855</v>
      </c>
      <c r="BC381" s="72">
        <v>246</v>
      </c>
      <c r="BD381" s="72">
        <f t="shared" si="8"/>
        <v>292</v>
      </c>
    </row>
    <row r="382" spans="54:56">
      <c r="BB382" s="72">
        <v>0.186</v>
      </c>
      <c r="BC382" s="72">
        <v>310</v>
      </c>
      <c r="BD382" s="72">
        <f t="shared" si="8"/>
        <v>228</v>
      </c>
    </row>
    <row r="383" spans="54:56">
      <c r="BB383" s="72">
        <v>0.1865</v>
      </c>
      <c r="BC383" s="72">
        <v>209</v>
      </c>
      <c r="BD383" s="72">
        <f t="shared" si="8"/>
        <v>329</v>
      </c>
    </row>
    <row r="384" spans="54:56">
      <c r="BB384" s="72">
        <v>0.187</v>
      </c>
      <c r="BC384" s="72">
        <v>301</v>
      </c>
      <c r="BD384" s="72">
        <f t="shared" si="8"/>
        <v>237</v>
      </c>
    </row>
    <row r="385" spans="54:56">
      <c r="BB385" s="72">
        <v>0.1875</v>
      </c>
      <c r="BC385" s="72">
        <v>168</v>
      </c>
      <c r="BD385" s="72">
        <f t="shared" si="8"/>
        <v>370</v>
      </c>
    </row>
    <row r="386" spans="54:56">
      <c r="BB386" s="72">
        <v>0.188</v>
      </c>
      <c r="BC386" s="72">
        <v>318</v>
      </c>
      <c r="BD386" s="72">
        <f t="shared" si="8"/>
        <v>220</v>
      </c>
    </row>
    <row r="387" spans="54:56">
      <c r="BB387" s="72">
        <v>0.1885</v>
      </c>
      <c r="BC387" s="72">
        <v>225</v>
      </c>
      <c r="BD387" s="72">
        <f t="shared" si="8"/>
        <v>313</v>
      </c>
    </row>
    <row r="388" spans="54:56">
      <c r="BB388" s="72">
        <v>0.189</v>
      </c>
      <c r="BC388" s="72">
        <v>222</v>
      </c>
      <c r="BD388" s="72">
        <f t="shared" si="8"/>
        <v>316</v>
      </c>
    </row>
    <row r="389" spans="54:56">
      <c r="BB389" s="72">
        <v>0.1895</v>
      </c>
      <c r="BC389" s="72">
        <v>299</v>
      </c>
      <c r="BD389" s="72">
        <f t="shared" si="8"/>
        <v>239</v>
      </c>
    </row>
    <row r="390" spans="54:56">
      <c r="BB390" s="72">
        <v>0.19</v>
      </c>
      <c r="BC390" s="72">
        <v>238</v>
      </c>
      <c r="BD390" s="72">
        <f t="shared" si="8"/>
        <v>300</v>
      </c>
    </row>
    <row r="391" spans="54:56">
      <c r="BB391" s="72">
        <v>0.1905</v>
      </c>
      <c r="BC391" s="72">
        <v>279</v>
      </c>
      <c r="BD391" s="72">
        <f t="shared" si="8"/>
        <v>259</v>
      </c>
    </row>
    <row r="392" spans="54:56">
      <c r="BB392" s="72">
        <v>0.191</v>
      </c>
      <c r="BC392" s="72">
        <v>245</v>
      </c>
      <c r="BD392" s="72">
        <f t="shared" si="8"/>
        <v>293</v>
      </c>
    </row>
    <row r="393" spans="54:56">
      <c r="BB393" s="72">
        <v>0.1915</v>
      </c>
      <c r="BC393" s="72">
        <v>257</v>
      </c>
      <c r="BD393" s="72">
        <f t="shared" si="8"/>
        <v>281</v>
      </c>
    </row>
    <row r="394" spans="54:56">
      <c r="BB394" s="72">
        <v>0.192</v>
      </c>
      <c r="BC394" s="72">
        <v>294</v>
      </c>
      <c r="BD394" s="72">
        <f t="shared" ref="BD394:BD457" si="9">$BB$5-BC394</f>
        <v>244</v>
      </c>
    </row>
    <row r="395" spans="54:56">
      <c r="BB395" s="72">
        <v>0.1925</v>
      </c>
      <c r="BC395" s="72">
        <v>259</v>
      </c>
      <c r="BD395" s="72">
        <f t="shared" si="9"/>
        <v>279</v>
      </c>
    </row>
    <row r="396" spans="54:56">
      <c r="BB396" s="72">
        <v>0.193</v>
      </c>
      <c r="BC396" s="72">
        <v>162</v>
      </c>
      <c r="BD396" s="72">
        <f t="shared" si="9"/>
        <v>376</v>
      </c>
    </row>
    <row r="397" spans="54:56">
      <c r="BB397" s="72">
        <v>0.19350000000000001</v>
      </c>
      <c r="BC397" s="72">
        <v>309</v>
      </c>
      <c r="BD397" s="72">
        <f t="shared" si="9"/>
        <v>229</v>
      </c>
    </row>
    <row r="398" spans="54:56">
      <c r="BB398" s="72">
        <v>0.19400000000000001</v>
      </c>
      <c r="BC398" s="72">
        <v>283</v>
      </c>
      <c r="BD398" s="72">
        <f t="shared" si="9"/>
        <v>255</v>
      </c>
    </row>
    <row r="399" spans="54:56">
      <c r="BB399" s="72">
        <v>0.19450000000000001</v>
      </c>
      <c r="BC399" s="72">
        <v>243</v>
      </c>
      <c r="BD399" s="72">
        <f t="shared" si="9"/>
        <v>295</v>
      </c>
    </row>
    <row r="400" spans="54:56">
      <c r="BB400" s="72">
        <v>0.19500000000000001</v>
      </c>
      <c r="BC400" s="72">
        <v>215</v>
      </c>
      <c r="BD400" s="72">
        <f t="shared" si="9"/>
        <v>323</v>
      </c>
    </row>
    <row r="401" spans="54:56">
      <c r="BB401" s="72">
        <v>0.19550000000000001</v>
      </c>
      <c r="BC401" s="72">
        <v>288</v>
      </c>
      <c r="BD401" s="72">
        <f t="shared" si="9"/>
        <v>250</v>
      </c>
    </row>
    <row r="402" spans="54:56">
      <c r="BB402" s="72">
        <v>0.19600000000000001</v>
      </c>
      <c r="BC402" s="72">
        <v>286</v>
      </c>
      <c r="BD402" s="72">
        <f t="shared" si="9"/>
        <v>252</v>
      </c>
    </row>
    <row r="403" spans="54:56">
      <c r="BB403" s="72">
        <v>0.19650000000000001</v>
      </c>
      <c r="BC403" s="72">
        <v>215</v>
      </c>
      <c r="BD403" s="72">
        <f t="shared" si="9"/>
        <v>323</v>
      </c>
    </row>
    <row r="404" spans="54:56">
      <c r="BB404" s="72">
        <v>0.19700000000000001</v>
      </c>
      <c r="BC404" s="72">
        <v>241</v>
      </c>
      <c r="BD404" s="72">
        <f t="shared" si="9"/>
        <v>297</v>
      </c>
    </row>
    <row r="405" spans="54:56">
      <c r="BB405" s="72">
        <v>0.19750000000000001</v>
      </c>
      <c r="BC405" s="72">
        <v>279</v>
      </c>
      <c r="BD405" s="72">
        <f t="shared" si="9"/>
        <v>259</v>
      </c>
    </row>
    <row r="406" spans="54:56">
      <c r="BB406" s="72">
        <v>0.19800000000000001</v>
      </c>
      <c r="BC406" s="72">
        <v>244</v>
      </c>
      <c r="BD406" s="72">
        <f t="shared" si="9"/>
        <v>294</v>
      </c>
    </row>
    <row r="407" spans="54:56">
      <c r="BB407" s="72">
        <v>0.19850000000000001</v>
      </c>
      <c r="BC407" s="72">
        <v>204</v>
      </c>
      <c r="BD407" s="72">
        <f t="shared" si="9"/>
        <v>334</v>
      </c>
    </row>
    <row r="408" spans="54:56">
      <c r="BB408" s="72">
        <v>0.19900000000000001</v>
      </c>
      <c r="BC408" s="72">
        <v>192</v>
      </c>
      <c r="BD408" s="72">
        <f t="shared" si="9"/>
        <v>346</v>
      </c>
    </row>
    <row r="409" spans="54:56">
      <c r="BB409" s="72">
        <v>0.19950000000000001</v>
      </c>
      <c r="BC409" s="72">
        <v>256</v>
      </c>
      <c r="BD409" s="72">
        <f t="shared" si="9"/>
        <v>282</v>
      </c>
    </row>
    <row r="410" spans="54:56">
      <c r="BB410" s="72">
        <v>0.2</v>
      </c>
      <c r="BC410" s="72">
        <v>186</v>
      </c>
      <c r="BD410" s="72">
        <f t="shared" si="9"/>
        <v>352</v>
      </c>
    </row>
    <row r="411" spans="54:56">
      <c r="BB411" s="72">
        <v>0.20050000000000001</v>
      </c>
      <c r="BC411" s="72">
        <v>249</v>
      </c>
      <c r="BD411" s="72">
        <f t="shared" si="9"/>
        <v>289</v>
      </c>
    </row>
    <row r="412" spans="54:56">
      <c r="BB412" s="72">
        <v>0.20100000000000001</v>
      </c>
      <c r="BC412" s="72">
        <v>274</v>
      </c>
      <c r="BD412" s="72">
        <f t="shared" si="9"/>
        <v>264</v>
      </c>
    </row>
    <row r="413" spans="54:56">
      <c r="BB413" s="72">
        <v>0.20150000000000001</v>
      </c>
      <c r="BC413" s="72">
        <v>204</v>
      </c>
      <c r="BD413" s="72">
        <f t="shared" si="9"/>
        <v>334</v>
      </c>
    </row>
    <row r="414" spans="54:56">
      <c r="BB414" s="72">
        <v>0.20200000000000001</v>
      </c>
      <c r="BC414" s="72">
        <v>229</v>
      </c>
      <c r="BD414" s="72">
        <f t="shared" si="9"/>
        <v>309</v>
      </c>
    </row>
    <row r="415" spans="54:56">
      <c r="BB415" s="72">
        <v>0.20250000000000001</v>
      </c>
      <c r="BC415" s="72">
        <v>292</v>
      </c>
      <c r="BD415" s="72">
        <f t="shared" si="9"/>
        <v>246</v>
      </c>
    </row>
    <row r="416" spans="54:56">
      <c r="BB416" s="72">
        <v>0.20300000000000001</v>
      </c>
      <c r="BC416" s="72">
        <v>273</v>
      </c>
      <c r="BD416" s="72">
        <f t="shared" si="9"/>
        <v>265</v>
      </c>
    </row>
    <row r="417" spans="54:56">
      <c r="BB417" s="72">
        <v>0.20349999999999999</v>
      </c>
      <c r="BC417" s="72">
        <v>276</v>
      </c>
      <c r="BD417" s="72">
        <f t="shared" si="9"/>
        <v>262</v>
      </c>
    </row>
    <row r="418" spans="54:56">
      <c r="BB418" s="72">
        <v>0.20399999999999999</v>
      </c>
      <c r="BC418" s="72">
        <v>190</v>
      </c>
      <c r="BD418" s="72">
        <f t="shared" si="9"/>
        <v>348</v>
      </c>
    </row>
    <row r="419" spans="54:56">
      <c r="BB419" s="72">
        <v>0.20449999999999999</v>
      </c>
      <c r="BC419" s="72">
        <v>363</v>
      </c>
      <c r="BD419" s="72">
        <f t="shared" si="9"/>
        <v>175</v>
      </c>
    </row>
    <row r="420" spans="54:56">
      <c r="BB420" s="72">
        <v>0.20499999999999999</v>
      </c>
      <c r="BC420" s="72">
        <v>244</v>
      </c>
      <c r="BD420" s="72">
        <f t="shared" si="9"/>
        <v>294</v>
      </c>
    </row>
    <row r="421" spans="54:56">
      <c r="BB421" s="72">
        <v>0.20549999999999999</v>
      </c>
      <c r="BC421" s="72">
        <v>259</v>
      </c>
      <c r="BD421" s="72">
        <f t="shared" si="9"/>
        <v>279</v>
      </c>
    </row>
    <row r="422" spans="54:56">
      <c r="BB422" s="72">
        <v>0.20599999999999999</v>
      </c>
      <c r="BC422" s="72">
        <v>241</v>
      </c>
      <c r="BD422" s="72">
        <f t="shared" si="9"/>
        <v>297</v>
      </c>
    </row>
    <row r="423" spans="54:56">
      <c r="BB423" s="72">
        <v>0.20649999999999999</v>
      </c>
      <c r="BC423" s="72">
        <v>212</v>
      </c>
      <c r="BD423" s="72">
        <f t="shared" si="9"/>
        <v>326</v>
      </c>
    </row>
    <row r="424" spans="54:56">
      <c r="BB424" s="72">
        <v>0.20699999999999999</v>
      </c>
      <c r="BC424" s="72">
        <v>295</v>
      </c>
      <c r="BD424" s="72">
        <f t="shared" si="9"/>
        <v>243</v>
      </c>
    </row>
    <row r="425" spans="54:56">
      <c r="BB425" s="72">
        <v>0.20749999999999999</v>
      </c>
      <c r="BC425" s="72">
        <v>275</v>
      </c>
      <c r="BD425" s="72">
        <f t="shared" si="9"/>
        <v>263</v>
      </c>
    </row>
    <row r="426" spans="54:56">
      <c r="BB426" s="72">
        <v>0.20799999999999999</v>
      </c>
      <c r="BC426" s="72">
        <v>312</v>
      </c>
      <c r="BD426" s="72">
        <f t="shared" si="9"/>
        <v>226</v>
      </c>
    </row>
    <row r="427" spans="54:56">
      <c r="BB427" s="72">
        <v>0.20849999999999999</v>
      </c>
      <c r="BC427" s="72">
        <v>267</v>
      </c>
      <c r="BD427" s="72">
        <f t="shared" si="9"/>
        <v>271</v>
      </c>
    </row>
    <row r="428" spans="54:56">
      <c r="BB428" s="72">
        <v>0.20899999999999999</v>
      </c>
      <c r="BC428" s="72">
        <v>282</v>
      </c>
      <c r="BD428" s="72">
        <f t="shared" si="9"/>
        <v>256</v>
      </c>
    </row>
    <row r="429" spans="54:56">
      <c r="BB429" s="72">
        <v>0.20949999999999999</v>
      </c>
      <c r="BC429" s="72">
        <v>245</v>
      </c>
      <c r="BD429" s="72">
        <f t="shared" si="9"/>
        <v>293</v>
      </c>
    </row>
    <row r="430" spans="54:56">
      <c r="BB430" s="72">
        <v>0.21</v>
      </c>
      <c r="BC430" s="72">
        <v>259</v>
      </c>
      <c r="BD430" s="72">
        <f t="shared" si="9"/>
        <v>279</v>
      </c>
    </row>
    <row r="431" spans="54:56">
      <c r="BB431" s="72">
        <v>0.21049999999999999</v>
      </c>
      <c r="BC431" s="72">
        <v>167</v>
      </c>
      <c r="BD431" s="72">
        <f t="shared" si="9"/>
        <v>371</v>
      </c>
    </row>
    <row r="432" spans="54:56">
      <c r="BB432" s="72">
        <v>0.21099999999999999</v>
      </c>
      <c r="BC432" s="72">
        <v>207</v>
      </c>
      <c r="BD432" s="72">
        <f t="shared" si="9"/>
        <v>331</v>
      </c>
    </row>
    <row r="433" spans="54:56">
      <c r="BB433" s="72">
        <v>0.21149999999999999</v>
      </c>
      <c r="BC433" s="72">
        <v>257</v>
      </c>
      <c r="BD433" s="72">
        <f t="shared" si="9"/>
        <v>281</v>
      </c>
    </row>
    <row r="434" spans="54:56">
      <c r="BB434" s="72">
        <v>0.21199999999999999</v>
      </c>
      <c r="BC434" s="72">
        <v>238</v>
      </c>
      <c r="BD434" s="72">
        <f t="shared" si="9"/>
        <v>300</v>
      </c>
    </row>
    <row r="435" spans="54:56">
      <c r="BB435" s="72">
        <v>0.21249999999999999</v>
      </c>
      <c r="BC435" s="72">
        <v>150</v>
      </c>
      <c r="BD435" s="72">
        <f t="shared" si="9"/>
        <v>388</v>
      </c>
    </row>
    <row r="436" spans="54:56">
      <c r="BB436" s="72">
        <v>0.21299999999999999</v>
      </c>
      <c r="BC436" s="72">
        <v>254</v>
      </c>
      <c r="BD436" s="72">
        <f t="shared" si="9"/>
        <v>284</v>
      </c>
    </row>
    <row r="437" spans="54:56">
      <c r="BB437" s="72">
        <v>0.2135</v>
      </c>
      <c r="BC437" s="72">
        <v>291</v>
      </c>
      <c r="BD437" s="72">
        <f t="shared" si="9"/>
        <v>247</v>
      </c>
    </row>
    <row r="438" spans="54:56">
      <c r="BB438" s="72">
        <v>0.214</v>
      </c>
      <c r="BC438" s="72">
        <v>191</v>
      </c>
      <c r="BD438" s="72">
        <f t="shared" si="9"/>
        <v>347</v>
      </c>
    </row>
    <row r="439" spans="54:56">
      <c r="BB439" s="72">
        <v>0.2145</v>
      </c>
      <c r="BC439" s="72">
        <v>167</v>
      </c>
      <c r="BD439" s="72">
        <f t="shared" si="9"/>
        <v>371</v>
      </c>
    </row>
    <row r="440" spans="54:56">
      <c r="BB440" s="72">
        <v>0.215</v>
      </c>
      <c r="BC440" s="72">
        <v>242</v>
      </c>
      <c r="BD440" s="72">
        <f t="shared" si="9"/>
        <v>296</v>
      </c>
    </row>
    <row r="441" spans="54:56">
      <c r="BB441" s="72">
        <v>0.2155</v>
      </c>
      <c r="BC441" s="72">
        <v>269</v>
      </c>
      <c r="BD441" s="72">
        <f t="shared" si="9"/>
        <v>269</v>
      </c>
    </row>
    <row r="442" spans="54:56">
      <c r="BB442" s="72">
        <v>0.216</v>
      </c>
      <c r="BC442" s="72">
        <v>243</v>
      </c>
      <c r="BD442" s="72">
        <f t="shared" si="9"/>
        <v>295</v>
      </c>
    </row>
    <row r="443" spans="54:56">
      <c r="BB443" s="72">
        <v>0.2165</v>
      </c>
      <c r="BC443" s="72">
        <v>273</v>
      </c>
      <c r="BD443" s="72">
        <f t="shared" si="9"/>
        <v>265</v>
      </c>
    </row>
    <row r="444" spans="54:56">
      <c r="BB444" s="72">
        <v>0.217</v>
      </c>
      <c r="BC444" s="72">
        <v>234</v>
      </c>
      <c r="BD444" s="72">
        <f t="shared" si="9"/>
        <v>304</v>
      </c>
    </row>
    <row r="445" spans="54:56">
      <c r="BB445" s="72">
        <v>0.2175</v>
      </c>
      <c r="BC445" s="72">
        <v>229</v>
      </c>
      <c r="BD445" s="72">
        <f t="shared" si="9"/>
        <v>309</v>
      </c>
    </row>
    <row r="446" spans="54:56">
      <c r="BB446" s="72">
        <v>0.218</v>
      </c>
      <c r="BC446" s="72">
        <v>312</v>
      </c>
      <c r="BD446" s="72">
        <f t="shared" si="9"/>
        <v>226</v>
      </c>
    </row>
    <row r="447" spans="54:56">
      <c r="BB447" s="72">
        <v>0.2185</v>
      </c>
      <c r="BC447" s="72">
        <v>86</v>
      </c>
      <c r="BD447" s="72">
        <f t="shared" si="9"/>
        <v>452</v>
      </c>
    </row>
    <row r="448" spans="54:56">
      <c r="BB448" s="72">
        <v>0.219</v>
      </c>
      <c r="BC448" s="72">
        <v>201</v>
      </c>
      <c r="BD448" s="72">
        <f t="shared" si="9"/>
        <v>337</v>
      </c>
    </row>
    <row r="449" spans="54:56">
      <c r="BB449" s="72">
        <v>0.2195</v>
      </c>
      <c r="BC449" s="72">
        <v>233</v>
      </c>
      <c r="BD449" s="72">
        <f t="shared" si="9"/>
        <v>305</v>
      </c>
    </row>
    <row r="450" spans="54:56">
      <c r="BB450" s="72">
        <v>0.22</v>
      </c>
      <c r="BC450" s="72">
        <v>186</v>
      </c>
      <c r="BD450" s="72">
        <f t="shared" si="9"/>
        <v>352</v>
      </c>
    </row>
    <row r="451" spans="54:56">
      <c r="BB451" s="72">
        <v>0.2205</v>
      </c>
      <c r="BC451" s="72">
        <v>186</v>
      </c>
      <c r="BD451" s="72">
        <f t="shared" si="9"/>
        <v>352</v>
      </c>
    </row>
    <row r="452" spans="54:56">
      <c r="BB452" s="72">
        <v>0.221</v>
      </c>
      <c r="BC452" s="72">
        <v>152</v>
      </c>
      <c r="BD452" s="72">
        <f t="shared" si="9"/>
        <v>386</v>
      </c>
    </row>
    <row r="453" spans="54:56">
      <c r="BB453" s="72">
        <v>0.2215</v>
      </c>
      <c r="BC453" s="72">
        <v>144</v>
      </c>
      <c r="BD453" s="72">
        <f t="shared" si="9"/>
        <v>394</v>
      </c>
    </row>
    <row r="454" spans="54:56">
      <c r="BB454" s="72">
        <v>0.222</v>
      </c>
      <c r="BC454" s="72">
        <v>270</v>
      </c>
      <c r="BD454" s="72">
        <f t="shared" si="9"/>
        <v>268</v>
      </c>
    </row>
    <row r="455" spans="54:56">
      <c r="BB455" s="72">
        <v>0.2225</v>
      </c>
      <c r="BC455" s="72">
        <v>204</v>
      </c>
      <c r="BD455" s="72">
        <f t="shared" si="9"/>
        <v>334</v>
      </c>
    </row>
    <row r="456" spans="54:56">
      <c r="BB456" s="72">
        <v>0.223</v>
      </c>
      <c r="BC456" s="72">
        <v>256</v>
      </c>
      <c r="BD456" s="72">
        <f t="shared" si="9"/>
        <v>282</v>
      </c>
    </row>
    <row r="457" spans="54:56">
      <c r="BB457" s="72">
        <v>0.2235</v>
      </c>
      <c r="BC457" s="72">
        <v>282</v>
      </c>
      <c r="BD457" s="72">
        <f t="shared" si="9"/>
        <v>256</v>
      </c>
    </row>
    <row r="458" spans="54:56">
      <c r="BB458" s="72">
        <v>0.224</v>
      </c>
      <c r="BC458" s="72">
        <v>249</v>
      </c>
      <c r="BD458" s="72">
        <f t="shared" ref="BD458:BD521" si="10">$BB$5-BC458</f>
        <v>289</v>
      </c>
    </row>
    <row r="459" spans="54:56">
      <c r="BB459" s="72">
        <v>0.22450000000000001</v>
      </c>
      <c r="BC459" s="72">
        <v>207</v>
      </c>
      <c r="BD459" s="72">
        <f t="shared" si="10"/>
        <v>331</v>
      </c>
    </row>
    <row r="460" spans="54:56">
      <c r="BB460" s="72">
        <v>0.22500000000000001</v>
      </c>
      <c r="BC460" s="72">
        <v>152</v>
      </c>
      <c r="BD460" s="72">
        <f t="shared" si="10"/>
        <v>386</v>
      </c>
    </row>
    <row r="461" spans="54:56">
      <c r="BB461" s="72">
        <v>0.22550000000000001</v>
      </c>
      <c r="BC461" s="72">
        <v>187</v>
      </c>
      <c r="BD461" s="72">
        <f t="shared" si="10"/>
        <v>351</v>
      </c>
    </row>
    <row r="462" spans="54:56">
      <c r="BB462" s="72">
        <v>0.22600000000000001</v>
      </c>
      <c r="BC462" s="72">
        <v>239</v>
      </c>
      <c r="BD462" s="72">
        <f t="shared" si="10"/>
        <v>299</v>
      </c>
    </row>
    <row r="463" spans="54:56">
      <c r="BB463" s="72">
        <v>0.22650000000000001</v>
      </c>
      <c r="BC463" s="72">
        <v>139</v>
      </c>
      <c r="BD463" s="72">
        <f t="shared" si="10"/>
        <v>399</v>
      </c>
    </row>
    <row r="464" spans="54:56">
      <c r="BB464" s="72">
        <v>0.22700000000000001</v>
      </c>
      <c r="BC464" s="72">
        <v>194</v>
      </c>
      <c r="BD464" s="72">
        <f t="shared" si="10"/>
        <v>344</v>
      </c>
    </row>
    <row r="465" spans="54:56">
      <c r="BB465" s="72">
        <v>0.22750000000000001</v>
      </c>
      <c r="BC465" s="72">
        <v>176</v>
      </c>
      <c r="BD465" s="72">
        <f t="shared" si="10"/>
        <v>362</v>
      </c>
    </row>
    <row r="466" spans="54:56">
      <c r="BB466" s="72">
        <v>0.22800000000000001</v>
      </c>
      <c r="BC466" s="72">
        <v>346</v>
      </c>
      <c r="BD466" s="72">
        <f t="shared" si="10"/>
        <v>192</v>
      </c>
    </row>
    <row r="467" spans="54:56">
      <c r="BB467" s="72">
        <v>0.22850000000000001</v>
      </c>
      <c r="BC467" s="72">
        <v>223</v>
      </c>
      <c r="BD467" s="72">
        <f t="shared" si="10"/>
        <v>315</v>
      </c>
    </row>
    <row r="468" spans="54:56">
      <c r="BB468" s="72">
        <v>0.22900000000000001</v>
      </c>
      <c r="BC468" s="72">
        <v>219</v>
      </c>
      <c r="BD468" s="72">
        <f t="shared" si="10"/>
        <v>319</v>
      </c>
    </row>
    <row r="469" spans="54:56">
      <c r="BB469" s="72">
        <v>0.22950000000000001</v>
      </c>
      <c r="BC469" s="72">
        <v>253</v>
      </c>
      <c r="BD469" s="72">
        <f t="shared" si="10"/>
        <v>285</v>
      </c>
    </row>
    <row r="470" spans="54:56">
      <c r="BB470" s="72">
        <v>0.23</v>
      </c>
      <c r="BC470" s="72">
        <v>128</v>
      </c>
      <c r="BD470" s="72">
        <f t="shared" si="10"/>
        <v>410</v>
      </c>
    </row>
    <row r="471" spans="54:56">
      <c r="BB471" s="72">
        <v>0.23050000000000001</v>
      </c>
      <c r="BC471" s="72">
        <v>222</v>
      </c>
      <c r="BD471" s="72">
        <f t="shared" si="10"/>
        <v>316</v>
      </c>
    </row>
    <row r="472" spans="54:56">
      <c r="BB472" s="72">
        <v>0.23100000000000001</v>
      </c>
      <c r="BC472" s="72">
        <v>180</v>
      </c>
      <c r="BD472" s="72">
        <f t="shared" si="10"/>
        <v>358</v>
      </c>
    </row>
    <row r="473" spans="54:56">
      <c r="BB473" s="72">
        <v>0.23150000000000001</v>
      </c>
      <c r="BC473" s="72">
        <v>240</v>
      </c>
      <c r="BD473" s="72">
        <f t="shared" si="10"/>
        <v>298</v>
      </c>
    </row>
    <row r="474" spans="54:56">
      <c r="BB474" s="72">
        <v>0.23200000000000001</v>
      </c>
      <c r="BC474" s="72">
        <v>247</v>
      </c>
      <c r="BD474" s="72">
        <f t="shared" si="10"/>
        <v>291</v>
      </c>
    </row>
    <row r="475" spans="54:56">
      <c r="BB475" s="72">
        <v>0.23250000000000001</v>
      </c>
      <c r="BC475" s="72">
        <v>244</v>
      </c>
      <c r="BD475" s="72">
        <f t="shared" si="10"/>
        <v>294</v>
      </c>
    </row>
    <row r="476" spans="54:56">
      <c r="BB476" s="72">
        <v>0.23300000000000001</v>
      </c>
      <c r="BC476" s="72">
        <v>288</v>
      </c>
      <c r="BD476" s="72">
        <f t="shared" si="10"/>
        <v>250</v>
      </c>
    </row>
    <row r="477" spans="54:56">
      <c r="BB477" s="72">
        <v>0.23350000000000001</v>
      </c>
      <c r="BC477" s="72">
        <v>222</v>
      </c>
      <c r="BD477" s="72">
        <f t="shared" si="10"/>
        <v>316</v>
      </c>
    </row>
    <row r="478" spans="54:56">
      <c r="BB478" s="72">
        <v>0.23400000000000001</v>
      </c>
      <c r="BC478" s="72">
        <v>239</v>
      </c>
      <c r="BD478" s="72">
        <f t="shared" si="10"/>
        <v>299</v>
      </c>
    </row>
    <row r="479" spans="54:56">
      <c r="BB479" s="72">
        <v>0.23449999999999999</v>
      </c>
      <c r="BC479" s="72">
        <v>212</v>
      </c>
      <c r="BD479" s="72">
        <f t="shared" si="10"/>
        <v>326</v>
      </c>
    </row>
    <row r="480" spans="54:56">
      <c r="BB480" s="72">
        <v>0.23499999999999999</v>
      </c>
      <c r="BC480" s="72">
        <v>257</v>
      </c>
      <c r="BD480" s="72">
        <f t="shared" si="10"/>
        <v>281</v>
      </c>
    </row>
    <row r="481" spans="54:56">
      <c r="BB481" s="72">
        <v>0.23549999999999999</v>
      </c>
      <c r="BC481" s="72">
        <v>283</v>
      </c>
      <c r="BD481" s="72">
        <f t="shared" si="10"/>
        <v>255</v>
      </c>
    </row>
    <row r="482" spans="54:56">
      <c r="BB482" s="72">
        <v>0.23599999999999999</v>
      </c>
      <c r="BC482" s="72">
        <v>175</v>
      </c>
      <c r="BD482" s="72">
        <f t="shared" si="10"/>
        <v>363</v>
      </c>
    </row>
    <row r="483" spans="54:56">
      <c r="BB483" s="72">
        <v>0.23649999999999999</v>
      </c>
      <c r="BC483" s="72">
        <v>276</v>
      </c>
      <c r="BD483" s="72">
        <f t="shared" si="10"/>
        <v>262</v>
      </c>
    </row>
    <row r="484" spans="54:56">
      <c r="BB484" s="72">
        <v>0.23699999999999999</v>
      </c>
      <c r="BC484" s="72">
        <v>126</v>
      </c>
      <c r="BD484" s="72">
        <f t="shared" si="10"/>
        <v>412</v>
      </c>
    </row>
    <row r="485" spans="54:56">
      <c r="BB485" s="72">
        <v>0.23749999999999999</v>
      </c>
      <c r="BC485" s="72">
        <v>215</v>
      </c>
      <c r="BD485" s="72">
        <f t="shared" si="10"/>
        <v>323</v>
      </c>
    </row>
    <row r="486" spans="54:56">
      <c r="BB486" s="72">
        <v>0.23799999999999999</v>
      </c>
      <c r="BC486" s="72">
        <v>308</v>
      </c>
      <c r="BD486" s="72">
        <f t="shared" si="10"/>
        <v>230</v>
      </c>
    </row>
    <row r="487" spans="54:56">
      <c r="BB487" s="72">
        <v>0.23849999999999999</v>
      </c>
      <c r="BC487" s="72">
        <v>309</v>
      </c>
      <c r="BD487" s="72">
        <f t="shared" si="10"/>
        <v>229</v>
      </c>
    </row>
    <row r="488" spans="54:56">
      <c r="BB488" s="72">
        <v>0.23899999999999999</v>
      </c>
      <c r="BC488" s="72">
        <v>188</v>
      </c>
      <c r="BD488" s="72">
        <f t="shared" si="10"/>
        <v>350</v>
      </c>
    </row>
    <row r="489" spans="54:56">
      <c r="BB489" s="72">
        <v>0.23949999999999999</v>
      </c>
      <c r="BC489" s="72">
        <v>225</v>
      </c>
      <c r="BD489" s="72">
        <f t="shared" si="10"/>
        <v>313</v>
      </c>
    </row>
    <row r="490" spans="54:56">
      <c r="BB490" s="72">
        <v>0.24</v>
      </c>
      <c r="BC490" s="72">
        <v>376</v>
      </c>
      <c r="BD490" s="72">
        <f t="shared" si="10"/>
        <v>162</v>
      </c>
    </row>
    <row r="491" spans="54:56">
      <c r="BB491" s="72">
        <v>0.24049999999999999</v>
      </c>
      <c r="BC491" s="72">
        <v>219</v>
      </c>
      <c r="BD491" s="72">
        <f t="shared" si="10"/>
        <v>319</v>
      </c>
    </row>
    <row r="492" spans="54:56">
      <c r="BB492" s="72">
        <v>0.24099999999999999</v>
      </c>
      <c r="BC492" s="72">
        <v>232</v>
      </c>
      <c r="BD492" s="72">
        <f t="shared" si="10"/>
        <v>306</v>
      </c>
    </row>
    <row r="493" spans="54:56">
      <c r="BB493" s="72">
        <v>0.24149999999999999</v>
      </c>
      <c r="BC493" s="72">
        <v>319</v>
      </c>
      <c r="BD493" s="72">
        <f t="shared" si="10"/>
        <v>219</v>
      </c>
    </row>
    <row r="494" spans="54:56">
      <c r="BB494" s="72">
        <v>0.24199999999999999</v>
      </c>
      <c r="BC494" s="72">
        <v>325</v>
      </c>
      <c r="BD494" s="72">
        <f t="shared" si="10"/>
        <v>213</v>
      </c>
    </row>
    <row r="495" spans="54:56">
      <c r="BB495" s="72">
        <v>0.24249999999999999</v>
      </c>
      <c r="BC495" s="72">
        <v>217</v>
      </c>
      <c r="BD495" s="72">
        <f t="shared" si="10"/>
        <v>321</v>
      </c>
    </row>
    <row r="496" spans="54:56">
      <c r="BB496" s="72">
        <v>0.24299999999999999</v>
      </c>
      <c r="BC496" s="72">
        <v>321</v>
      </c>
      <c r="BD496" s="72">
        <f t="shared" si="10"/>
        <v>217</v>
      </c>
    </row>
    <row r="497" spans="54:56">
      <c r="BB497" s="72">
        <v>0.24349999999999999</v>
      </c>
      <c r="BC497" s="72">
        <v>205</v>
      </c>
      <c r="BD497" s="72">
        <f t="shared" si="10"/>
        <v>333</v>
      </c>
    </row>
    <row r="498" spans="54:56">
      <c r="BB498" s="72">
        <v>0.24399999999999999</v>
      </c>
      <c r="BC498" s="72">
        <v>214</v>
      </c>
      <c r="BD498" s="72">
        <f t="shared" si="10"/>
        <v>324</v>
      </c>
    </row>
    <row r="499" spans="54:56">
      <c r="BB499" s="72">
        <v>0.2445</v>
      </c>
      <c r="BC499" s="72">
        <v>278</v>
      </c>
      <c r="BD499" s="72">
        <f t="shared" si="10"/>
        <v>260</v>
      </c>
    </row>
    <row r="500" spans="54:56">
      <c r="BB500" s="72">
        <v>0.245</v>
      </c>
      <c r="BC500" s="72">
        <v>226</v>
      </c>
      <c r="BD500" s="72">
        <f t="shared" si="10"/>
        <v>312</v>
      </c>
    </row>
    <row r="501" spans="54:56">
      <c r="BB501" s="72">
        <v>0.2455</v>
      </c>
      <c r="BC501" s="72">
        <v>130</v>
      </c>
      <c r="BD501" s="72">
        <f t="shared" si="10"/>
        <v>408</v>
      </c>
    </row>
    <row r="502" spans="54:56">
      <c r="BB502" s="72">
        <v>0.246</v>
      </c>
      <c r="BC502" s="72">
        <v>197</v>
      </c>
      <c r="BD502" s="72">
        <f t="shared" si="10"/>
        <v>341</v>
      </c>
    </row>
    <row r="503" spans="54:56">
      <c r="BB503" s="72">
        <v>0.2465</v>
      </c>
      <c r="BC503" s="72">
        <v>258</v>
      </c>
      <c r="BD503" s="72">
        <f t="shared" si="10"/>
        <v>280</v>
      </c>
    </row>
    <row r="504" spans="54:56">
      <c r="BB504" s="72">
        <v>0.247</v>
      </c>
      <c r="BC504" s="72">
        <v>203</v>
      </c>
      <c r="BD504" s="72">
        <f t="shared" si="10"/>
        <v>335</v>
      </c>
    </row>
    <row r="505" spans="54:56">
      <c r="BB505" s="72">
        <v>0.2475</v>
      </c>
      <c r="BC505" s="72">
        <v>244</v>
      </c>
      <c r="BD505" s="72">
        <f t="shared" si="10"/>
        <v>294</v>
      </c>
    </row>
    <row r="506" spans="54:56">
      <c r="BB506" s="72">
        <v>0.248</v>
      </c>
      <c r="BC506" s="72">
        <v>216</v>
      </c>
      <c r="BD506" s="72">
        <f t="shared" si="10"/>
        <v>322</v>
      </c>
    </row>
    <row r="507" spans="54:56">
      <c r="BB507" s="72">
        <v>0.2485</v>
      </c>
      <c r="BC507" s="72">
        <v>181</v>
      </c>
      <c r="BD507" s="72">
        <f t="shared" si="10"/>
        <v>357</v>
      </c>
    </row>
    <row r="508" spans="54:56">
      <c r="BB508" s="72">
        <v>0.249</v>
      </c>
      <c r="BC508" s="72">
        <v>195</v>
      </c>
      <c r="BD508" s="72">
        <f t="shared" si="10"/>
        <v>343</v>
      </c>
    </row>
    <row r="509" spans="54:56">
      <c r="BB509" s="72">
        <v>0.2495</v>
      </c>
      <c r="BC509" s="72">
        <v>157</v>
      </c>
      <c r="BD509" s="72">
        <f t="shared" si="10"/>
        <v>381</v>
      </c>
    </row>
    <row r="510" spans="54:56">
      <c r="BB510" s="72">
        <v>0.25</v>
      </c>
      <c r="BC510" s="72">
        <v>253</v>
      </c>
      <c r="BD510" s="72">
        <f t="shared" si="10"/>
        <v>285</v>
      </c>
    </row>
    <row r="511" spans="54:56">
      <c r="BB511" s="72">
        <v>0.2505</v>
      </c>
      <c r="BC511" s="72">
        <v>259</v>
      </c>
      <c r="BD511" s="72">
        <f t="shared" si="10"/>
        <v>279</v>
      </c>
    </row>
    <row r="512" spans="54:56">
      <c r="BB512" s="72">
        <v>0.251</v>
      </c>
      <c r="BC512" s="72">
        <v>124</v>
      </c>
      <c r="BD512" s="72">
        <f t="shared" si="10"/>
        <v>414</v>
      </c>
    </row>
    <row r="513" spans="54:56">
      <c r="BB513" s="72">
        <v>0.2515</v>
      </c>
      <c r="BC513" s="72">
        <v>329</v>
      </c>
      <c r="BD513" s="72">
        <f t="shared" si="10"/>
        <v>209</v>
      </c>
    </row>
    <row r="514" spans="54:56">
      <c r="BB514" s="72">
        <v>0.252</v>
      </c>
      <c r="BC514" s="72">
        <v>129</v>
      </c>
      <c r="BD514" s="72">
        <f t="shared" si="10"/>
        <v>409</v>
      </c>
    </row>
    <row r="515" spans="54:56">
      <c r="BB515" s="72">
        <v>0.2525</v>
      </c>
      <c r="BC515" s="72">
        <v>263</v>
      </c>
      <c r="BD515" s="72">
        <f t="shared" si="10"/>
        <v>275</v>
      </c>
    </row>
    <row r="516" spans="54:56">
      <c r="BB516" s="72">
        <v>0.253</v>
      </c>
      <c r="BC516" s="72">
        <v>183</v>
      </c>
      <c r="BD516" s="72">
        <f t="shared" si="10"/>
        <v>355</v>
      </c>
    </row>
    <row r="517" spans="54:56">
      <c r="BB517" s="72">
        <v>0.2535</v>
      </c>
      <c r="BC517" s="72">
        <v>152</v>
      </c>
      <c r="BD517" s="72">
        <f t="shared" si="10"/>
        <v>386</v>
      </c>
    </row>
    <row r="518" spans="54:56">
      <c r="BB518" s="72">
        <v>0.254</v>
      </c>
      <c r="BC518" s="72">
        <v>193</v>
      </c>
      <c r="BD518" s="72">
        <f t="shared" si="10"/>
        <v>345</v>
      </c>
    </row>
    <row r="519" spans="54:56">
      <c r="BB519" s="72">
        <v>0.2545</v>
      </c>
      <c r="BC519" s="72">
        <v>247</v>
      </c>
      <c r="BD519" s="72">
        <f t="shared" si="10"/>
        <v>291</v>
      </c>
    </row>
    <row r="520" spans="54:56">
      <c r="BB520" s="72">
        <v>0.255</v>
      </c>
      <c r="BC520" s="72">
        <v>250</v>
      </c>
      <c r="BD520" s="72">
        <f t="shared" si="10"/>
        <v>288</v>
      </c>
    </row>
    <row r="521" spans="54:56">
      <c r="BB521" s="72">
        <v>0.2555</v>
      </c>
      <c r="BC521" s="72">
        <v>317</v>
      </c>
      <c r="BD521" s="72">
        <f t="shared" si="10"/>
        <v>221</v>
      </c>
    </row>
    <row r="522" spans="54:56">
      <c r="BB522" s="72">
        <v>0.25600000000000001</v>
      </c>
      <c r="BC522" s="72">
        <v>314</v>
      </c>
      <c r="BD522" s="72">
        <f t="shared" ref="BD522:BD585" si="11">$BB$5-BC522</f>
        <v>224</v>
      </c>
    </row>
    <row r="523" spans="54:56">
      <c r="BB523" s="72">
        <v>0.25650000000000001</v>
      </c>
      <c r="BC523" s="72">
        <v>240</v>
      </c>
      <c r="BD523" s="72">
        <f t="shared" si="11"/>
        <v>298</v>
      </c>
    </row>
    <row r="524" spans="54:56">
      <c r="BB524" s="72">
        <v>0.25700000000000001</v>
      </c>
      <c r="BC524" s="72">
        <v>255</v>
      </c>
      <c r="BD524" s="72">
        <f t="shared" si="11"/>
        <v>283</v>
      </c>
    </row>
    <row r="525" spans="54:56">
      <c r="BB525" s="72">
        <v>0.25750000000000001</v>
      </c>
      <c r="BC525" s="72">
        <v>274</v>
      </c>
      <c r="BD525" s="72">
        <f t="shared" si="11"/>
        <v>264</v>
      </c>
    </row>
    <row r="526" spans="54:56">
      <c r="BB526" s="72">
        <v>0.25800000000000001</v>
      </c>
      <c r="BC526" s="72">
        <v>228</v>
      </c>
      <c r="BD526" s="72">
        <f t="shared" si="11"/>
        <v>310</v>
      </c>
    </row>
    <row r="527" spans="54:56">
      <c r="BB527" s="72">
        <v>0.25850000000000001</v>
      </c>
      <c r="BC527" s="72">
        <v>257</v>
      </c>
      <c r="BD527" s="72">
        <f t="shared" si="11"/>
        <v>281</v>
      </c>
    </row>
    <row r="528" spans="54:56">
      <c r="BB528" s="72">
        <v>0.25900000000000001</v>
      </c>
      <c r="BC528" s="72">
        <v>249</v>
      </c>
      <c r="BD528" s="72">
        <f t="shared" si="11"/>
        <v>289</v>
      </c>
    </row>
    <row r="529" spans="54:56">
      <c r="BB529" s="72">
        <v>0.25950000000000001</v>
      </c>
      <c r="BC529" s="72">
        <v>343</v>
      </c>
      <c r="BD529" s="72">
        <f t="shared" si="11"/>
        <v>195</v>
      </c>
    </row>
    <row r="530" spans="54:56">
      <c r="BB530" s="72">
        <v>0.26</v>
      </c>
      <c r="BC530" s="72">
        <v>278</v>
      </c>
      <c r="BD530" s="72">
        <f t="shared" si="11"/>
        <v>260</v>
      </c>
    </row>
    <row r="531" spans="54:56">
      <c r="BB531" s="72">
        <v>0.26050000000000001</v>
      </c>
      <c r="BC531" s="72">
        <v>156</v>
      </c>
      <c r="BD531" s="72">
        <f t="shared" si="11"/>
        <v>382</v>
      </c>
    </row>
    <row r="532" spans="54:56">
      <c r="BB532" s="72">
        <v>0.26100000000000001</v>
      </c>
      <c r="BC532" s="72">
        <v>226</v>
      </c>
      <c r="BD532" s="72">
        <f t="shared" si="11"/>
        <v>312</v>
      </c>
    </row>
    <row r="533" spans="54:56">
      <c r="BB533" s="72">
        <v>0.26150000000000001</v>
      </c>
      <c r="BC533" s="72">
        <v>128</v>
      </c>
      <c r="BD533" s="72">
        <f t="shared" si="11"/>
        <v>410</v>
      </c>
    </row>
    <row r="534" spans="54:56">
      <c r="BB534" s="72">
        <v>0.26200000000000001</v>
      </c>
      <c r="BC534" s="72">
        <v>254</v>
      </c>
      <c r="BD534" s="72">
        <f t="shared" si="11"/>
        <v>284</v>
      </c>
    </row>
    <row r="535" spans="54:56">
      <c r="BB535" s="72">
        <v>0.26250000000000001</v>
      </c>
      <c r="BC535" s="72">
        <v>247</v>
      </c>
      <c r="BD535" s="72">
        <f t="shared" si="11"/>
        <v>291</v>
      </c>
    </row>
    <row r="536" spans="54:56">
      <c r="BB536" s="72">
        <v>0.26300000000000001</v>
      </c>
      <c r="BC536" s="72">
        <v>211</v>
      </c>
      <c r="BD536" s="72">
        <f t="shared" si="11"/>
        <v>327</v>
      </c>
    </row>
    <row r="537" spans="54:56">
      <c r="BB537" s="72">
        <v>0.26350000000000001</v>
      </c>
      <c r="BC537" s="72">
        <v>263</v>
      </c>
      <c r="BD537" s="72">
        <f t="shared" si="11"/>
        <v>275</v>
      </c>
    </row>
    <row r="538" spans="54:56">
      <c r="BB538" s="72">
        <v>0.26400000000000001</v>
      </c>
      <c r="BC538" s="72">
        <v>283</v>
      </c>
      <c r="BD538" s="72">
        <f t="shared" si="11"/>
        <v>255</v>
      </c>
    </row>
    <row r="539" spans="54:56">
      <c r="BB539" s="72">
        <v>0.26450000000000001</v>
      </c>
      <c r="BC539" s="72">
        <v>263</v>
      </c>
      <c r="BD539" s="72">
        <f t="shared" si="11"/>
        <v>275</v>
      </c>
    </row>
    <row r="540" spans="54:56">
      <c r="BB540" s="72">
        <v>0.26500000000000001</v>
      </c>
      <c r="BC540" s="72">
        <v>186</v>
      </c>
      <c r="BD540" s="72">
        <f t="shared" si="11"/>
        <v>352</v>
      </c>
    </row>
    <row r="541" spans="54:56">
      <c r="BB541" s="72">
        <v>0.26550000000000001</v>
      </c>
      <c r="BC541" s="72">
        <v>186</v>
      </c>
      <c r="BD541" s="72">
        <f t="shared" si="11"/>
        <v>352</v>
      </c>
    </row>
    <row r="542" spans="54:56">
      <c r="BB542" s="72">
        <v>0.26600000000000001</v>
      </c>
      <c r="BC542" s="72">
        <v>311</v>
      </c>
      <c r="BD542" s="72">
        <f t="shared" si="11"/>
        <v>227</v>
      </c>
    </row>
    <row r="543" spans="54:56">
      <c r="BB543" s="72">
        <v>0.26650000000000001</v>
      </c>
      <c r="BC543" s="72">
        <v>264</v>
      </c>
      <c r="BD543" s="72">
        <f t="shared" si="11"/>
        <v>274</v>
      </c>
    </row>
    <row r="544" spans="54:56">
      <c r="BB544" s="72">
        <v>0.26700000000000002</v>
      </c>
      <c r="BC544" s="72">
        <v>341</v>
      </c>
      <c r="BD544" s="72">
        <f t="shared" si="11"/>
        <v>197</v>
      </c>
    </row>
    <row r="545" spans="54:56">
      <c r="BB545" s="72">
        <v>0.26750000000000002</v>
      </c>
      <c r="BC545" s="72">
        <v>238</v>
      </c>
      <c r="BD545" s="72">
        <f t="shared" si="11"/>
        <v>300</v>
      </c>
    </row>
    <row r="546" spans="54:56">
      <c r="BB546" s="72">
        <v>0.26800000000000002</v>
      </c>
      <c r="BC546" s="72">
        <v>213</v>
      </c>
      <c r="BD546" s="72">
        <f t="shared" si="11"/>
        <v>325</v>
      </c>
    </row>
    <row r="547" spans="54:56">
      <c r="BB547" s="72">
        <v>0.26850000000000002</v>
      </c>
      <c r="BC547" s="72">
        <v>269</v>
      </c>
      <c r="BD547" s="72">
        <f t="shared" si="11"/>
        <v>269</v>
      </c>
    </row>
    <row r="548" spans="54:56">
      <c r="BB548" s="72">
        <v>0.26900000000000002</v>
      </c>
      <c r="BC548" s="72">
        <v>201</v>
      </c>
      <c r="BD548" s="72">
        <f t="shared" si="11"/>
        <v>337</v>
      </c>
    </row>
    <row r="549" spans="54:56">
      <c r="BB549" s="72">
        <v>0.26950000000000002</v>
      </c>
      <c r="BC549" s="72">
        <v>164</v>
      </c>
      <c r="BD549" s="72">
        <f t="shared" si="11"/>
        <v>374</v>
      </c>
    </row>
    <row r="550" spans="54:56">
      <c r="BB550" s="72">
        <v>0.27</v>
      </c>
      <c r="BC550" s="72">
        <v>169</v>
      </c>
      <c r="BD550" s="72">
        <f t="shared" si="11"/>
        <v>369</v>
      </c>
    </row>
    <row r="551" spans="54:56">
      <c r="BB551" s="72">
        <v>0.27050000000000002</v>
      </c>
      <c r="BC551" s="72">
        <v>186</v>
      </c>
      <c r="BD551" s="72">
        <f t="shared" si="11"/>
        <v>352</v>
      </c>
    </row>
    <row r="552" spans="54:56">
      <c r="BB552" s="72">
        <v>0.27100000000000002</v>
      </c>
      <c r="BC552" s="72">
        <v>238</v>
      </c>
      <c r="BD552" s="72">
        <f t="shared" si="11"/>
        <v>300</v>
      </c>
    </row>
    <row r="553" spans="54:56">
      <c r="BB553" s="72">
        <v>0.27150000000000002</v>
      </c>
      <c r="BC553" s="72">
        <v>143</v>
      </c>
      <c r="BD553" s="72">
        <f t="shared" si="11"/>
        <v>395</v>
      </c>
    </row>
    <row r="554" spans="54:56">
      <c r="BB554" s="72">
        <v>0.27200000000000002</v>
      </c>
      <c r="BC554" s="72">
        <v>90</v>
      </c>
      <c r="BD554" s="72">
        <f t="shared" si="11"/>
        <v>448</v>
      </c>
    </row>
    <row r="555" spans="54:56">
      <c r="BB555" s="72">
        <v>0.27250000000000002</v>
      </c>
      <c r="BC555" s="72">
        <v>184</v>
      </c>
      <c r="BD555" s="72">
        <f t="shared" si="11"/>
        <v>354</v>
      </c>
    </row>
    <row r="556" spans="54:56">
      <c r="BB556" s="72">
        <v>0.27300000000000002</v>
      </c>
      <c r="BC556" s="72">
        <v>197</v>
      </c>
      <c r="BD556" s="72">
        <f t="shared" si="11"/>
        <v>341</v>
      </c>
    </row>
    <row r="557" spans="54:56">
      <c r="BB557" s="72">
        <v>0.27350000000000002</v>
      </c>
      <c r="BC557" s="72">
        <v>255</v>
      </c>
      <c r="BD557" s="72">
        <f t="shared" si="11"/>
        <v>283</v>
      </c>
    </row>
    <row r="558" spans="54:56">
      <c r="BB558" s="72">
        <v>0.27400000000000002</v>
      </c>
      <c r="BC558" s="72">
        <v>190</v>
      </c>
      <c r="BD558" s="72">
        <f t="shared" si="11"/>
        <v>348</v>
      </c>
    </row>
    <row r="559" spans="54:56">
      <c r="BB559" s="72">
        <v>0.27450000000000002</v>
      </c>
      <c r="BC559" s="72">
        <v>216</v>
      </c>
      <c r="BD559" s="72">
        <f t="shared" si="11"/>
        <v>322</v>
      </c>
    </row>
    <row r="560" spans="54:56">
      <c r="BB560" s="72">
        <v>0.27500000000000002</v>
      </c>
      <c r="BC560" s="72">
        <v>276</v>
      </c>
      <c r="BD560" s="72">
        <f t="shared" si="11"/>
        <v>262</v>
      </c>
    </row>
    <row r="561" spans="54:56">
      <c r="BB561" s="72">
        <v>0.27550000000000002</v>
      </c>
      <c r="BC561" s="72">
        <v>171</v>
      </c>
      <c r="BD561" s="72">
        <f t="shared" si="11"/>
        <v>367</v>
      </c>
    </row>
    <row r="562" spans="54:56">
      <c r="BB562" s="72">
        <v>0.27600000000000002</v>
      </c>
      <c r="BC562" s="72">
        <v>138</v>
      </c>
      <c r="BD562" s="72">
        <f t="shared" si="11"/>
        <v>400</v>
      </c>
    </row>
    <row r="563" spans="54:56">
      <c r="BB563" s="72">
        <v>0.27650000000000002</v>
      </c>
      <c r="BC563" s="72">
        <v>155</v>
      </c>
      <c r="BD563" s="72">
        <f t="shared" si="11"/>
        <v>383</v>
      </c>
    </row>
    <row r="564" spans="54:56">
      <c r="BB564" s="72">
        <v>0.27700000000000002</v>
      </c>
      <c r="BC564" s="72">
        <v>263</v>
      </c>
      <c r="BD564" s="72">
        <f t="shared" si="11"/>
        <v>275</v>
      </c>
    </row>
    <row r="565" spans="54:56">
      <c r="BB565" s="72">
        <v>0.27750000000000002</v>
      </c>
      <c r="BC565" s="72">
        <v>298</v>
      </c>
      <c r="BD565" s="72">
        <f t="shared" si="11"/>
        <v>240</v>
      </c>
    </row>
    <row r="566" spans="54:56">
      <c r="BB566" s="72">
        <v>0.27800000000000002</v>
      </c>
      <c r="BC566" s="72">
        <v>80</v>
      </c>
      <c r="BD566" s="72">
        <f t="shared" si="11"/>
        <v>458</v>
      </c>
    </row>
    <row r="567" spans="54:56">
      <c r="BB567" s="72">
        <v>0.27850000000000003</v>
      </c>
      <c r="BC567" s="72">
        <v>298</v>
      </c>
      <c r="BD567" s="72">
        <f t="shared" si="11"/>
        <v>240</v>
      </c>
    </row>
    <row r="568" spans="54:56">
      <c r="BB568" s="72">
        <v>0.27900000000000003</v>
      </c>
      <c r="BC568" s="72">
        <v>208</v>
      </c>
      <c r="BD568" s="72">
        <f t="shared" si="11"/>
        <v>330</v>
      </c>
    </row>
    <row r="569" spans="54:56">
      <c r="BB569" s="72">
        <v>0.27950000000000003</v>
      </c>
      <c r="BC569" s="72">
        <v>228</v>
      </c>
      <c r="BD569" s="72">
        <f t="shared" si="11"/>
        <v>310</v>
      </c>
    </row>
    <row r="570" spans="54:56">
      <c r="BB570" s="72">
        <v>0.28000000000000003</v>
      </c>
      <c r="BC570" s="72">
        <v>260</v>
      </c>
      <c r="BD570" s="72">
        <f t="shared" si="11"/>
        <v>278</v>
      </c>
    </row>
    <row r="571" spans="54:56">
      <c r="BB571" s="72">
        <v>0.28050000000000003</v>
      </c>
      <c r="BC571" s="72">
        <v>210</v>
      </c>
      <c r="BD571" s="72">
        <f t="shared" si="11"/>
        <v>328</v>
      </c>
    </row>
    <row r="572" spans="54:56">
      <c r="BB572" s="72">
        <v>0.28100000000000003</v>
      </c>
      <c r="BC572" s="72">
        <v>158</v>
      </c>
      <c r="BD572" s="72">
        <f t="shared" si="11"/>
        <v>380</v>
      </c>
    </row>
    <row r="573" spans="54:56">
      <c r="BB573" s="72">
        <v>0.28149999999999997</v>
      </c>
      <c r="BC573" s="72">
        <v>280</v>
      </c>
      <c r="BD573" s="72">
        <f t="shared" si="11"/>
        <v>258</v>
      </c>
    </row>
    <row r="574" spans="54:56">
      <c r="BB574" s="72">
        <v>0.28199999999999997</v>
      </c>
      <c r="BC574" s="72">
        <v>273</v>
      </c>
      <c r="BD574" s="72">
        <f t="shared" si="11"/>
        <v>265</v>
      </c>
    </row>
    <row r="575" spans="54:56">
      <c r="BB575" s="72">
        <v>0.28249999999999997</v>
      </c>
      <c r="BC575" s="72">
        <v>225</v>
      </c>
      <c r="BD575" s="72">
        <f t="shared" si="11"/>
        <v>313</v>
      </c>
    </row>
    <row r="576" spans="54:56">
      <c r="BB576" s="72">
        <v>0.28299999999999997</v>
      </c>
      <c r="BC576" s="72">
        <v>190</v>
      </c>
      <c r="BD576" s="72">
        <f t="shared" si="11"/>
        <v>348</v>
      </c>
    </row>
    <row r="577" spans="54:56">
      <c r="BB577" s="72">
        <v>0.28349999999999997</v>
      </c>
      <c r="BC577" s="72">
        <v>209</v>
      </c>
      <c r="BD577" s="72">
        <f t="shared" si="11"/>
        <v>329</v>
      </c>
    </row>
    <row r="578" spans="54:56">
      <c r="BB578" s="72">
        <v>0.28399999999999997</v>
      </c>
      <c r="BC578" s="72">
        <v>315</v>
      </c>
      <c r="BD578" s="72">
        <f t="shared" si="11"/>
        <v>223</v>
      </c>
    </row>
    <row r="579" spans="54:56">
      <c r="BB579" s="72">
        <v>0.28449999999999998</v>
      </c>
      <c r="BC579" s="72">
        <v>248</v>
      </c>
      <c r="BD579" s="72">
        <f t="shared" si="11"/>
        <v>290</v>
      </c>
    </row>
    <row r="580" spans="54:56">
      <c r="BB580" s="72">
        <v>0.28499999999999998</v>
      </c>
      <c r="BC580" s="72">
        <v>245</v>
      </c>
      <c r="BD580" s="72">
        <f t="shared" si="11"/>
        <v>293</v>
      </c>
    </row>
    <row r="581" spans="54:56">
      <c r="BB581" s="72">
        <v>0.28549999999999998</v>
      </c>
      <c r="BC581" s="72">
        <v>177</v>
      </c>
      <c r="BD581" s="72">
        <f t="shared" si="11"/>
        <v>361</v>
      </c>
    </row>
    <row r="582" spans="54:56">
      <c r="BB582" s="72">
        <v>0.28599999999999998</v>
      </c>
      <c r="BC582" s="72">
        <v>91</v>
      </c>
      <c r="BD582" s="72">
        <f t="shared" si="11"/>
        <v>447</v>
      </c>
    </row>
    <row r="583" spans="54:56">
      <c r="BB583" s="72">
        <v>0.28649999999999998</v>
      </c>
      <c r="BC583" s="72">
        <v>225</v>
      </c>
      <c r="BD583" s="72">
        <f t="shared" si="11"/>
        <v>313</v>
      </c>
    </row>
    <row r="584" spans="54:56">
      <c r="BB584" s="72">
        <v>0.28699999999999998</v>
      </c>
      <c r="BC584" s="72">
        <v>336</v>
      </c>
      <c r="BD584" s="72">
        <f t="shared" si="11"/>
        <v>202</v>
      </c>
    </row>
    <row r="585" spans="54:56">
      <c r="BB585" s="72">
        <v>0.28749999999999998</v>
      </c>
      <c r="BC585" s="72">
        <v>289</v>
      </c>
      <c r="BD585" s="72">
        <f t="shared" si="11"/>
        <v>249</v>
      </c>
    </row>
    <row r="586" spans="54:56">
      <c r="BB586" s="72">
        <v>0.28799999999999998</v>
      </c>
      <c r="BC586" s="72">
        <v>276</v>
      </c>
      <c r="BD586" s="72">
        <f t="shared" ref="BD586:BD649" si="12">$BB$5-BC586</f>
        <v>262</v>
      </c>
    </row>
    <row r="587" spans="54:56">
      <c r="BB587" s="72">
        <v>0.28849999999999998</v>
      </c>
      <c r="BC587" s="72">
        <v>377</v>
      </c>
      <c r="BD587" s="72">
        <f t="shared" si="12"/>
        <v>161</v>
      </c>
    </row>
    <row r="588" spans="54:56">
      <c r="BB588" s="72">
        <v>0.28899999999999998</v>
      </c>
      <c r="BC588" s="72">
        <v>316</v>
      </c>
      <c r="BD588" s="72">
        <f t="shared" si="12"/>
        <v>222</v>
      </c>
    </row>
    <row r="589" spans="54:56">
      <c r="BB589" s="72">
        <v>0.28949999999999998</v>
      </c>
      <c r="BC589" s="72">
        <v>275</v>
      </c>
      <c r="BD589" s="72">
        <f t="shared" si="12"/>
        <v>263</v>
      </c>
    </row>
    <row r="590" spans="54:56">
      <c r="BB590" s="72">
        <v>0.28999999999999998</v>
      </c>
      <c r="BC590" s="72">
        <v>265</v>
      </c>
      <c r="BD590" s="72">
        <f t="shared" si="12"/>
        <v>273</v>
      </c>
    </row>
    <row r="591" spans="54:56">
      <c r="BB591" s="72">
        <v>0.29049999999999998</v>
      </c>
      <c r="BC591" s="72">
        <v>227</v>
      </c>
      <c r="BD591" s="72">
        <f t="shared" si="12"/>
        <v>311</v>
      </c>
    </row>
    <row r="592" spans="54:56">
      <c r="BB592" s="72">
        <v>0.29099999999999998</v>
      </c>
      <c r="BC592" s="72">
        <v>214</v>
      </c>
      <c r="BD592" s="72">
        <f t="shared" si="12"/>
        <v>324</v>
      </c>
    </row>
    <row r="593" spans="54:56">
      <c r="BB593" s="72">
        <v>0.29149999999999998</v>
      </c>
      <c r="BC593" s="72">
        <v>318</v>
      </c>
      <c r="BD593" s="72">
        <f t="shared" si="12"/>
        <v>220</v>
      </c>
    </row>
    <row r="594" spans="54:56">
      <c r="BB594" s="72">
        <v>0.29199999999999998</v>
      </c>
      <c r="BC594" s="72">
        <v>293</v>
      </c>
      <c r="BD594" s="72">
        <f t="shared" si="12"/>
        <v>245</v>
      </c>
    </row>
    <row r="595" spans="54:56">
      <c r="BB595" s="72">
        <v>0.29249999999999998</v>
      </c>
      <c r="BC595" s="72">
        <v>282</v>
      </c>
      <c r="BD595" s="72">
        <f t="shared" si="12"/>
        <v>256</v>
      </c>
    </row>
    <row r="596" spans="54:56">
      <c r="BB596" s="72">
        <v>0.29299999999999998</v>
      </c>
      <c r="BC596" s="72">
        <v>305</v>
      </c>
      <c r="BD596" s="72">
        <f t="shared" si="12"/>
        <v>233</v>
      </c>
    </row>
    <row r="597" spans="54:56">
      <c r="BB597" s="72">
        <v>0.29349999999999998</v>
      </c>
      <c r="BC597" s="72">
        <v>282</v>
      </c>
      <c r="BD597" s="72">
        <f t="shared" si="12"/>
        <v>256</v>
      </c>
    </row>
    <row r="598" spans="54:56">
      <c r="BB598" s="72">
        <v>0.29399999999999998</v>
      </c>
      <c r="BC598" s="72">
        <v>289</v>
      </c>
      <c r="BD598" s="72">
        <f t="shared" si="12"/>
        <v>249</v>
      </c>
    </row>
    <row r="599" spans="54:56">
      <c r="BB599" s="72">
        <v>0.29449999999999998</v>
      </c>
      <c r="BC599" s="72">
        <v>228</v>
      </c>
      <c r="BD599" s="72">
        <f t="shared" si="12"/>
        <v>310</v>
      </c>
    </row>
    <row r="600" spans="54:56">
      <c r="BB600" s="72">
        <v>0.29499999999999998</v>
      </c>
      <c r="BC600" s="72">
        <v>314</v>
      </c>
      <c r="BD600" s="72">
        <f t="shared" si="12"/>
        <v>224</v>
      </c>
    </row>
    <row r="601" spans="54:56">
      <c r="BB601" s="72">
        <v>0.29549999999999998</v>
      </c>
      <c r="BC601" s="72">
        <v>249</v>
      </c>
      <c r="BD601" s="72">
        <f t="shared" si="12"/>
        <v>289</v>
      </c>
    </row>
    <row r="602" spans="54:56">
      <c r="BB602" s="72">
        <v>0.29599999999999999</v>
      </c>
      <c r="BC602" s="72">
        <v>246</v>
      </c>
      <c r="BD602" s="72">
        <f t="shared" si="12"/>
        <v>292</v>
      </c>
    </row>
    <row r="603" spans="54:56">
      <c r="BB603" s="72">
        <v>0.29649999999999999</v>
      </c>
      <c r="BC603" s="72">
        <v>224</v>
      </c>
      <c r="BD603" s="72">
        <f t="shared" si="12"/>
        <v>314</v>
      </c>
    </row>
    <row r="604" spans="54:56">
      <c r="BB604" s="72">
        <v>0.29699999999999999</v>
      </c>
      <c r="BC604" s="72">
        <v>191</v>
      </c>
      <c r="BD604" s="72">
        <f t="shared" si="12"/>
        <v>347</v>
      </c>
    </row>
    <row r="605" spans="54:56">
      <c r="BB605" s="72">
        <v>0.29749999999999999</v>
      </c>
      <c r="BC605" s="72">
        <v>292</v>
      </c>
      <c r="BD605" s="72">
        <f t="shared" si="12"/>
        <v>246</v>
      </c>
    </row>
    <row r="606" spans="54:56">
      <c r="BB606" s="72">
        <v>0.29799999999999999</v>
      </c>
      <c r="BC606" s="72">
        <v>221</v>
      </c>
      <c r="BD606" s="72">
        <f t="shared" si="12"/>
        <v>317</v>
      </c>
    </row>
    <row r="607" spans="54:56">
      <c r="BB607" s="72">
        <v>0.29849999999999999</v>
      </c>
      <c r="BC607" s="72">
        <v>240</v>
      </c>
      <c r="BD607" s="72">
        <f t="shared" si="12"/>
        <v>298</v>
      </c>
    </row>
    <row r="608" spans="54:56">
      <c r="BB608" s="72">
        <v>0.29899999999999999</v>
      </c>
      <c r="BC608" s="72">
        <v>263</v>
      </c>
      <c r="BD608" s="72">
        <f t="shared" si="12"/>
        <v>275</v>
      </c>
    </row>
    <row r="609" spans="54:56">
      <c r="BB609" s="72">
        <v>0.29949999999999999</v>
      </c>
      <c r="BC609" s="72">
        <v>191</v>
      </c>
      <c r="BD609" s="72">
        <f t="shared" si="12"/>
        <v>347</v>
      </c>
    </row>
    <row r="610" spans="54:56">
      <c r="BB610" s="72">
        <v>0.3</v>
      </c>
      <c r="BC610" s="72">
        <v>216</v>
      </c>
      <c r="BD610" s="72">
        <f t="shared" si="12"/>
        <v>322</v>
      </c>
    </row>
    <row r="611" spans="54:56">
      <c r="BB611" s="72">
        <v>0.30049999999999999</v>
      </c>
      <c r="BC611" s="72">
        <v>310</v>
      </c>
      <c r="BD611" s="72">
        <f t="shared" si="12"/>
        <v>228</v>
      </c>
    </row>
    <row r="612" spans="54:56">
      <c r="BB612" s="72">
        <v>0.30099999999999999</v>
      </c>
      <c r="BC612" s="72">
        <v>252</v>
      </c>
      <c r="BD612" s="72">
        <f t="shared" si="12"/>
        <v>286</v>
      </c>
    </row>
    <row r="613" spans="54:56">
      <c r="BB613" s="72">
        <v>0.30149999999999999</v>
      </c>
      <c r="BC613" s="72">
        <v>172</v>
      </c>
      <c r="BD613" s="72">
        <f t="shared" si="12"/>
        <v>366</v>
      </c>
    </row>
    <row r="614" spans="54:56">
      <c r="BB614" s="72">
        <v>0.30199999999999999</v>
      </c>
      <c r="BC614" s="72">
        <v>190</v>
      </c>
      <c r="BD614" s="72">
        <f t="shared" si="12"/>
        <v>348</v>
      </c>
    </row>
    <row r="615" spans="54:56">
      <c r="BB615" s="72">
        <v>0.30249999999999999</v>
      </c>
      <c r="BC615" s="72">
        <v>338</v>
      </c>
      <c r="BD615" s="72">
        <f t="shared" si="12"/>
        <v>200</v>
      </c>
    </row>
    <row r="616" spans="54:56">
      <c r="BB616" s="72">
        <v>0.30299999999999999</v>
      </c>
      <c r="BC616" s="72">
        <v>243</v>
      </c>
      <c r="BD616" s="72">
        <f t="shared" si="12"/>
        <v>295</v>
      </c>
    </row>
    <row r="617" spans="54:56">
      <c r="BB617" s="72">
        <v>0.30349999999999999</v>
      </c>
      <c r="BC617" s="72">
        <v>169</v>
      </c>
      <c r="BD617" s="72">
        <f t="shared" si="12"/>
        <v>369</v>
      </c>
    </row>
    <row r="618" spans="54:56">
      <c r="BB618" s="72">
        <v>0.30399999999999999</v>
      </c>
      <c r="BC618" s="72">
        <v>160</v>
      </c>
      <c r="BD618" s="72">
        <f t="shared" si="12"/>
        <v>378</v>
      </c>
    </row>
    <row r="619" spans="54:56">
      <c r="BB619" s="72">
        <v>0.30449999999999999</v>
      </c>
      <c r="BC619" s="72">
        <v>210</v>
      </c>
      <c r="BD619" s="72">
        <f t="shared" si="12"/>
        <v>328</v>
      </c>
    </row>
    <row r="620" spans="54:56">
      <c r="BB620" s="72">
        <v>0.30499999999999999</v>
      </c>
      <c r="BC620" s="72">
        <v>253</v>
      </c>
      <c r="BD620" s="72">
        <f t="shared" si="12"/>
        <v>285</v>
      </c>
    </row>
    <row r="621" spans="54:56">
      <c r="BB621" s="72">
        <v>0.30549999999999999</v>
      </c>
      <c r="BC621" s="72">
        <v>269</v>
      </c>
      <c r="BD621" s="72">
        <f t="shared" si="12"/>
        <v>269</v>
      </c>
    </row>
    <row r="622" spans="54:56">
      <c r="BB622" s="72">
        <v>0.30599999999999999</v>
      </c>
      <c r="BC622" s="72">
        <v>203</v>
      </c>
      <c r="BD622" s="72">
        <f t="shared" si="12"/>
        <v>335</v>
      </c>
    </row>
    <row r="623" spans="54:56">
      <c r="BB623" s="72">
        <v>0.30649999999999999</v>
      </c>
      <c r="BC623" s="72">
        <v>256</v>
      </c>
      <c r="BD623" s="72">
        <f t="shared" si="12"/>
        <v>282</v>
      </c>
    </row>
    <row r="624" spans="54:56">
      <c r="BB624" s="72">
        <v>0.307</v>
      </c>
      <c r="BC624" s="72">
        <v>342</v>
      </c>
      <c r="BD624" s="72">
        <f t="shared" si="12"/>
        <v>196</v>
      </c>
    </row>
    <row r="625" spans="54:56">
      <c r="BB625" s="72">
        <v>0.3075</v>
      </c>
      <c r="BC625" s="72">
        <v>288</v>
      </c>
      <c r="BD625" s="72">
        <f t="shared" si="12"/>
        <v>250</v>
      </c>
    </row>
    <row r="626" spans="54:56">
      <c r="BB626" s="72">
        <v>0.308</v>
      </c>
      <c r="BC626" s="72">
        <v>292</v>
      </c>
      <c r="BD626" s="72">
        <f t="shared" si="12"/>
        <v>246</v>
      </c>
    </row>
    <row r="627" spans="54:56">
      <c r="BB627" s="72">
        <v>0.3085</v>
      </c>
      <c r="BC627" s="72">
        <v>319</v>
      </c>
      <c r="BD627" s="72">
        <f t="shared" si="12"/>
        <v>219</v>
      </c>
    </row>
    <row r="628" spans="54:56">
      <c r="BB628" s="72">
        <v>0.309</v>
      </c>
      <c r="BC628" s="72">
        <v>345</v>
      </c>
      <c r="BD628" s="72">
        <f t="shared" si="12"/>
        <v>193</v>
      </c>
    </row>
    <row r="629" spans="54:56">
      <c r="BB629" s="72">
        <v>0.3095</v>
      </c>
      <c r="BC629" s="72">
        <v>242</v>
      </c>
      <c r="BD629" s="72">
        <f t="shared" si="12"/>
        <v>296</v>
      </c>
    </row>
    <row r="630" spans="54:56">
      <c r="BB630" s="72">
        <v>0.31</v>
      </c>
      <c r="BC630" s="72">
        <v>279</v>
      </c>
      <c r="BD630" s="72">
        <f t="shared" si="12"/>
        <v>259</v>
      </c>
    </row>
    <row r="631" spans="54:56">
      <c r="BB631" s="72">
        <v>0.3105</v>
      </c>
      <c r="BC631" s="72">
        <v>262</v>
      </c>
      <c r="BD631" s="72">
        <f t="shared" si="12"/>
        <v>276</v>
      </c>
    </row>
    <row r="632" spans="54:56">
      <c r="BB632" s="72">
        <v>0.311</v>
      </c>
      <c r="BC632" s="72">
        <v>275</v>
      </c>
      <c r="BD632" s="72">
        <f t="shared" si="12"/>
        <v>263</v>
      </c>
    </row>
    <row r="633" spans="54:56">
      <c r="BB633" s="72">
        <v>0.3115</v>
      </c>
      <c r="BC633" s="72">
        <v>184</v>
      </c>
      <c r="BD633" s="72">
        <f t="shared" si="12"/>
        <v>354</v>
      </c>
    </row>
    <row r="634" spans="54:56">
      <c r="BB634" s="72">
        <v>0.312</v>
      </c>
      <c r="BC634" s="72">
        <v>152</v>
      </c>
      <c r="BD634" s="72">
        <f t="shared" si="12"/>
        <v>386</v>
      </c>
    </row>
    <row r="635" spans="54:56">
      <c r="BB635" s="72">
        <v>0.3125</v>
      </c>
      <c r="BC635" s="72">
        <v>297</v>
      </c>
      <c r="BD635" s="72">
        <f t="shared" si="12"/>
        <v>241</v>
      </c>
    </row>
    <row r="636" spans="54:56">
      <c r="BB636" s="72">
        <v>0.313</v>
      </c>
      <c r="BC636" s="72">
        <v>180</v>
      </c>
      <c r="BD636" s="72">
        <f t="shared" si="12"/>
        <v>358</v>
      </c>
    </row>
    <row r="637" spans="54:56">
      <c r="BB637" s="72">
        <v>0.3135</v>
      </c>
      <c r="BC637" s="72">
        <v>152</v>
      </c>
      <c r="BD637" s="72">
        <f t="shared" si="12"/>
        <v>386</v>
      </c>
    </row>
    <row r="638" spans="54:56">
      <c r="BB638" s="72">
        <v>0.314</v>
      </c>
      <c r="BC638" s="72">
        <v>333</v>
      </c>
      <c r="BD638" s="72">
        <f t="shared" si="12"/>
        <v>205</v>
      </c>
    </row>
    <row r="639" spans="54:56">
      <c r="BB639" s="72">
        <v>0.3145</v>
      </c>
      <c r="BC639" s="72">
        <v>247</v>
      </c>
      <c r="BD639" s="72">
        <f t="shared" si="12"/>
        <v>291</v>
      </c>
    </row>
    <row r="640" spans="54:56">
      <c r="BB640" s="72">
        <v>0.315</v>
      </c>
      <c r="BC640" s="72">
        <v>282</v>
      </c>
      <c r="BD640" s="72">
        <f t="shared" si="12"/>
        <v>256</v>
      </c>
    </row>
    <row r="641" spans="54:56">
      <c r="BB641" s="72">
        <v>0.3155</v>
      </c>
      <c r="BC641" s="72">
        <v>204</v>
      </c>
      <c r="BD641" s="72">
        <f t="shared" si="12"/>
        <v>334</v>
      </c>
    </row>
    <row r="642" spans="54:56">
      <c r="BB642" s="72">
        <v>0.316</v>
      </c>
      <c r="BC642" s="72">
        <v>264</v>
      </c>
      <c r="BD642" s="72">
        <f t="shared" si="12"/>
        <v>274</v>
      </c>
    </row>
    <row r="643" spans="54:56">
      <c r="BB643" s="72">
        <v>0.3165</v>
      </c>
      <c r="BC643" s="72">
        <v>210</v>
      </c>
      <c r="BD643" s="72">
        <f t="shared" si="12"/>
        <v>328</v>
      </c>
    </row>
    <row r="644" spans="54:56">
      <c r="BB644" s="72">
        <v>0.317</v>
      </c>
      <c r="BC644" s="72">
        <v>239</v>
      </c>
      <c r="BD644" s="72">
        <f t="shared" si="12"/>
        <v>299</v>
      </c>
    </row>
    <row r="645" spans="54:56">
      <c r="BB645" s="72">
        <v>0.3175</v>
      </c>
      <c r="BC645" s="72">
        <v>170</v>
      </c>
      <c r="BD645" s="72">
        <f t="shared" si="12"/>
        <v>368</v>
      </c>
    </row>
    <row r="646" spans="54:56">
      <c r="BB646" s="72">
        <v>0.318</v>
      </c>
      <c r="BC646" s="72">
        <v>293</v>
      </c>
      <c r="BD646" s="72">
        <f t="shared" si="12"/>
        <v>245</v>
      </c>
    </row>
    <row r="647" spans="54:56">
      <c r="BB647" s="72">
        <v>0.31850000000000001</v>
      </c>
      <c r="BC647" s="72">
        <v>281</v>
      </c>
      <c r="BD647" s="72">
        <f t="shared" si="12"/>
        <v>257</v>
      </c>
    </row>
    <row r="648" spans="54:56">
      <c r="BB648" s="72">
        <v>0.31900000000000001</v>
      </c>
      <c r="BC648" s="72">
        <v>318</v>
      </c>
      <c r="BD648" s="72">
        <f t="shared" si="12"/>
        <v>220</v>
      </c>
    </row>
    <row r="649" spans="54:56">
      <c r="BB649" s="72">
        <v>0.31950000000000001</v>
      </c>
      <c r="BC649" s="72">
        <v>269</v>
      </c>
      <c r="BD649" s="72">
        <f t="shared" si="12"/>
        <v>269</v>
      </c>
    </row>
    <row r="650" spans="54:56">
      <c r="BB650" s="72">
        <v>0.32</v>
      </c>
      <c r="BC650" s="72">
        <v>363</v>
      </c>
      <c r="BD650" s="72">
        <f t="shared" ref="BD650:BD713" si="13">$BB$5-BC650</f>
        <v>175</v>
      </c>
    </row>
    <row r="651" spans="54:56">
      <c r="BB651" s="72">
        <v>0.32050000000000001</v>
      </c>
      <c r="BC651" s="72">
        <v>268</v>
      </c>
      <c r="BD651" s="72">
        <f t="shared" si="13"/>
        <v>270</v>
      </c>
    </row>
    <row r="652" spans="54:56">
      <c r="BB652" s="72">
        <v>0.32100000000000001</v>
      </c>
      <c r="BC652" s="72">
        <v>219</v>
      </c>
      <c r="BD652" s="72">
        <f t="shared" si="13"/>
        <v>319</v>
      </c>
    </row>
    <row r="653" spans="54:56">
      <c r="BB653" s="72">
        <v>0.32150000000000001</v>
      </c>
      <c r="BC653" s="72">
        <v>225</v>
      </c>
      <c r="BD653" s="72">
        <f t="shared" si="13"/>
        <v>313</v>
      </c>
    </row>
    <row r="654" spans="54:56">
      <c r="BB654" s="72">
        <v>0.32200000000000001</v>
      </c>
      <c r="BC654" s="72">
        <v>120</v>
      </c>
      <c r="BD654" s="72">
        <f t="shared" si="13"/>
        <v>418</v>
      </c>
    </row>
    <row r="655" spans="54:56">
      <c r="BB655" s="72">
        <v>0.32250000000000001</v>
      </c>
      <c r="BC655" s="72">
        <v>271</v>
      </c>
      <c r="BD655" s="72">
        <f t="shared" si="13"/>
        <v>267</v>
      </c>
    </row>
    <row r="656" spans="54:56">
      <c r="BB656" s="72">
        <v>0.32300000000000001</v>
      </c>
      <c r="BC656" s="72">
        <v>177</v>
      </c>
      <c r="BD656" s="72">
        <f t="shared" si="13"/>
        <v>361</v>
      </c>
    </row>
    <row r="657" spans="54:56">
      <c r="BB657" s="72">
        <v>0.32350000000000001</v>
      </c>
      <c r="BC657" s="72">
        <v>216</v>
      </c>
      <c r="BD657" s="72">
        <f t="shared" si="13"/>
        <v>322</v>
      </c>
    </row>
    <row r="658" spans="54:56">
      <c r="BB658" s="72">
        <v>0.32400000000000001</v>
      </c>
      <c r="BC658" s="72">
        <v>291</v>
      </c>
      <c r="BD658" s="72">
        <f t="shared" si="13"/>
        <v>247</v>
      </c>
    </row>
    <row r="659" spans="54:56">
      <c r="BB659" s="72">
        <v>0.32450000000000001</v>
      </c>
      <c r="BC659" s="72">
        <v>224</v>
      </c>
      <c r="BD659" s="72">
        <f t="shared" si="13"/>
        <v>314</v>
      </c>
    </row>
    <row r="660" spans="54:56">
      <c r="BB660" s="72">
        <v>0.32500000000000001</v>
      </c>
      <c r="BC660" s="72">
        <v>337</v>
      </c>
      <c r="BD660" s="72">
        <f t="shared" si="13"/>
        <v>201</v>
      </c>
    </row>
    <row r="661" spans="54:56">
      <c r="BB661" s="72">
        <v>0.32550000000000001</v>
      </c>
      <c r="BC661" s="72">
        <v>253</v>
      </c>
      <c r="BD661" s="72">
        <f t="shared" si="13"/>
        <v>285</v>
      </c>
    </row>
    <row r="662" spans="54:56">
      <c r="BB662" s="72">
        <v>0.32600000000000001</v>
      </c>
      <c r="BC662" s="72">
        <v>230</v>
      </c>
      <c r="BD662" s="72">
        <f t="shared" si="13"/>
        <v>308</v>
      </c>
    </row>
    <row r="663" spans="54:56">
      <c r="BB663" s="72">
        <v>0.32650000000000001</v>
      </c>
      <c r="BC663" s="72">
        <v>270</v>
      </c>
      <c r="BD663" s="72">
        <f t="shared" si="13"/>
        <v>268</v>
      </c>
    </row>
    <row r="664" spans="54:56">
      <c r="BB664" s="72">
        <v>0.32700000000000001</v>
      </c>
      <c r="BC664" s="72">
        <v>346</v>
      </c>
      <c r="BD664" s="72">
        <f t="shared" si="13"/>
        <v>192</v>
      </c>
    </row>
    <row r="665" spans="54:56">
      <c r="BB665" s="72">
        <v>0.32750000000000001</v>
      </c>
      <c r="BC665" s="72">
        <v>192</v>
      </c>
      <c r="BD665" s="72">
        <f t="shared" si="13"/>
        <v>346</v>
      </c>
    </row>
    <row r="666" spans="54:56">
      <c r="BB666" s="72">
        <v>0.32800000000000001</v>
      </c>
      <c r="BC666" s="72">
        <v>219</v>
      </c>
      <c r="BD666" s="72">
        <f t="shared" si="13"/>
        <v>319</v>
      </c>
    </row>
    <row r="667" spans="54:56">
      <c r="BB667" s="72">
        <v>0.32850000000000001</v>
      </c>
      <c r="BC667" s="72">
        <v>272</v>
      </c>
      <c r="BD667" s="72">
        <f t="shared" si="13"/>
        <v>266</v>
      </c>
    </row>
    <row r="668" spans="54:56">
      <c r="BB668" s="72">
        <v>0.32900000000000001</v>
      </c>
      <c r="BC668" s="72">
        <v>215</v>
      </c>
      <c r="BD668" s="72">
        <f t="shared" si="13"/>
        <v>323</v>
      </c>
    </row>
    <row r="669" spans="54:56">
      <c r="BB669" s="72">
        <v>0.32950000000000002</v>
      </c>
      <c r="BC669" s="72">
        <v>158</v>
      </c>
      <c r="BD669" s="72">
        <f t="shared" si="13"/>
        <v>380</v>
      </c>
    </row>
    <row r="670" spans="54:56">
      <c r="BB670" s="72">
        <v>0.33</v>
      </c>
      <c r="BC670" s="72">
        <v>194</v>
      </c>
      <c r="BD670" s="72">
        <f t="shared" si="13"/>
        <v>344</v>
      </c>
    </row>
    <row r="671" spans="54:56">
      <c r="BB671" s="72">
        <v>0.33050000000000002</v>
      </c>
      <c r="BC671" s="72">
        <v>340</v>
      </c>
      <c r="BD671" s="72">
        <f t="shared" si="13"/>
        <v>198</v>
      </c>
    </row>
    <row r="672" spans="54:56">
      <c r="BB672" s="72">
        <v>0.33100000000000002</v>
      </c>
      <c r="BC672" s="72">
        <v>311</v>
      </c>
      <c r="BD672" s="72">
        <f t="shared" si="13"/>
        <v>227</v>
      </c>
    </row>
    <row r="673" spans="54:56">
      <c r="BB673" s="72">
        <v>0.33150000000000002</v>
      </c>
      <c r="BC673" s="72">
        <v>254</v>
      </c>
      <c r="BD673" s="72">
        <f t="shared" si="13"/>
        <v>284</v>
      </c>
    </row>
    <row r="674" spans="54:56">
      <c r="BB674" s="72">
        <v>0.33200000000000002</v>
      </c>
      <c r="BC674" s="72">
        <v>274</v>
      </c>
      <c r="BD674" s="72">
        <f t="shared" si="13"/>
        <v>264</v>
      </c>
    </row>
    <row r="675" spans="54:56">
      <c r="BB675" s="72">
        <v>0.33250000000000002</v>
      </c>
      <c r="BC675" s="72">
        <v>319</v>
      </c>
      <c r="BD675" s="72">
        <f t="shared" si="13"/>
        <v>219</v>
      </c>
    </row>
    <row r="676" spans="54:56">
      <c r="BB676" s="72">
        <v>0.33300000000000002</v>
      </c>
      <c r="BC676" s="72">
        <v>271</v>
      </c>
      <c r="BD676" s="72">
        <f t="shared" si="13"/>
        <v>267</v>
      </c>
    </row>
    <row r="677" spans="54:56">
      <c r="BB677" s="72">
        <v>0.33350000000000002</v>
      </c>
      <c r="BC677" s="72">
        <v>281</v>
      </c>
      <c r="BD677" s="72">
        <f t="shared" si="13"/>
        <v>257</v>
      </c>
    </row>
    <row r="678" spans="54:56">
      <c r="BB678" s="72">
        <v>0.33400000000000002</v>
      </c>
      <c r="BC678" s="72">
        <v>311</v>
      </c>
      <c r="BD678" s="72">
        <f t="shared" si="13"/>
        <v>227</v>
      </c>
    </row>
    <row r="679" spans="54:56">
      <c r="BB679" s="72">
        <v>0.33450000000000002</v>
      </c>
      <c r="BC679" s="72">
        <v>153</v>
      </c>
      <c r="BD679" s="72">
        <f t="shared" si="13"/>
        <v>385</v>
      </c>
    </row>
    <row r="680" spans="54:56">
      <c r="BB680" s="72">
        <v>0.33500000000000002</v>
      </c>
      <c r="BC680" s="72">
        <v>246</v>
      </c>
      <c r="BD680" s="72">
        <f t="shared" si="13"/>
        <v>292</v>
      </c>
    </row>
    <row r="681" spans="54:56">
      <c r="BB681" s="72">
        <v>0.33550000000000002</v>
      </c>
      <c r="BC681" s="72">
        <v>303</v>
      </c>
      <c r="BD681" s="72">
        <f t="shared" si="13"/>
        <v>235</v>
      </c>
    </row>
    <row r="682" spans="54:56">
      <c r="BB682" s="72">
        <v>0.33600000000000002</v>
      </c>
      <c r="BC682" s="72">
        <v>247</v>
      </c>
      <c r="BD682" s="72">
        <f t="shared" si="13"/>
        <v>291</v>
      </c>
    </row>
    <row r="683" spans="54:56">
      <c r="BB683" s="72">
        <v>0.33650000000000002</v>
      </c>
      <c r="BC683" s="72">
        <v>236</v>
      </c>
      <c r="BD683" s="72">
        <f t="shared" si="13"/>
        <v>302</v>
      </c>
    </row>
    <row r="684" spans="54:56">
      <c r="BB684" s="72">
        <v>0.33700000000000002</v>
      </c>
      <c r="BC684" s="72">
        <v>260</v>
      </c>
      <c r="BD684" s="72">
        <f t="shared" si="13"/>
        <v>278</v>
      </c>
    </row>
    <row r="685" spans="54:56">
      <c r="BB685" s="72">
        <v>0.33750000000000002</v>
      </c>
      <c r="BC685" s="72">
        <v>228</v>
      </c>
      <c r="BD685" s="72">
        <f t="shared" si="13"/>
        <v>310</v>
      </c>
    </row>
    <row r="686" spans="54:56">
      <c r="BB686" s="72">
        <v>0.33800000000000002</v>
      </c>
      <c r="BC686" s="72">
        <v>296</v>
      </c>
      <c r="BD686" s="72">
        <f t="shared" si="13"/>
        <v>242</v>
      </c>
    </row>
    <row r="687" spans="54:56">
      <c r="BB687" s="72">
        <v>0.33850000000000002</v>
      </c>
      <c r="BC687" s="72">
        <v>245</v>
      </c>
      <c r="BD687" s="72">
        <f t="shared" si="13"/>
        <v>293</v>
      </c>
    </row>
    <row r="688" spans="54:56">
      <c r="BB688" s="72">
        <v>0.33900000000000002</v>
      </c>
      <c r="BC688" s="72">
        <v>232</v>
      </c>
      <c r="BD688" s="72">
        <f t="shared" si="13"/>
        <v>306</v>
      </c>
    </row>
    <row r="689" spans="54:56">
      <c r="BB689" s="72">
        <v>0.33950000000000002</v>
      </c>
      <c r="BC689" s="72">
        <v>247</v>
      </c>
      <c r="BD689" s="72">
        <f t="shared" si="13"/>
        <v>291</v>
      </c>
    </row>
    <row r="690" spans="54:56">
      <c r="BB690" s="72">
        <v>0.34</v>
      </c>
      <c r="BC690" s="72">
        <v>159</v>
      </c>
      <c r="BD690" s="72">
        <f t="shared" si="13"/>
        <v>379</v>
      </c>
    </row>
    <row r="691" spans="54:56">
      <c r="BB691" s="72">
        <v>0.34050000000000002</v>
      </c>
      <c r="BC691" s="72">
        <v>158</v>
      </c>
      <c r="BD691" s="72">
        <f t="shared" si="13"/>
        <v>380</v>
      </c>
    </row>
    <row r="692" spans="54:56">
      <c r="BB692" s="72">
        <v>0.34100000000000003</v>
      </c>
      <c r="BC692" s="72">
        <v>213</v>
      </c>
      <c r="BD692" s="72">
        <f t="shared" si="13"/>
        <v>325</v>
      </c>
    </row>
    <row r="693" spans="54:56">
      <c r="BB693" s="72">
        <v>0.34150000000000003</v>
      </c>
      <c r="BC693" s="72">
        <v>191</v>
      </c>
      <c r="BD693" s="72">
        <f t="shared" si="13"/>
        <v>347</v>
      </c>
    </row>
    <row r="694" spans="54:56">
      <c r="BB694" s="72">
        <v>0.34200000000000003</v>
      </c>
      <c r="BC694" s="72">
        <v>225</v>
      </c>
      <c r="BD694" s="72">
        <f t="shared" si="13"/>
        <v>313</v>
      </c>
    </row>
    <row r="695" spans="54:56">
      <c r="BB695" s="72">
        <v>0.34250000000000003</v>
      </c>
      <c r="BC695" s="72">
        <v>309</v>
      </c>
      <c r="BD695" s="72">
        <f t="shared" si="13"/>
        <v>229</v>
      </c>
    </row>
    <row r="696" spans="54:56">
      <c r="BB696" s="72">
        <v>0.34300000000000003</v>
      </c>
      <c r="BC696" s="72">
        <v>195</v>
      </c>
      <c r="BD696" s="72">
        <f t="shared" si="13"/>
        <v>343</v>
      </c>
    </row>
    <row r="697" spans="54:56">
      <c r="BB697" s="72">
        <v>0.34350000000000003</v>
      </c>
      <c r="BC697" s="72">
        <v>201</v>
      </c>
      <c r="BD697" s="72">
        <f t="shared" si="13"/>
        <v>337</v>
      </c>
    </row>
    <row r="698" spans="54:56">
      <c r="BB698" s="72">
        <v>0.34399999999999997</v>
      </c>
      <c r="BC698" s="72">
        <v>224</v>
      </c>
      <c r="BD698" s="72">
        <f t="shared" si="13"/>
        <v>314</v>
      </c>
    </row>
    <row r="699" spans="54:56">
      <c r="BB699" s="72">
        <v>0.34449999999999997</v>
      </c>
      <c r="BC699" s="72">
        <v>357</v>
      </c>
      <c r="BD699" s="72">
        <f t="shared" si="13"/>
        <v>181</v>
      </c>
    </row>
    <row r="700" spans="54:56">
      <c r="BB700" s="72">
        <v>0.34499999999999997</v>
      </c>
      <c r="BC700" s="72">
        <v>279</v>
      </c>
      <c r="BD700" s="72">
        <f t="shared" si="13"/>
        <v>259</v>
      </c>
    </row>
    <row r="701" spans="54:56">
      <c r="BB701" s="72">
        <v>0.34549999999999997</v>
      </c>
      <c r="BC701" s="72">
        <v>176</v>
      </c>
      <c r="BD701" s="72">
        <f t="shared" si="13"/>
        <v>362</v>
      </c>
    </row>
    <row r="702" spans="54:56">
      <c r="BB702" s="72">
        <v>0.34599999999999997</v>
      </c>
      <c r="BC702" s="72">
        <v>220</v>
      </c>
      <c r="BD702" s="72">
        <f t="shared" si="13"/>
        <v>318</v>
      </c>
    </row>
    <row r="703" spans="54:56">
      <c r="BB703" s="72">
        <v>0.34649999999999997</v>
      </c>
      <c r="BC703" s="72">
        <v>213</v>
      </c>
      <c r="BD703" s="72">
        <f t="shared" si="13"/>
        <v>325</v>
      </c>
    </row>
    <row r="704" spans="54:56">
      <c r="BB704" s="72">
        <v>0.34699999999999998</v>
      </c>
      <c r="BC704" s="72">
        <v>216</v>
      </c>
      <c r="BD704" s="72">
        <f t="shared" si="13"/>
        <v>322</v>
      </c>
    </row>
    <row r="705" spans="54:56">
      <c r="BB705" s="72">
        <v>0.34749999999999998</v>
      </c>
      <c r="BC705" s="72">
        <v>172</v>
      </c>
      <c r="BD705" s="72">
        <f t="shared" si="13"/>
        <v>366</v>
      </c>
    </row>
    <row r="706" spans="54:56">
      <c r="BB706" s="72">
        <v>0.34799999999999998</v>
      </c>
      <c r="BC706" s="72">
        <v>186</v>
      </c>
      <c r="BD706" s="72">
        <f t="shared" si="13"/>
        <v>352</v>
      </c>
    </row>
    <row r="707" spans="54:56">
      <c r="BB707" s="72">
        <v>0.34849999999999998</v>
      </c>
      <c r="BC707" s="72">
        <v>179</v>
      </c>
      <c r="BD707" s="72">
        <f t="shared" si="13"/>
        <v>359</v>
      </c>
    </row>
    <row r="708" spans="54:56">
      <c r="BB708" s="72">
        <v>0.34899999999999998</v>
      </c>
      <c r="BC708" s="72">
        <v>201</v>
      </c>
      <c r="BD708" s="72">
        <f t="shared" si="13"/>
        <v>337</v>
      </c>
    </row>
    <row r="709" spans="54:56">
      <c r="BB709" s="72">
        <v>0.34949999999999998</v>
      </c>
      <c r="BC709" s="72">
        <v>160</v>
      </c>
      <c r="BD709" s="72">
        <f t="shared" si="13"/>
        <v>378</v>
      </c>
    </row>
    <row r="710" spans="54:56">
      <c r="BB710" s="72">
        <v>0.35</v>
      </c>
      <c r="BC710" s="72">
        <v>199</v>
      </c>
      <c r="BD710" s="72">
        <f t="shared" si="13"/>
        <v>339</v>
      </c>
    </row>
    <row r="711" spans="54:56">
      <c r="BB711" s="72">
        <v>0.35049999999999998</v>
      </c>
      <c r="BC711" s="72">
        <v>313</v>
      </c>
      <c r="BD711" s="72">
        <f t="shared" si="13"/>
        <v>225</v>
      </c>
    </row>
    <row r="712" spans="54:56">
      <c r="BB712" s="72">
        <v>0.35099999999999998</v>
      </c>
      <c r="BC712" s="72">
        <v>212</v>
      </c>
      <c r="BD712" s="72">
        <f t="shared" si="13"/>
        <v>326</v>
      </c>
    </row>
    <row r="713" spans="54:56">
      <c r="BB713" s="72">
        <v>0.35149999999999998</v>
      </c>
      <c r="BC713" s="72">
        <v>159</v>
      </c>
      <c r="BD713" s="72">
        <f t="shared" si="13"/>
        <v>379</v>
      </c>
    </row>
    <row r="714" spans="54:56">
      <c r="BB714" s="72">
        <v>0.35199999999999998</v>
      </c>
      <c r="BC714" s="72">
        <v>159</v>
      </c>
      <c r="BD714" s="72">
        <f t="shared" ref="BD714:BD777" si="14">$BB$5-BC714</f>
        <v>379</v>
      </c>
    </row>
    <row r="715" spans="54:56">
      <c r="BB715" s="72">
        <v>0.35249999999999998</v>
      </c>
      <c r="BC715" s="72">
        <v>354</v>
      </c>
      <c r="BD715" s="72">
        <f t="shared" si="14"/>
        <v>184</v>
      </c>
    </row>
    <row r="716" spans="54:56">
      <c r="BB716" s="72">
        <v>0.35299999999999998</v>
      </c>
      <c r="BC716" s="72">
        <v>223</v>
      </c>
      <c r="BD716" s="72">
        <f t="shared" si="14"/>
        <v>315</v>
      </c>
    </row>
    <row r="717" spans="54:56">
      <c r="BB717" s="72">
        <v>0.35349999999999998</v>
      </c>
      <c r="BC717" s="72">
        <v>197</v>
      </c>
      <c r="BD717" s="72">
        <f t="shared" si="14"/>
        <v>341</v>
      </c>
    </row>
    <row r="718" spans="54:56">
      <c r="BB718" s="72">
        <v>0.35399999999999998</v>
      </c>
      <c r="BC718" s="72">
        <v>226</v>
      </c>
      <c r="BD718" s="72">
        <f t="shared" si="14"/>
        <v>312</v>
      </c>
    </row>
    <row r="719" spans="54:56">
      <c r="BB719" s="72">
        <v>0.35449999999999998</v>
      </c>
      <c r="BC719" s="72">
        <v>244</v>
      </c>
      <c r="BD719" s="72">
        <f t="shared" si="14"/>
        <v>294</v>
      </c>
    </row>
    <row r="720" spans="54:56">
      <c r="BB720" s="72">
        <v>0.35499999999999998</v>
      </c>
      <c r="BC720" s="72">
        <v>230</v>
      </c>
      <c r="BD720" s="72">
        <f t="shared" si="14"/>
        <v>308</v>
      </c>
    </row>
    <row r="721" spans="54:56">
      <c r="BB721" s="72">
        <v>0.35549999999999998</v>
      </c>
      <c r="BC721" s="72">
        <v>180</v>
      </c>
      <c r="BD721" s="72">
        <f t="shared" si="14"/>
        <v>358</v>
      </c>
    </row>
    <row r="722" spans="54:56">
      <c r="BB722" s="72">
        <v>0.35599999999999998</v>
      </c>
      <c r="BC722" s="72">
        <v>163</v>
      </c>
      <c r="BD722" s="72">
        <f t="shared" si="14"/>
        <v>375</v>
      </c>
    </row>
    <row r="723" spans="54:56">
      <c r="BB723" s="72">
        <v>0.35649999999999998</v>
      </c>
      <c r="BC723" s="72">
        <v>342</v>
      </c>
      <c r="BD723" s="72">
        <f t="shared" si="14"/>
        <v>196</v>
      </c>
    </row>
    <row r="724" spans="54:56">
      <c r="BB724" s="72">
        <v>0.35699999999999998</v>
      </c>
      <c r="BC724" s="72">
        <v>164</v>
      </c>
      <c r="BD724" s="72">
        <f t="shared" si="14"/>
        <v>374</v>
      </c>
    </row>
    <row r="725" spans="54:56">
      <c r="BB725" s="72">
        <v>0.35749999999999998</v>
      </c>
      <c r="BC725" s="72">
        <v>254</v>
      </c>
      <c r="BD725" s="72">
        <f t="shared" si="14"/>
        <v>284</v>
      </c>
    </row>
    <row r="726" spans="54:56">
      <c r="BB726" s="72">
        <v>0.35799999999999998</v>
      </c>
      <c r="BC726" s="72">
        <v>336</v>
      </c>
      <c r="BD726" s="72">
        <f t="shared" si="14"/>
        <v>202</v>
      </c>
    </row>
    <row r="727" spans="54:56">
      <c r="BB727" s="72">
        <v>0.35849999999999999</v>
      </c>
      <c r="BC727" s="72">
        <v>251</v>
      </c>
      <c r="BD727" s="72">
        <f t="shared" si="14"/>
        <v>287</v>
      </c>
    </row>
    <row r="728" spans="54:56">
      <c r="BB728" s="72">
        <v>0.35899999999999999</v>
      </c>
      <c r="BC728" s="72">
        <v>276</v>
      </c>
      <c r="BD728" s="72">
        <f t="shared" si="14"/>
        <v>262</v>
      </c>
    </row>
    <row r="729" spans="54:56">
      <c r="BB729" s="72">
        <v>0.35949999999999999</v>
      </c>
      <c r="BC729" s="72">
        <v>222</v>
      </c>
      <c r="BD729" s="72">
        <f t="shared" si="14"/>
        <v>316</v>
      </c>
    </row>
    <row r="730" spans="54:56">
      <c r="BB730" s="72">
        <v>0.36</v>
      </c>
      <c r="BC730" s="72">
        <v>285</v>
      </c>
      <c r="BD730" s="72">
        <f t="shared" si="14"/>
        <v>253</v>
      </c>
    </row>
    <row r="731" spans="54:56">
      <c r="BB731" s="72">
        <v>0.36049999999999999</v>
      </c>
      <c r="BC731" s="72">
        <v>214</v>
      </c>
      <c r="BD731" s="72">
        <f t="shared" si="14"/>
        <v>324</v>
      </c>
    </row>
    <row r="732" spans="54:56">
      <c r="BB732" s="72">
        <v>0.36099999999999999</v>
      </c>
      <c r="BC732" s="72">
        <v>400</v>
      </c>
      <c r="BD732" s="72">
        <f t="shared" si="14"/>
        <v>138</v>
      </c>
    </row>
    <row r="733" spans="54:56">
      <c r="BB733" s="72">
        <v>0.36149999999999999</v>
      </c>
      <c r="BC733" s="72">
        <v>255</v>
      </c>
      <c r="BD733" s="72">
        <f t="shared" si="14"/>
        <v>283</v>
      </c>
    </row>
    <row r="734" spans="54:56">
      <c r="BB734" s="72">
        <v>0.36199999999999999</v>
      </c>
      <c r="BC734" s="72">
        <v>186</v>
      </c>
      <c r="BD734" s="72">
        <f t="shared" si="14"/>
        <v>352</v>
      </c>
    </row>
    <row r="735" spans="54:56">
      <c r="BB735" s="72">
        <v>0.36249999999999999</v>
      </c>
      <c r="BC735" s="72">
        <v>292</v>
      </c>
      <c r="BD735" s="72">
        <f t="shared" si="14"/>
        <v>246</v>
      </c>
    </row>
    <row r="736" spans="54:56">
      <c r="BB736" s="72">
        <v>0.36299999999999999</v>
      </c>
      <c r="BC736" s="72">
        <v>194</v>
      </c>
      <c r="BD736" s="72">
        <f t="shared" si="14"/>
        <v>344</v>
      </c>
    </row>
    <row r="737" spans="54:56">
      <c r="BB737" s="72">
        <v>0.36349999999999999</v>
      </c>
      <c r="BC737" s="72">
        <v>312</v>
      </c>
      <c r="BD737" s="72">
        <f t="shared" si="14"/>
        <v>226</v>
      </c>
    </row>
    <row r="738" spans="54:56">
      <c r="BB738" s="72">
        <v>0.36399999999999999</v>
      </c>
      <c r="BC738" s="72">
        <v>178</v>
      </c>
      <c r="BD738" s="72">
        <f t="shared" si="14"/>
        <v>360</v>
      </c>
    </row>
    <row r="739" spans="54:56">
      <c r="BB739" s="72">
        <v>0.36449999999999999</v>
      </c>
      <c r="BC739" s="72">
        <v>211</v>
      </c>
      <c r="BD739" s="72">
        <f t="shared" si="14"/>
        <v>327</v>
      </c>
    </row>
    <row r="740" spans="54:56">
      <c r="BB740" s="72">
        <v>0.36499999999999999</v>
      </c>
      <c r="BC740" s="72">
        <v>224</v>
      </c>
      <c r="BD740" s="72">
        <f t="shared" si="14"/>
        <v>314</v>
      </c>
    </row>
    <row r="741" spans="54:56">
      <c r="BB741" s="72">
        <v>0.36549999999999999</v>
      </c>
      <c r="BC741" s="72">
        <v>237</v>
      </c>
      <c r="BD741" s="72">
        <f t="shared" si="14"/>
        <v>301</v>
      </c>
    </row>
    <row r="742" spans="54:56">
      <c r="BB742" s="72">
        <v>0.36599999999999999</v>
      </c>
      <c r="BC742" s="72">
        <v>291</v>
      </c>
      <c r="BD742" s="72">
        <f t="shared" si="14"/>
        <v>247</v>
      </c>
    </row>
    <row r="743" spans="54:56">
      <c r="BB743" s="72">
        <v>0.36649999999999999</v>
      </c>
      <c r="BC743" s="72">
        <v>263</v>
      </c>
      <c r="BD743" s="72">
        <f t="shared" si="14"/>
        <v>275</v>
      </c>
    </row>
    <row r="744" spans="54:56">
      <c r="BB744" s="72">
        <v>0.36699999999999999</v>
      </c>
      <c r="BC744" s="72">
        <v>234</v>
      </c>
      <c r="BD744" s="72">
        <f t="shared" si="14"/>
        <v>304</v>
      </c>
    </row>
    <row r="745" spans="54:56">
      <c r="BB745" s="72">
        <v>0.36749999999999999</v>
      </c>
      <c r="BC745" s="72">
        <v>268</v>
      </c>
      <c r="BD745" s="72">
        <f t="shared" si="14"/>
        <v>270</v>
      </c>
    </row>
    <row r="746" spans="54:56">
      <c r="BB746" s="72">
        <v>0.36799999999999999</v>
      </c>
      <c r="BC746" s="72">
        <v>289</v>
      </c>
      <c r="BD746" s="72">
        <f t="shared" si="14"/>
        <v>249</v>
      </c>
    </row>
    <row r="747" spans="54:56">
      <c r="BB747" s="72">
        <v>0.36849999999999999</v>
      </c>
      <c r="BC747" s="72">
        <v>221</v>
      </c>
      <c r="BD747" s="72">
        <f t="shared" si="14"/>
        <v>317</v>
      </c>
    </row>
    <row r="748" spans="54:56">
      <c r="BB748" s="72">
        <v>0.36899999999999999</v>
      </c>
      <c r="BC748" s="72">
        <v>260</v>
      </c>
      <c r="BD748" s="72">
        <f t="shared" si="14"/>
        <v>278</v>
      </c>
    </row>
    <row r="749" spans="54:56">
      <c r="BB749" s="72">
        <v>0.3695</v>
      </c>
      <c r="BC749" s="72">
        <v>276</v>
      </c>
      <c r="BD749" s="72">
        <f t="shared" si="14"/>
        <v>262</v>
      </c>
    </row>
    <row r="750" spans="54:56">
      <c r="BB750" s="72">
        <v>0.37</v>
      </c>
      <c r="BC750" s="72">
        <v>258</v>
      </c>
      <c r="BD750" s="72">
        <f t="shared" si="14"/>
        <v>280</v>
      </c>
    </row>
    <row r="751" spans="54:56">
      <c r="BB751" s="72">
        <v>0.3705</v>
      </c>
      <c r="BC751" s="72">
        <v>254</v>
      </c>
      <c r="BD751" s="72">
        <f t="shared" si="14"/>
        <v>284</v>
      </c>
    </row>
    <row r="752" spans="54:56">
      <c r="BB752" s="72">
        <v>0.371</v>
      </c>
      <c r="BC752" s="72">
        <v>173</v>
      </c>
      <c r="BD752" s="72">
        <f t="shared" si="14"/>
        <v>365</v>
      </c>
    </row>
    <row r="753" spans="54:56">
      <c r="BB753" s="72">
        <v>0.3715</v>
      </c>
      <c r="BC753" s="72">
        <v>260</v>
      </c>
      <c r="BD753" s="72">
        <f t="shared" si="14"/>
        <v>278</v>
      </c>
    </row>
    <row r="754" spans="54:56">
      <c r="BB754" s="72">
        <v>0.372</v>
      </c>
      <c r="BC754" s="72">
        <v>195</v>
      </c>
      <c r="BD754" s="72">
        <f t="shared" si="14"/>
        <v>343</v>
      </c>
    </row>
    <row r="755" spans="54:56">
      <c r="BB755" s="72">
        <v>0.3725</v>
      </c>
      <c r="BC755" s="72">
        <v>212</v>
      </c>
      <c r="BD755" s="72">
        <f t="shared" si="14"/>
        <v>326</v>
      </c>
    </row>
    <row r="756" spans="54:56">
      <c r="BB756" s="72">
        <v>0.373</v>
      </c>
      <c r="BC756" s="72">
        <v>284</v>
      </c>
      <c r="BD756" s="72">
        <f t="shared" si="14"/>
        <v>254</v>
      </c>
    </row>
    <row r="757" spans="54:56">
      <c r="BB757" s="72">
        <v>0.3735</v>
      </c>
      <c r="BC757" s="72">
        <v>262</v>
      </c>
      <c r="BD757" s="72">
        <f t="shared" si="14"/>
        <v>276</v>
      </c>
    </row>
    <row r="758" spans="54:56">
      <c r="BB758" s="72">
        <v>0.374</v>
      </c>
      <c r="BC758" s="72">
        <v>211</v>
      </c>
      <c r="BD758" s="72">
        <f t="shared" si="14"/>
        <v>327</v>
      </c>
    </row>
    <row r="759" spans="54:56">
      <c r="BB759" s="72">
        <v>0.3745</v>
      </c>
      <c r="BC759" s="72">
        <v>234</v>
      </c>
      <c r="BD759" s="72">
        <f t="shared" si="14"/>
        <v>304</v>
      </c>
    </row>
    <row r="760" spans="54:56">
      <c r="BB760" s="72">
        <v>0.375</v>
      </c>
      <c r="BC760" s="72">
        <v>168</v>
      </c>
      <c r="BD760" s="72">
        <f t="shared" si="14"/>
        <v>370</v>
      </c>
    </row>
    <row r="761" spans="54:56">
      <c r="BB761" s="72">
        <v>0.3755</v>
      </c>
      <c r="BC761" s="72">
        <v>158</v>
      </c>
      <c r="BD761" s="72">
        <f t="shared" si="14"/>
        <v>380</v>
      </c>
    </row>
    <row r="762" spans="54:56">
      <c r="BB762" s="72">
        <v>0.376</v>
      </c>
      <c r="BC762" s="72">
        <v>254</v>
      </c>
      <c r="BD762" s="72">
        <f t="shared" si="14"/>
        <v>284</v>
      </c>
    </row>
    <row r="763" spans="54:56">
      <c r="BB763" s="72">
        <v>0.3765</v>
      </c>
      <c r="BC763" s="72">
        <v>258</v>
      </c>
      <c r="BD763" s="72">
        <f t="shared" si="14"/>
        <v>280</v>
      </c>
    </row>
    <row r="764" spans="54:56">
      <c r="BB764" s="72">
        <v>0.377</v>
      </c>
      <c r="BC764" s="72">
        <v>206</v>
      </c>
      <c r="BD764" s="72">
        <f t="shared" si="14"/>
        <v>332</v>
      </c>
    </row>
    <row r="765" spans="54:56">
      <c r="BB765" s="72">
        <v>0.3775</v>
      </c>
      <c r="BC765" s="72">
        <v>375</v>
      </c>
      <c r="BD765" s="72">
        <f t="shared" si="14"/>
        <v>163</v>
      </c>
    </row>
    <row r="766" spans="54:56">
      <c r="BB766" s="72">
        <v>0.378</v>
      </c>
      <c r="BC766" s="72">
        <v>290</v>
      </c>
      <c r="BD766" s="72">
        <f t="shared" si="14"/>
        <v>248</v>
      </c>
    </row>
    <row r="767" spans="54:56">
      <c r="BB767" s="72">
        <v>0.3785</v>
      </c>
      <c r="BC767" s="72">
        <v>221</v>
      </c>
      <c r="BD767" s="72">
        <f t="shared" si="14"/>
        <v>317</v>
      </c>
    </row>
    <row r="768" spans="54:56">
      <c r="BB768" s="72">
        <v>0.379</v>
      </c>
      <c r="BC768" s="72">
        <v>219</v>
      </c>
      <c r="BD768" s="72">
        <f t="shared" si="14"/>
        <v>319</v>
      </c>
    </row>
    <row r="769" spans="54:56">
      <c r="BB769" s="72">
        <v>0.3795</v>
      </c>
      <c r="BC769" s="72">
        <v>161</v>
      </c>
      <c r="BD769" s="72">
        <f t="shared" si="14"/>
        <v>377</v>
      </c>
    </row>
    <row r="770" spans="54:56">
      <c r="BB770" s="72">
        <v>0.38</v>
      </c>
      <c r="BC770" s="72">
        <v>211</v>
      </c>
      <c r="BD770" s="72">
        <f t="shared" si="14"/>
        <v>327</v>
      </c>
    </row>
    <row r="771" spans="54:56">
      <c r="BB771" s="72">
        <v>0.3805</v>
      </c>
      <c r="BC771" s="72">
        <v>191</v>
      </c>
      <c r="BD771" s="72">
        <f t="shared" si="14"/>
        <v>347</v>
      </c>
    </row>
    <row r="772" spans="54:56">
      <c r="BB772" s="72">
        <v>0.38100000000000001</v>
      </c>
      <c r="BC772" s="72">
        <v>192</v>
      </c>
      <c r="BD772" s="72">
        <f t="shared" si="14"/>
        <v>346</v>
      </c>
    </row>
    <row r="773" spans="54:56">
      <c r="BB773" s="72">
        <v>0.38150000000000001</v>
      </c>
      <c r="BC773" s="72">
        <v>276</v>
      </c>
      <c r="BD773" s="72">
        <f t="shared" si="14"/>
        <v>262</v>
      </c>
    </row>
    <row r="774" spans="54:56">
      <c r="BB774" s="72">
        <v>0.38200000000000001</v>
      </c>
      <c r="BC774" s="72">
        <v>290</v>
      </c>
      <c r="BD774" s="72">
        <f t="shared" si="14"/>
        <v>248</v>
      </c>
    </row>
    <row r="775" spans="54:56">
      <c r="BB775" s="72">
        <v>0.38250000000000001</v>
      </c>
      <c r="BC775" s="72">
        <v>160</v>
      </c>
      <c r="BD775" s="72">
        <f t="shared" si="14"/>
        <v>378</v>
      </c>
    </row>
    <row r="776" spans="54:56">
      <c r="BB776" s="72">
        <v>0.38300000000000001</v>
      </c>
      <c r="BC776" s="72">
        <v>152</v>
      </c>
      <c r="BD776" s="72">
        <f t="shared" si="14"/>
        <v>386</v>
      </c>
    </row>
    <row r="777" spans="54:56">
      <c r="BB777" s="72">
        <v>0.38350000000000001</v>
      </c>
      <c r="BC777" s="72">
        <v>262</v>
      </c>
      <c r="BD777" s="72">
        <f t="shared" si="14"/>
        <v>276</v>
      </c>
    </row>
    <row r="778" spans="54:56">
      <c r="BB778" s="72">
        <v>0.38400000000000001</v>
      </c>
      <c r="BC778" s="72">
        <v>275</v>
      </c>
      <c r="BD778" s="72">
        <f t="shared" ref="BD778:BD841" si="15">$BB$5-BC778</f>
        <v>263</v>
      </c>
    </row>
    <row r="779" spans="54:56">
      <c r="BB779" s="72">
        <v>0.38450000000000001</v>
      </c>
      <c r="BC779" s="72">
        <v>215</v>
      </c>
      <c r="BD779" s="72">
        <f t="shared" si="15"/>
        <v>323</v>
      </c>
    </row>
    <row r="780" spans="54:56">
      <c r="BB780" s="72">
        <v>0.38500000000000001</v>
      </c>
      <c r="BC780" s="72">
        <v>193</v>
      </c>
      <c r="BD780" s="72">
        <f t="shared" si="15"/>
        <v>345</v>
      </c>
    </row>
    <row r="781" spans="54:56">
      <c r="BB781" s="72">
        <v>0.38550000000000001</v>
      </c>
      <c r="BC781" s="72">
        <v>283</v>
      </c>
      <c r="BD781" s="72">
        <f t="shared" si="15"/>
        <v>255</v>
      </c>
    </row>
    <row r="782" spans="54:56">
      <c r="BB782" s="72">
        <v>0.38600000000000001</v>
      </c>
      <c r="BC782" s="72">
        <v>285</v>
      </c>
      <c r="BD782" s="72">
        <f t="shared" si="15"/>
        <v>253</v>
      </c>
    </row>
    <row r="783" spans="54:56">
      <c r="BB783" s="72">
        <v>0.38650000000000001</v>
      </c>
      <c r="BC783" s="72">
        <v>255</v>
      </c>
      <c r="BD783" s="72">
        <f t="shared" si="15"/>
        <v>283</v>
      </c>
    </row>
    <row r="784" spans="54:56">
      <c r="BB784" s="72">
        <v>0.38700000000000001</v>
      </c>
      <c r="BC784" s="72">
        <v>315</v>
      </c>
      <c r="BD784" s="72">
        <f t="shared" si="15"/>
        <v>223</v>
      </c>
    </row>
    <row r="785" spans="54:56">
      <c r="BB785" s="72">
        <v>0.38750000000000001</v>
      </c>
      <c r="BC785" s="72">
        <v>248</v>
      </c>
      <c r="BD785" s="72">
        <f t="shared" si="15"/>
        <v>290</v>
      </c>
    </row>
    <row r="786" spans="54:56">
      <c r="BB786" s="72">
        <v>0.38800000000000001</v>
      </c>
      <c r="BC786" s="72">
        <v>239</v>
      </c>
      <c r="BD786" s="72">
        <f t="shared" si="15"/>
        <v>299</v>
      </c>
    </row>
    <row r="787" spans="54:56">
      <c r="BB787" s="72">
        <v>0.38850000000000001</v>
      </c>
      <c r="BC787" s="72">
        <v>212</v>
      </c>
      <c r="BD787" s="72">
        <f t="shared" si="15"/>
        <v>326</v>
      </c>
    </row>
    <row r="788" spans="54:56">
      <c r="BB788" s="72">
        <v>0.38900000000000001</v>
      </c>
      <c r="BC788" s="72">
        <v>188</v>
      </c>
      <c r="BD788" s="72">
        <f t="shared" si="15"/>
        <v>350</v>
      </c>
    </row>
    <row r="789" spans="54:56">
      <c r="BB789" s="72">
        <v>0.38950000000000001</v>
      </c>
      <c r="BC789" s="72">
        <v>244</v>
      </c>
      <c r="BD789" s="72">
        <f t="shared" si="15"/>
        <v>294</v>
      </c>
    </row>
    <row r="790" spans="54:56">
      <c r="BB790" s="72">
        <v>0.39</v>
      </c>
      <c r="BC790" s="72">
        <v>320</v>
      </c>
      <c r="BD790" s="72">
        <f t="shared" si="15"/>
        <v>218</v>
      </c>
    </row>
    <row r="791" spans="54:56">
      <c r="BB791" s="72">
        <v>0.39050000000000001</v>
      </c>
      <c r="BC791" s="72">
        <v>233</v>
      </c>
      <c r="BD791" s="72">
        <f t="shared" si="15"/>
        <v>305</v>
      </c>
    </row>
    <row r="792" spans="54:56">
      <c r="BB792" s="72">
        <v>0.39100000000000001</v>
      </c>
      <c r="BC792" s="72">
        <v>243</v>
      </c>
      <c r="BD792" s="72">
        <f t="shared" si="15"/>
        <v>295</v>
      </c>
    </row>
    <row r="793" spans="54:56">
      <c r="BB793" s="72">
        <v>0.39150000000000001</v>
      </c>
      <c r="BC793" s="72">
        <v>234</v>
      </c>
      <c r="BD793" s="72">
        <f t="shared" si="15"/>
        <v>304</v>
      </c>
    </row>
    <row r="794" spans="54:56">
      <c r="BB794" s="72">
        <v>0.39200000000000002</v>
      </c>
      <c r="BC794" s="72">
        <v>265</v>
      </c>
      <c r="BD794" s="72">
        <f t="shared" si="15"/>
        <v>273</v>
      </c>
    </row>
    <row r="795" spans="54:56">
      <c r="BB795" s="72">
        <v>0.39250000000000002</v>
      </c>
      <c r="BC795" s="72">
        <v>328</v>
      </c>
      <c r="BD795" s="72">
        <f t="shared" si="15"/>
        <v>210</v>
      </c>
    </row>
    <row r="796" spans="54:56">
      <c r="BB796" s="72">
        <v>0.39300000000000002</v>
      </c>
      <c r="BC796" s="72">
        <v>183</v>
      </c>
      <c r="BD796" s="72">
        <f t="shared" si="15"/>
        <v>355</v>
      </c>
    </row>
    <row r="797" spans="54:56">
      <c r="BB797" s="72">
        <v>0.39350000000000002</v>
      </c>
      <c r="BC797" s="72">
        <v>271</v>
      </c>
      <c r="BD797" s="72">
        <f t="shared" si="15"/>
        <v>267</v>
      </c>
    </row>
    <row r="798" spans="54:56">
      <c r="BB798" s="72">
        <v>0.39400000000000002</v>
      </c>
      <c r="BC798" s="72">
        <v>179</v>
      </c>
      <c r="BD798" s="72">
        <f t="shared" si="15"/>
        <v>359</v>
      </c>
    </row>
    <row r="799" spans="54:56">
      <c r="BB799" s="72">
        <v>0.39450000000000002</v>
      </c>
      <c r="BC799" s="72">
        <v>170</v>
      </c>
      <c r="BD799" s="72">
        <f t="shared" si="15"/>
        <v>368</v>
      </c>
    </row>
    <row r="800" spans="54:56">
      <c r="BB800" s="72">
        <v>0.39500000000000002</v>
      </c>
      <c r="BC800" s="72">
        <v>238</v>
      </c>
      <c r="BD800" s="72">
        <f t="shared" si="15"/>
        <v>300</v>
      </c>
    </row>
    <row r="801" spans="54:56">
      <c r="BB801" s="72">
        <v>0.39550000000000002</v>
      </c>
      <c r="BC801" s="72">
        <v>207</v>
      </c>
      <c r="BD801" s="72">
        <f t="shared" si="15"/>
        <v>331</v>
      </c>
    </row>
    <row r="802" spans="54:56">
      <c r="BB802" s="72">
        <v>0.39600000000000002</v>
      </c>
      <c r="BC802" s="72">
        <v>254</v>
      </c>
      <c r="BD802" s="72">
        <f t="shared" si="15"/>
        <v>284</v>
      </c>
    </row>
    <row r="803" spans="54:56">
      <c r="BB803" s="72">
        <v>0.39650000000000002</v>
      </c>
      <c r="BC803" s="72">
        <v>135</v>
      </c>
      <c r="BD803" s="72">
        <f t="shared" si="15"/>
        <v>403</v>
      </c>
    </row>
    <row r="804" spans="54:56">
      <c r="BB804" s="72">
        <v>0.39700000000000002</v>
      </c>
      <c r="BC804" s="72">
        <v>198</v>
      </c>
      <c r="BD804" s="72">
        <f t="shared" si="15"/>
        <v>340</v>
      </c>
    </row>
    <row r="805" spans="54:56">
      <c r="BB805" s="72">
        <v>0.39750000000000002</v>
      </c>
      <c r="BC805" s="72">
        <v>230</v>
      </c>
      <c r="BD805" s="72">
        <f t="shared" si="15"/>
        <v>308</v>
      </c>
    </row>
    <row r="806" spans="54:56">
      <c r="BB806" s="72">
        <v>0.39800000000000002</v>
      </c>
      <c r="BC806" s="72">
        <v>255</v>
      </c>
      <c r="BD806" s="72">
        <f t="shared" si="15"/>
        <v>283</v>
      </c>
    </row>
    <row r="807" spans="54:56">
      <c r="BB807" s="72">
        <v>0.39850000000000002</v>
      </c>
      <c r="BC807" s="72">
        <v>247</v>
      </c>
      <c r="BD807" s="72">
        <f t="shared" si="15"/>
        <v>291</v>
      </c>
    </row>
    <row r="808" spans="54:56">
      <c r="BB808" s="72">
        <v>0.39900000000000002</v>
      </c>
      <c r="BC808" s="72">
        <v>299</v>
      </c>
      <c r="BD808" s="72">
        <f t="shared" si="15"/>
        <v>239</v>
      </c>
    </row>
    <row r="809" spans="54:56">
      <c r="BB809" s="72">
        <v>0.39950000000000002</v>
      </c>
      <c r="BC809" s="72">
        <v>191</v>
      </c>
      <c r="BD809" s="72">
        <f t="shared" si="15"/>
        <v>347</v>
      </c>
    </row>
    <row r="810" spans="54:56">
      <c r="BB810" s="72">
        <v>0.4</v>
      </c>
      <c r="BC810" s="72">
        <v>237</v>
      </c>
      <c r="BD810" s="72">
        <f t="shared" si="15"/>
        <v>301</v>
      </c>
    </row>
    <row r="811" spans="54:56">
      <c r="BB811" s="72">
        <v>0.40050000000000002</v>
      </c>
      <c r="BC811" s="72">
        <v>203</v>
      </c>
      <c r="BD811" s="72">
        <f t="shared" si="15"/>
        <v>335</v>
      </c>
    </row>
    <row r="812" spans="54:56">
      <c r="BB812" s="72">
        <v>0.40100000000000002</v>
      </c>
      <c r="BC812" s="72">
        <v>258</v>
      </c>
      <c r="BD812" s="72">
        <f t="shared" si="15"/>
        <v>280</v>
      </c>
    </row>
    <row r="813" spans="54:56">
      <c r="BB813" s="72">
        <v>0.40150000000000002</v>
      </c>
      <c r="BC813" s="72">
        <v>212</v>
      </c>
      <c r="BD813" s="72">
        <f t="shared" si="15"/>
        <v>326</v>
      </c>
    </row>
    <row r="814" spans="54:56">
      <c r="BB814" s="72">
        <v>0.40200000000000002</v>
      </c>
      <c r="BC814" s="72">
        <v>218</v>
      </c>
      <c r="BD814" s="72">
        <f t="shared" si="15"/>
        <v>320</v>
      </c>
    </row>
    <row r="815" spans="54:56">
      <c r="BB815" s="72">
        <v>0.40250000000000002</v>
      </c>
      <c r="BC815" s="72">
        <v>351</v>
      </c>
      <c r="BD815" s="72">
        <f t="shared" si="15"/>
        <v>187</v>
      </c>
    </row>
    <row r="816" spans="54:56">
      <c r="BB816" s="72">
        <v>0.40300000000000002</v>
      </c>
      <c r="BC816" s="72">
        <v>201</v>
      </c>
      <c r="BD816" s="72">
        <f t="shared" si="15"/>
        <v>337</v>
      </c>
    </row>
    <row r="817" spans="54:56">
      <c r="BB817" s="72">
        <v>0.40350000000000003</v>
      </c>
      <c r="BC817" s="72">
        <v>251</v>
      </c>
      <c r="BD817" s="72">
        <f t="shared" si="15"/>
        <v>287</v>
      </c>
    </row>
    <row r="818" spans="54:56">
      <c r="BB818" s="72">
        <v>0.40400000000000003</v>
      </c>
      <c r="BC818" s="72">
        <v>242</v>
      </c>
      <c r="BD818" s="72">
        <f t="shared" si="15"/>
        <v>296</v>
      </c>
    </row>
    <row r="819" spans="54:56">
      <c r="BB819" s="72">
        <v>0.40450000000000003</v>
      </c>
      <c r="BC819" s="72">
        <v>270</v>
      </c>
      <c r="BD819" s="72">
        <f t="shared" si="15"/>
        <v>268</v>
      </c>
    </row>
    <row r="820" spans="54:56">
      <c r="BB820" s="72">
        <v>0.40500000000000003</v>
      </c>
      <c r="BC820" s="72">
        <v>263</v>
      </c>
      <c r="BD820" s="72">
        <f t="shared" si="15"/>
        <v>275</v>
      </c>
    </row>
    <row r="821" spans="54:56">
      <c r="BB821" s="72">
        <v>0.40550000000000003</v>
      </c>
      <c r="BC821" s="72">
        <v>312</v>
      </c>
      <c r="BD821" s="72">
        <f t="shared" si="15"/>
        <v>226</v>
      </c>
    </row>
    <row r="822" spans="54:56">
      <c r="BB822" s="72">
        <v>0.40600000000000003</v>
      </c>
      <c r="BC822" s="72">
        <v>346</v>
      </c>
      <c r="BD822" s="72">
        <f t="shared" si="15"/>
        <v>192</v>
      </c>
    </row>
    <row r="823" spans="54:56">
      <c r="BB823" s="72">
        <v>0.40649999999999997</v>
      </c>
      <c r="BC823" s="72">
        <v>363</v>
      </c>
      <c r="BD823" s="72">
        <f t="shared" si="15"/>
        <v>175</v>
      </c>
    </row>
    <row r="824" spans="54:56">
      <c r="BB824" s="72">
        <v>0.40699999999999997</v>
      </c>
      <c r="BC824" s="72">
        <v>322</v>
      </c>
      <c r="BD824" s="72">
        <f t="shared" si="15"/>
        <v>216</v>
      </c>
    </row>
    <row r="825" spans="54:56">
      <c r="BB825" s="72">
        <v>0.40749999999999997</v>
      </c>
      <c r="BC825" s="72">
        <v>293</v>
      </c>
      <c r="BD825" s="72">
        <f t="shared" si="15"/>
        <v>245</v>
      </c>
    </row>
    <row r="826" spans="54:56">
      <c r="BB826" s="72">
        <v>0.40799999999999997</v>
      </c>
      <c r="BC826" s="72">
        <v>241</v>
      </c>
      <c r="BD826" s="72">
        <f t="shared" si="15"/>
        <v>297</v>
      </c>
    </row>
    <row r="827" spans="54:56">
      <c r="BB827" s="72">
        <v>0.40849999999999997</v>
      </c>
      <c r="BC827" s="72">
        <v>139</v>
      </c>
      <c r="BD827" s="72">
        <f t="shared" si="15"/>
        <v>399</v>
      </c>
    </row>
    <row r="828" spans="54:56">
      <c r="BB828" s="72">
        <v>0.40899999999999997</v>
      </c>
      <c r="BC828" s="72">
        <v>219</v>
      </c>
      <c r="BD828" s="72">
        <f t="shared" si="15"/>
        <v>319</v>
      </c>
    </row>
    <row r="829" spans="54:56">
      <c r="BB829" s="72">
        <v>0.40949999999999998</v>
      </c>
      <c r="BC829" s="72">
        <v>204</v>
      </c>
      <c r="BD829" s="72">
        <f t="shared" si="15"/>
        <v>334</v>
      </c>
    </row>
    <row r="830" spans="54:56">
      <c r="BB830" s="72">
        <v>0.41</v>
      </c>
      <c r="BC830" s="72">
        <v>122</v>
      </c>
      <c r="BD830" s="72">
        <f t="shared" si="15"/>
        <v>416</v>
      </c>
    </row>
    <row r="831" spans="54:56">
      <c r="BB831" s="72">
        <v>0.41049999999999998</v>
      </c>
      <c r="BC831" s="72">
        <v>235</v>
      </c>
      <c r="BD831" s="72">
        <f t="shared" si="15"/>
        <v>303</v>
      </c>
    </row>
    <row r="832" spans="54:56">
      <c r="BB832" s="72">
        <v>0.41099999999999998</v>
      </c>
      <c r="BC832" s="72">
        <v>263</v>
      </c>
      <c r="BD832" s="72">
        <f t="shared" si="15"/>
        <v>275</v>
      </c>
    </row>
    <row r="833" spans="54:56">
      <c r="BB833" s="72">
        <v>0.41149999999999998</v>
      </c>
      <c r="BC833" s="72">
        <v>233</v>
      </c>
      <c r="BD833" s="72">
        <f t="shared" si="15"/>
        <v>305</v>
      </c>
    </row>
    <row r="834" spans="54:56">
      <c r="BB834" s="72">
        <v>0.41199999999999998</v>
      </c>
      <c r="BC834" s="72">
        <v>339</v>
      </c>
      <c r="BD834" s="72">
        <f t="shared" si="15"/>
        <v>199</v>
      </c>
    </row>
    <row r="835" spans="54:56">
      <c r="BB835" s="72">
        <v>0.41249999999999998</v>
      </c>
      <c r="BC835" s="72">
        <v>249</v>
      </c>
      <c r="BD835" s="72">
        <f t="shared" si="15"/>
        <v>289</v>
      </c>
    </row>
    <row r="836" spans="54:56">
      <c r="BB836" s="72">
        <v>0.41299999999999998</v>
      </c>
      <c r="BC836" s="72">
        <v>192</v>
      </c>
      <c r="BD836" s="72">
        <f t="shared" si="15"/>
        <v>346</v>
      </c>
    </row>
    <row r="837" spans="54:56">
      <c r="BB837" s="72">
        <v>0.41349999999999998</v>
      </c>
      <c r="BC837" s="72">
        <v>356</v>
      </c>
      <c r="BD837" s="72">
        <f t="shared" si="15"/>
        <v>182</v>
      </c>
    </row>
    <row r="838" spans="54:56">
      <c r="BB838" s="72">
        <v>0.41399999999999998</v>
      </c>
      <c r="BC838" s="72">
        <v>241</v>
      </c>
      <c r="BD838" s="72">
        <f t="shared" si="15"/>
        <v>297</v>
      </c>
    </row>
    <row r="839" spans="54:56">
      <c r="BB839" s="72">
        <v>0.41449999999999998</v>
      </c>
      <c r="BC839" s="72">
        <v>247</v>
      </c>
      <c r="BD839" s="72">
        <f t="shared" si="15"/>
        <v>291</v>
      </c>
    </row>
    <row r="840" spans="54:56">
      <c r="BB840" s="72">
        <v>0.41499999999999998</v>
      </c>
      <c r="BC840" s="72">
        <v>206</v>
      </c>
      <c r="BD840" s="72">
        <f t="shared" si="15"/>
        <v>332</v>
      </c>
    </row>
    <row r="841" spans="54:56">
      <c r="BB841" s="72">
        <v>0.41549999999999998</v>
      </c>
      <c r="BC841" s="72">
        <v>209</v>
      </c>
      <c r="BD841" s="72">
        <f t="shared" si="15"/>
        <v>329</v>
      </c>
    </row>
    <row r="842" spans="54:56">
      <c r="BB842" s="72">
        <v>0.41599999999999998</v>
      </c>
      <c r="BC842" s="72">
        <v>220</v>
      </c>
      <c r="BD842" s="72">
        <f t="shared" ref="BD842:BD905" si="16">$BB$5-BC842</f>
        <v>318</v>
      </c>
    </row>
    <row r="843" spans="54:56">
      <c r="BB843" s="72">
        <v>0.41649999999999998</v>
      </c>
      <c r="BC843" s="72">
        <v>190</v>
      </c>
      <c r="BD843" s="72">
        <f t="shared" si="16"/>
        <v>348</v>
      </c>
    </row>
    <row r="844" spans="54:56">
      <c r="BB844" s="72">
        <v>0.41699999999999998</v>
      </c>
      <c r="BC844" s="72">
        <v>272</v>
      </c>
      <c r="BD844" s="72">
        <f t="shared" si="16"/>
        <v>266</v>
      </c>
    </row>
    <row r="845" spans="54:56">
      <c r="BB845" s="72">
        <v>0.41749999999999998</v>
      </c>
      <c r="BC845" s="72">
        <v>249</v>
      </c>
      <c r="BD845" s="72">
        <f t="shared" si="16"/>
        <v>289</v>
      </c>
    </row>
    <row r="846" spans="54:56">
      <c r="BB846" s="72">
        <v>0.41799999999999998</v>
      </c>
      <c r="BC846" s="72">
        <v>192</v>
      </c>
      <c r="BD846" s="72">
        <f t="shared" si="16"/>
        <v>346</v>
      </c>
    </row>
    <row r="847" spans="54:56">
      <c r="BB847" s="72">
        <v>0.41849999999999998</v>
      </c>
      <c r="BC847" s="72">
        <v>342</v>
      </c>
      <c r="BD847" s="72">
        <f t="shared" si="16"/>
        <v>196</v>
      </c>
    </row>
    <row r="848" spans="54:56">
      <c r="BB848" s="72">
        <v>0.41899999999999998</v>
      </c>
      <c r="BC848" s="72">
        <v>288</v>
      </c>
      <c r="BD848" s="72">
        <f t="shared" si="16"/>
        <v>250</v>
      </c>
    </row>
    <row r="849" spans="54:56">
      <c r="BB849" s="72">
        <v>0.41949999999999998</v>
      </c>
      <c r="BC849" s="72">
        <v>152</v>
      </c>
      <c r="BD849" s="72">
        <f t="shared" si="16"/>
        <v>386</v>
      </c>
    </row>
    <row r="850" spans="54:56">
      <c r="BB850" s="72">
        <v>0.42</v>
      </c>
      <c r="BC850" s="72">
        <v>302</v>
      </c>
      <c r="BD850" s="72">
        <f t="shared" si="16"/>
        <v>236</v>
      </c>
    </row>
    <row r="851" spans="54:56">
      <c r="BB851" s="72">
        <v>0.42049999999999998</v>
      </c>
      <c r="BC851" s="72">
        <v>241</v>
      </c>
      <c r="BD851" s="72">
        <f t="shared" si="16"/>
        <v>297</v>
      </c>
    </row>
    <row r="852" spans="54:56">
      <c r="BB852" s="72">
        <v>0.42099999999999999</v>
      </c>
      <c r="BC852" s="72">
        <v>219</v>
      </c>
      <c r="BD852" s="72">
        <f t="shared" si="16"/>
        <v>319</v>
      </c>
    </row>
    <row r="853" spans="54:56">
      <c r="BB853" s="72">
        <v>0.42149999999999999</v>
      </c>
      <c r="BC853" s="72">
        <v>160</v>
      </c>
      <c r="BD853" s="72">
        <f t="shared" si="16"/>
        <v>378</v>
      </c>
    </row>
    <row r="854" spans="54:56">
      <c r="BB854" s="72">
        <v>0.42199999999999999</v>
      </c>
      <c r="BC854" s="72">
        <v>337</v>
      </c>
      <c r="BD854" s="72">
        <f t="shared" si="16"/>
        <v>201</v>
      </c>
    </row>
    <row r="855" spans="54:56">
      <c r="BB855" s="72">
        <v>0.42249999999999999</v>
      </c>
      <c r="BC855" s="72">
        <v>218</v>
      </c>
      <c r="BD855" s="72">
        <f t="shared" si="16"/>
        <v>320</v>
      </c>
    </row>
    <row r="856" spans="54:56">
      <c r="BB856" s="72">
        <v>0.42299999999999999</v>
      </c>
      <c r="BC856" s="72">
        <v>175</v>
      </c>
      <c r="BD856" s="72">
        <f t="shared" si="16"/>
        <v>363</v>
      </c>
    </row>
    <row r="857" spans="54:56">
      <c r="BB857" s="72">
        <v>0.42349999999999999</v>
      </c>
      <c r="BC857" s="72">
        <v>260</v>
      </c>
      <c r="BD857" s="72">
        <f t="shared" si="16"/>
        <v>278</v>
      </c>
    </row>
    <row r="858" spans="54:56">
      <c r="BB858" s="72">
        <v>0.42399999999999999</v>
      </c>
      <c r="BC858" s="72">
        <v>241</v>
      </c>
      <c r="BD858" s="72">
        <f t="shared" si="16"/>
        <v>297</v>
      </c>
    </row>
    <row r="859" spans="54:56">
      <c r="BB859" s="72">
        <v>0.42449999999999999</v>
      </c>
      <c r="BC859" s="72">
        <v>292</v>
      </c>
      <c r="BD859" s="72">
        <f t="shared" si="16"/>
        <v>246</v>
      </c>
    </row>
    <row r="860" spans="54:56">
      <c r="BB860" s="72">
        <v>0.42499999999999999</v>
      </c>
      <c r="BC860" s="72">
        <v>195</v>
      </c>
      <c r="BD860" s="72">
        <f t="shared" si="16"/>
        <v>343</v>
      </c>
    </row>
    <row r="861" spans="54:56">
      <c r="BB861" s="72">
        <v>0.42549999999999999</v>
      </c>
      <c r="BC861" s="72">
        <v>170</v>
      </c>
      <c r="BD861" s="72">
        <f t="shared" si="16"/>
        <v>368</v>
      </c>
    </row>
    <row r="862" spans="54:56">
      <c r="BB862" s="72">
        <v>0.42599999999999999</v>
      </c>
      <c r="BC862" s="72">
        <v>268</v>
      </c>
      <c r="BD862" s="72">
        <f t="shared" si="16"/>
        <v>270</v>
      </c>
    </row>
    <row r="863" spans="54:56">
      <c r="BB863" s="72">
        <v>0.42649999999999999</v>
      </c>
      <c r="BC863" s="72">
        <v>314</v>
      </c>
      <c r="BD863" s="72">
        <f t="shared" si="16"/>
        <v>224</v>
      </c>
    </row>
    <row r="864" spans="54:56">
      <c r="BB864" s="72">
        <v>0.42699999999999999</v>
      </c>
      <c r="BC864" s="72">
        <v>266</v>
      </c>
      <c r="BD864" s="72">
        <f t="shared" si="16"/>
        <v>272</v>
      </c>
    </row>
    <row r="865" spans="54:56">
      <c r="BB865" s="72">
        <v>0.42749999999999999</v>
      </c>
      <c r="BC865" s="72">
        <v>151</v>
      </c>
      <c r="BD865" s="72">
        <f t="shared" si="16"/>
        <v>387</v>
      </c>
    </row>
    <row r="866" spans="54:56">
      <c r="BB866" s="72">
        <v>0.42799999999999999</v>
      </c>
      <c r="BC866" s="72">
        <v>291</v>
      </c>
      <c r="BD866" s="72">
        <f t="shared" si="16"/>
        <v>247</v>
      </c>
    </row>
    <row r="867" spans="54:56">
      <c r="BB867" s="72">
        <v>0.42849999999999999</v>
      </c>
      <c r="BC867" s="72">
        <v>263</v>
      </c>
      <c r="BD867" s="72">
        <f t="shared" si="16"/>
        <v>275</v>
      </c>
    </row>
    <row r="868" spans="54:56">
      <c r="BB868" s="72">
        <v>0.42899999999999999</v>
      </c>
      <c r="BC868" s="72">
        <v>233</v>
      </c>
      <c r="BD868" s="72">
        <f t="shared" si="16"/>
        <v>305</v>
      </c>
    </row>
    <row r="869" spans="54:56">
      <c r="BB869" s="72">
        <v>0.42949999999999999</v>
      </c>
      <c r="BC869" s="72">
        <v>215</v>
      </c>
      <c r="BD869" s="72">
        <f t="shared" si="16"/>
        <v>323</v>
      </c>
    </row>
    <row r="870" spans="54:56">
      <c r="BB870" s="72">
        <v>0.43</v>
      </c>
      <c r="BC870" s="72">
        <v>261</v>
      </c>
      <c r="BD870" s="72">
        <f t="shared" si="16"/>
        <v>277</v>
      </c>
    </row>
    <row r="871" spans="54:56">
      <c r="BB871" s="72">
        <v>0.43049999999999999</v>
      </c>
      <c r="BC871" s="72">
        <v>226</v>
      </c>
      <c r="BD871" s="72">
        <f t="shared" si="16"/>
        <v>312</v>
      </c>
    </row>
    <row r="872" spans="54:56">
      <c r="BB872" s="72">
        <v>0.43099999999999999</v>
      </c>
      <c r="BC872" s="72">
        <v>243</v>
      </c>
      <c r="BD872" s="72">
        <f t="shared" si="16"/>
        <v>295</v>
      </c>
    </row>
    <row r="873" spans="54:56">
      <c r="BB873" s="72">
        <v>0.43149999999999999</v>
      </c>
      <c r="BC873" s="72">
        <v>281</v>
      </c>
      <c r="BD873" s="72">
        <f t="shared" si="16"/>
        <v>257</v>
      </c>
    </row>
    <row r="874" spans="54:56">
      <c r="BB874" s="72">
        <v>0.432</v>
      </c>
      <c r="BC874" s="72">
        <v>327</v>
      </c>
      <c r="BD874" s="72">
        <f t="shared" si="16"/>
        <v>211</v>
      </c>
    </row>
    <row r="875" spans="54:56">
      <c r="BB875" s="72">
        <v>0.4325</v>
      </c>
      <c r="BC875" s="72">
        <v>316</v>
      </c>
      <c r="BD875" s="72">
        <f t="shared" si="16"/>
        <v>222</v>
      </c>
    </row>
    <row r="876" spans="54:56">
      <c r="BB876" s="72">
        <v>0.433</v>
      </c>
      <c r="BC876" s="72">
        <v>255</v>
      </c>
      <c r="BD876" s="72">
        <f t="shared" si="16"/>
        <v>283</v>
      </c>
    </row>
    <row r="877" spans="54:56">
      <c r="BB877" s="72">
        <v>0.4335</v>
      </c>
      <c r="BC877" s="72">
        <v>244</v>
      </c>
      <c r="BD877" s="72">
        <f t="shared" si="16"/>
        <v>294</v>
      </c>
    </row>
    <row r="878" spans="54:56">
      <c r="BB878" s="72">
        <v>0.434</v>
      </c>
      <c r="BC878" s="72">
        <v>342</v>
      </c>
      <c r="BD878" s="72">
        <f t="shared" si="16"/>
        <v>196</v>
      </c>
    </row>
    <row r="879" spans="54:56">
      <c r="BB879" s="72">
        <v>0.4345</v>
      </c>
      <c r="BC879" s="72">
        <v>299</v>
      </c>
      <c r="BD879" s="72">
        <f t="shared" si="16"/>
        <v>239</v>
      </c>
    </row>
    <row r="880" spans="54:56">
      <c r="BB880" s="72">
        <v>0.435</v>
      </c>
      <c r="BC880" s="72">
        <v>282</v>
      </c>
      <c r="BD880" s="72">
        <f t="shared" si="16"/>
        <v>256</v>
      </c>
    </row>
    <row r="881" spans="54:56">
      <c r="BB881" s="72">
        <v>0.4355</v>
      </c>
      <c r="BC881" s="72">
        <v>167</v>
      </c>
      <c r="BD881" s="72">
        <f t="shared" si="16"/>
        <v>371</v>
      </c>
    </row>
    <row r="882" spans="54:56">
      <c r="BB882" s="72">
        <v>0.436</v>
      </c>
      <c r="BC882" s="72">
        <v>255</v>
      </c>
      <c r="BD882" s="72">
        <f t="shared" si="16"/>
        <v>283</v>
      </c>
    </row>
    <row r="883" spans="54:56">
      <c r="BB883" s="72">
        <v>0.4365</v>
      </c>
      <c r="BC883" s="72">
        <v>375</v>
      </c>
      <c r="BD883" s="72">
        <f t="shared" si="16"/>
        <v>163</v>
      </c>
    </row>
    <row r="884" spans="54:56">
      <c r="BB884" s="72">
        <v>0.437</v>
      </c>
      <c r="BC884" s="72">
        <v>219</v>
      </c>
      <c r="BD884" s="72">
        <f t="shared" si="16"/>
        <v>319</v>
      </c>
    </row>
    <row r="885" spans="54:56">
      <c r="BB885" s="72">
        <v>0.4375</v>
      </c>
      <c r="BC885" s="72">
        <v>319</v>
      </c>
      <c r="BD885" s="72">
        <f t="shared" si="16"/>
        <v>219</v>
      </c>
    </row>
    <row r="886" spans="54:56">
      <c r="BB886" s="72">
        <v>0.438</v>
      </c>
      <c r="BC886" s="72">
        <v>244</v>
      </c>
      <c r="BD886" s="72">
        <f t="shared" si="16"/>
        <v>294</v>
      </c>
    </row>
    <row r="887" spans="54:56">
      <c r="BB887" s="72">
        <v>0.4385</v>
      </c>
      <c r="BC887" s="72">
        <v>216</v>
      </c>
      <c r="BD887" s="72">
        <f t="shared" si="16"/>
        <v>322</v>
      </c>
    </row>
    <row r="888" spans="54:56">
      <c r="BB888" s="72">
        <v>0.439</v>
      </c>
      <c r="BC888" s="72">
        <v>228</v>
      </c>
      <c r="BD888" s="72">
        <f t="shared" si="16"/>
        <v>310</v>
      </c>
    </row>
    <row r="889" spans="54:56">
      <c r="BB889" s="72">
        <v>0.4395</v>
      </c>
      <c r="BC889" s="72">
        <v>310</v>
      </c>
      <c r="BD889" s="72">
        <f t="shared" si="16"/>
        <v>228</v>
      </c>
    </row>
    <row r="890" spans="54:56">
      <c r="BB890" s="72">
        <v>0.44</v>
      </c>
      <c r="BC890" s="72">
        <v>170</v>
      </c>
      <c r="BD890" s="72">
        <f t="shared" si="16"/>
        <v>368</v>
      </c>
    </row>
    <row r="891" spans="54:56">
      <c r="BB891" s="72">
        <v>0.4405</v>
      </c>
      <c r="BC891" s="72">
        <v>319</v>
      </c>
      <c r="BD891" s="72">
        <f t="shared" si="16"/>
        <v>219</v>
      </c>
    </row>
    <row r="892" spans="54:56">
      <c r="BB892" s="72">
        <v>0.441</v>
      </c>
      <c r="BC892" s="72">
        <v>315</v>
      </c>
      <c r="BD892" s="72">
        <f t="shared" si="16"/>
        <v>223</v>
      </c>
    </row>
    <row r="893" spans="54:56">
      <c r="BB893" s="72">
        <v>0.4415</v>
      </c>
      <c r="BC893" s="72">
        <v>294</v>
      </c>
      <c r="BD893" s="72">
        <f t="shared" si="16"/>
        <v>244</v>
      </c>
    </row>
    <row r="894" spans="54:56">
      <c r="BB894" s="72">
        <v>0.442</v>
      </c>
      <c r="BC894" s="72">
        <v>181</v>
      </c>
      <c r="BD894" s="72">
        <f t="shared" si="16"/>
        <v>357</v>
      </c>
    </row>
    <row r="895" spans="54:56">
      <c r="BB895" s="72">
        <v>0.4425</v>
      </c>
      <c r="BC895" s="72">
        <v>196</v>
      </c>
      <c r="BD895" s="72">
        <f t="shared" si="16"/>
        <v>342</v>
      </c>
    </row>
    <row r="896" spans="54:56">
      <c r="BB896" s="72">
        <v>0.443</v>
      </c>
      <c r="BC896" s="72">
        <v>233</v>
      </c>
      <c r="BD896" s="72">
        <f t="shared" si="16"/>
        <v>305</v>
      </c>
    </row>
    <row r="897" spans="54:56">
      <c r="BB897" s="72">
        <v>0.44350000000000001</v>
      </c>
      <c r="BC897" s="72">
        <v>252</v>
      </c>
      <c r="BD897" s="72">
        <f t="shared" si="16"/>
        <v>286</v>
      </c>
    </row>
    <row r="898" spans="54:56">
      <c r="BB898" s="72">
        <v>0.44400000000000001</v>
      </c>
      <c r="BC898" s="72">
        <v>184</v>
      </c>
      <c r="BD898" s="72">
        <f t="shared" si="16"/>
        <v>354</v>
      </c>
    </row>
    <row r="899" spans="54:56">
      <c r="BB899" s="72">
        <v>0.44450000000000001</v>
      </c>
      <c r="BC899" s="72">
        <v>248</v>
      </c>
      <c r="BD899" s="72">
        <f t="shared" si="16"/>
        <v>290</v>
      </c>
    </row>
    <row r="900" spans="54:56">
      <c r="BB900" s="72">
        <v>0.44500000000000001</v>
      </c>
      <c r="BC900" s="72">
        <v>104</v>
      </c>
      <c r="BD900" s="72">
        <f t="shared" si="16"/>
        <v>434</v>
      </c>
    </row>
    <row r="901" spans="54:56">
      <c r="BB901" s="72">
        <v>0.44550000000000001</v>
      </c>
      <c r="BC901" s="72">
        <v>196</v>
      </c>
      <c r="BD901" s="72">
        <f t="shared" si="16"/>
        <v>342</v>
      </c>
    </row>
    <row r="902" spans="54:56">
      <c r="BB902" s="72">
        <v>0.44600000000000001</v>
      </c>
      <c r="BC902" s="72">
        <v>203</v>
      </c>
      <c r="BD902" s="72">
        <f t="shared" si="16"/>
        <v>335</v>
      </c>
    </row>
    <row r="903" spans="54:56">
      <c r="BB903" s="72">
        <v>0.44650000000000001</v>
      </c>
      <c r="BC903" s="72">
        <v>236</v>
      </c>
      <c r="BD903" s="72">
        <f t="shared" si="16"/>
        <v>302</v>
      </c>
    </row>
    <row r="904" spans="54:56">
      <c r="BB904" s="72">
        <v>0.44700000000000001</v>
      </c>
      <c r="BC904" s="72">
        <v>315</v>
      </c>
      <c r="BD904" s="72">
        <f t="shared" si="16"/>
        <v>223</v>
      </c>
    </row>
    <row r="905" spans="54:56">
      <c r="BB905" s="72">
        <v>0.44750000000000001</v>
      </c>
      <c r="BC905" s="72">
        <v>258</v>
      </c>
      <c r="BD905" s="72">
        <f t="shared" si="16"/>
        <v>280</v>
      </c>
    </row>
    <row r="906" spans="54:56">
      <c r="BB906" s="72">
        <v>0.44800000000000001</v>
      </c>
      <c r="BC906" s="72">
        <v>280</v>
      </c>
      <c r="BD906" s="72">
        <f t="shared" ref="BD906:BD969" si="17">$BB$5-BC906</f>
        <v>258</v>
      </c>
    </row>
    <row r="907" spans="54:56">
      <c r="BB907" s="72">
        <v>0.44850000000000001</v>
      </c>
      <c r="BC907" s="72">
        <v>275</v>
      </c>
      <c r="BD907" s="72">
        <f t="shared" si="17"/>
        <v>263</v>
      </c>
    </row>
    <row r="908" spans="54:56">
      <c r="BB908" s="72">
        <v>0.44900000000000001</v>
      </c>
      <c r="BC908" s="72">
        <v>203</v>
      </c>
      <c r="BD908" s="72">
        <f t="shared" si="17"/>
        <v>335</v>
      </c>
    </row>
    <row r="909" spans="54:56">
      <c r="BB909" s="72">
        <v>0.44950000000000001</v>
      </c>
      <c r="BC909" s="72">
        <v>181</v>
      </c>
      <c r="BD909" s="72">
        <f t="shared" si="17"/>
        <v>357</v>
      </c>
    </row>
    <row r="910" spans="54:56">
      <c r="BB910" s="72">
        <v>0.45</v>
      </c>
      <c r="BC910" s="72">
        <v>413</v>
      </c>
      <c r="BD910" s="72">
        <f t="shared" si="17"/>
        <v>125</v>
      </c>
    </row>
    <row r="911" spans="54:56">
      <c r="BB911" s="72">
        <v>0.45050000000000001</v>
      </c>
      <c r="BC911" s="72">
        <v>167</v>
      </c>
      <c r="BD911" s="72">
        <f t="shared" si="17"/>
        <v>371</v>
      </c>
    </row>
    <row r="912" spans="54:56">
      <c r="BB912" s="72">
        <v>0.45100000000000001</v>
      </c>
      <c r="BC912" s="72">
        <v>236</v>
      </c>
      <c r="BD912" s="72">
        <f t="shared" si="17"/>
        <v>302</v>
      </c>
    </row>
    <row r="913" spans="54:56">
      <c r="BB913" s="72">
        <v>0.45150000000000001</v>
      </c>
      <c r="BC913" s="72">
        <v>174</v>
      </c>
      <c r="BD913" s="72">
        <f t="shared" si="17"/>
        <v>364</v>
      </c>
    </row>
    <row r="914" spans="54:56">
      <c r="BB914" s="72">
        <v>0.45200000000000001</v>
      </c>
      <c r="BC914" s="72">
        <v>299</v>
      </c>
      <c r="BD914" s="72">
        <f t="shared" si="17"/>
        <v>239</v>
      </c>
    </row>
    <row r="915" spans="54:56">
      <c r="BB915" s="72">
        <v>0.45250000000000001</v>
      </c>
      <c r="BC915" s="72">
        <v>228</v>
      </c>
      <c r="BD915" s="72">
        <f t="shared" si="17"/>
        <v>310</v>
      </c>
    </row>
    <row r="916" spans="54:56">
      <c r="BB916" s="72">
        <v>0.45300000000000001</v>
      </c>
      <c r="BC916" s="72">
        <v>120</v>
      </c>
      <c r="BD916" s="72">
        <f t="shared" si="17"/>
        <v>418</v>
      </c>
    </row>
    <row r="917" spans="54:56">
      <c r="BB917" s="72">
        <v>0.45350000000000001</v>
      </c>
      <c r="BC917" s="72">
        <v>232</v>
      </c>
      <c r="BD917" s="72">
        <f t="shared" si="17"/>
        <v>306</v>
      </c>
    </row>
    <row r="918" spans="54:56">
      <c r="BB918" s="72">
        <v>0.45400000000000001</v>
      </c>
      <c r="BC918" s="72">
        <v>259</v>
      </c>
      <c r="BD918" s="72">
        <f t="shared" si="17"/>
        <v>279</v>
      </c>
    </row>
    <row r="919" spans="54:56">
      <c r="BB919" s="72">
        <v>0.45450000000000002</v>
      </c>
      <c r="BC919" s="72">
        <v>255</v>
      </c>
      <c r="BD919" s="72">
        <f t="shared" si="17"/>
        <v>283</v>
      </c>
    </row>
    <row r="920" spans="54:56">
      <c r="BB920" s="72">
        <v>0.45500000000000002</v>
      </c>
      <c r="BC920" s="72">
        <v>273</v>
      </c>
      <c r="BD920" s="72">
        <f t="shared" si="17"/>
        <v>265</v>
      </c>
    </row>
    <row r="921" spans="54:56">
      <c r="BB921" s="72">
        <v>0.45550000000000002</v>
      </c>
      <c r="BC921" s="72">
        <v>233</v>
      </c>
      <c r="BD921" s="72">
        <f t="shared" si="17"/>
        <v>305</v>
      </c>
    </row>
    <row r="922" spans="54:56">
      <c r="BB922" s="72">
        <v>0.45600000000000002</v>
      </c>
      <c r="BC922" s="72">
        <v>209</v>
      </c>
      <c r="BD922" s="72">
        <f t="shared" si="17"/>
        <v>329</v>
      </c>
    </row>
    <row r="923" spans="54:56">
      <c r="BB923" s="72">
        <v>0.45650000000000002</v>
      </c>
      <c r="BC923" s="72">
        <v>251</v>
      </c>
      <c r="BD923" s="72">
        <f t="shared" si="17"/>
        <v>287</v>
      </c>
    </row>
    <row r="924" spans="54:56">
      <c r="BB924" s="72">
        <v>0.45700000000000002</v>
      </c>
      <c r="BC924" s="72">
        <v>263</v>
      </c>
      <c r="BD924" s="72">
        <f t="shared" si="17"/>
        <v>275</v>
      </c>
    </row>
    <row r="925" spans="54:56">
      <c r="BB925" s="72">
        <v>0.45750000000000002</v>
      </c>
      <c r="BC925" s="72">
        <v>281</v>
      </c>
      <c r="BD925" s="72">
        <f t="shared" si="17"/>
        <v>257</v>
      </c>
    </row>
    <row r="926" spans="54:56">
      <c r="BB926" s="72">
        <v>0.45800000000000002</v>
      </c>
      <c r="BC926" s="72">
        <v>171</v>
      </c>
      <c r="BD926" s="72">
        <f t="shared" si="17"/>
        <v>367</v>
      </c>
    </row>
    <row r="927" spans="54:56">
      <c r="BB927" s="72">
        <v>0.45850000000000002</v>
      </c>
      <c r="BC927" s="72">
        <v>263</v>
      </c>
      <c r="BD927" s="72">
        <f t="shared" si="17"/>
        <v>275</v>
      </c>
    </row>
    <row r="928" spans="54:56">
      <c r="BB928" s="72">
        <v>0.45900000000000002</v>
      </c>
      <c r="BC928" s="72">
        <v>222</v>
      </c>
      <c r="BD928" s="72">
        <f t="shared" si="17"/>
        <v>316</v>
      </c>
    </row>
    <row r="929" spans="54:56">
      <c r="BB929" s="72">
        <v>0.45950000000000002</v>
      </c>
      <c r="BC929" s="72">
        <v>278</v>
      </c>
      <c r="BD929" s="72">
        <f t="shared" si="17"/>
        <v>260</v>
      </c>
    </row>
    <row r="930" spans="54:56">
      <c r="BB930" s="72">
        <v>0.46</v>
      </c>
      <c r="BC930" s="72">
        <v>203</v>
      </c>
      <c r="BD930" s="72">
        <f t="shared" si="17"/>
        <v>335</v>
      </c>
    </row>
    <row r="931" spans="54:56">
      <c r="BB931" s="72">
        <v>0.46050000000000002</v>
      </c>
      <c r="BC931" s="72">
        <v>191</v>
      </c>
      <c r="BD931" s="72">
        <f t="shared" si="17"/>
        <v>347</v>
      </c>
    </row>
    <row r="932" spans="54:56">
      <c r="BB932" s="72">
        <v>0.46100000000000002</v>
      </c>
      <c r="BC932" s="72">
        <v>313</v>
      </c>
      <c r="BD932" s="72">
        <f t="shared" si="17"/>
        <v>225</v>
      </c>
    </row>
    <row r="933" spans="54:56">
      <c r="BB933" s="72">
        <v>0.46150000000000002</v>
      </c>
      <c r="BC933" s="72">
        <v>233</v>
      </c>
      <c r="BD933" s="72">
        <f t="shared" si="17"/>
        <v>305</v>
      </c>
    </row>
    <row r="934" spans="54:56">
      <c r="BB934" s="72">
        <v>0.46200000000000002</v>
      </c>
      <c r="BC934" s="72">
        <v>237</v>
      </c>
      <c r="BD934" s="72">
        <f t="shared" si="17"/>
        <v>301</v>
      </c>
    </row>
    <row r="935" spans="54:56">
      <c r="BB935" s="72">
        <v>0.46250000000000002</v>
      </c>
      <c r="BC935" s="72">
        <v>286</v>
      </c>
      <c r="BD935" s="72">
        <f t="shared" si="17"/>
        <v>252</v>
      </c>
    </row>
    <row r="936" spans="54:56">
      <c r="BB936" s="72">
        <v>0.46300000000000002</v>
      </c>
      <c r="BC936" s="72">
        <v>298</v>
      </c>
      <c r="BD936" s="72">
        <f t="shared" si="17"/>
        <v>240</v>
      </c>
    </row>
    <row r="937" spans="54:56">
      <c r="BB937" s="72">
        <v>0.46350000000000002</v>
      </c>
      <c r="BC937" s="72">
        <v>290</v>
      </c>
      <c r="BD937" s="72">
        <f t="shared" si="17"/>
        <v>248</v>
      </c>
    </row>
    <row r="938" spans="54:56">
      <c r="BB938" s="72">
        <v>0.46400000000000002</v>
      </c>
      <c r="BC938" s="72">
        <v>172</v>
      </c>
      <c r="BD938" s="72">
        <f t="shared" si="17"/>
        <v>366</v>
      </c>
    </row>
    <row r="939" spans="54:56">
      <c r="BB939" s="72">
        <v>0.46450000000000002</v>
      </c>
      <c r="BC939" s="72">
        <v>170</v>
      </c>
      <c r="BD939" s="72">
        <f t="shared" si="17"/>
        <v>368</v>
      </c>
    </row>
    <row r="940" spans="54:56">
      <c r="BB940" s="72">
        <v>0.46500000000000002</v>
      </c>
      <c r="BC940" s="72">
        <v>201</v>
      </c>
      <c r="BD940" s="72">
        <f t="shared" si="17"/>
        <v>337</v>
      </c>
    </row>
    <row r="941" spans="54:56">
      <c r="BB941" s="72">
        <v>0.46550000000000002</v>
      </c>
      <c r="BC941" s="72">
        <v>281</v>
      </c>
      <c r="BD941" s="72">
        <f t="shared" si="17"/>
        <v>257</v>
      </c>
    </row>
    <row r="942" spans="54:56">
      <c r="BB942" s="72">
        <v>0.46600000000000003</v>
      </c>
      <c r="BC942" s="72">
        <v>223</v>
      </c>
      <c r="BD942" s="72">
        <f t="shared" si="17"/>
        <v>315</v>
      </c>
    </row>
    <row r="943" spans="54:56">
      <c r="BB943" s="72">
        <v>0.46650000000000003</v>
      </c>
      <c r="BC943" s="72">
        <v>282</v>
      </c>
      <c r="BD943" s="72">
        <f t="shared" si="17"/>
        <v>256</v>
      </c>
    </row>
    <row r="944" spans="54:56">
      <c r="BB944" s="72">
        <v>0.46700000000000003</v>
      </c>
      <c r="BC944" s="72">
        <v>282</v>
      </c>
      <c r="BD944" s="72">
        <f t="shared" si="17"/>
        <v>256</v>
      </c>
    </row>
    <row r="945" spans="54:56">
      <c r="BB945" s="72">
        <v>0.46750000000000003</v>
      </c>
      <c r="BC945" s="72">
        <v>197</v>
      </c>
      <c r="BD945" s="72">
        <f t="shared" si="17"/>
        <v>341</v>
      </c>
    </row>
    <row r="946" spans="54:56">
      <c r="BB946" s="72">
        <v>0.46800000000000003</v>
      </c>
      <c r="BC946" s="72">
        <v>190</v>
      </c>
      <c r="BD946" s="72">
        <f t="shared" si="17"/>
        <v>348</v>
      </c>
    </row>
    <row r="947" spans="54:56">
      <c r="BB947" s="72">
        <v>0.46850000000000003</v>
      </c>
      <c r="BC947" s="72">
        <v>215</v>
      </c>
      <c r="BD947" s="72">
        <f t="shared" si="17"/>
        <v>323</v>
      </c>
    </row>
    <row r="948" spans="54:56">
      <c r="BB948" s="72">
        <v>0.46899999999999997</v>
      </c>
      <c r="BC948" s="72">
        <v>246</v>
      </c>
      <c r="BD948" s="72">
        <f t="shared" si="17"/>
        <v>292</v>
      </c>
    </row>
    <row r="949" spans="54:56">
      <c r="BB949" s="72">
        <v>0.46949999999999997</v>
      </c>
      <c r="BC949" s="72">
        <v>311</v>
      </c>
      <c r="BD949" s="72">
        <f t="shared" si="17"/>
        <v>227</v>
      </c>
    </row>
    <row r="950" spans="54:56">
      <c r="BB950" s="72">
        <v>0.47</v>
      </c>
      <c r="BC950" s="72">
        <v>217</v>
      </c>
      <c r="BD950" s="72">
        <f t="shared" si="17"/>
        <v>321</v>
      </c>
    </row>
    <row r="951" spans="54:56">
      <c r="BB951" s="72">
        <v>0.47049999999999997</v>
      </c>
      <c r="BC951" s="72">
        <v>170</v>
      </c>
      <c r="BD951" s="72">
        <f t="shared" si="17"/>
        <v>368</v>
      </c>
    </row>
    <row r="952" spans="54:56">
      <c r="BB952" s="72">
        <v>0.47099999999999997</v>
      </c>
      <c r="BC952" s="72">
        <v>238</v>
      </c>
      <c r="BD952" s="72">
        <f t="shared" si="17"/>
        <v>300</v>
      </c>
    </row>
    <row r="953" spans="54:56">
      <c r="BB953" s="72">
        <v>0.47149999999999997</v>
      </c>
      <c r="BC953" s="72">
        <v>236</v>
      </c>
      <c r="BD953" s="72">
        <f t="shared" si="17"/>
        <v>302</v>
      </c>
    </row>
    <row r="954" spans="54:56">
      <c r="BB954" s="72">
        <v>0.47199999999999998</v>
      </c>
      <c r="BC954" s="72">
        <v>231</v>
      </c>
      <c r="BD954" s="72">
        <f t="shared" si="17"/>
        <v>307</v>
      </c>
    </row>
    <row r="955" spans="54:56">
      <c r="BB955" s="72">
        <v>0.47249999999999998</v>
      </c>
      <c r="BC955" s="72">
        <v>265</v>
      </c>
      <c r="BD955" s="72">
        <f t="shared" si="17"/>
        <v>273</v>
      </c>
    </row>
    <row r="956" spans="54:56">
      <c r="BB956" s="72">
        <v>0.47299999999999998</v>
      </c>
      <c r="BC956" s="72">
        <v>197</v>
      </c>
      <c r="BD956" s="72">
        <f t="shared" si="17"/>
        <v>341</v>
      </c>
    </row>
    <row r="957" spans="54:56">
      <c r="BB957" s="72">
        <v>0.47349999999999998</v>
      </c>
      <c r="BC957" s="72">
        <v>253</v>
      </c>
      <c r="BD957" s="72">
        <f t="shared" si="17"/>
        <v>285</v>
      </c>
    </row>
    <row r="958" spans="54:56">
      <c r="BB958" s="72">
        <v>0.47399999999999998</v>
      </c>
      <c r="BC958" s="72">
        <v>213</v>
      </c>
      <c r="BD958" s="72">
        <f t="shared" si="17"/>
        <v>325</v>
      </c>
    </row>
    <row r="959" spans="54:56">
      <c r="BB959" s="72">
        <v>0.47449999999999998</v>
      </c>
      <c r="BC959" s="72">
        <v>236</v>
      </c>
      <c r="BD959" s="72">
        <f t="shared" si="17"/>
        <v>302</v>
      </c>
    </row>
    <row r="960" spans="54:56">
      <c r="BB960" s="72">
        <v>0.47499999999999998</v>
      </c>
      <c r="BC960" s="72">
        <v>264</v>
      </c>
      <c r="BD960" s="72">
        <f t="shared" si="17"/>
        <v>274</v>
      </c>
    </row>
    <row r="961" spans="54:56">
      <c r="BB961" s="72">
        <v>0.47549999999999998</v>
      </c>
      <c r="BC961" s="72">
        <v>243</v>
      </c>
      <c r="BD961" s="72">
        <f t="shared" si="17"/>
        <v>295</v>
      </c>
    </row>
    <row r="962" spans="54:56">
      <c r="BB962" s="72">
        <v>0.47599999999999998</v>
      </c>
      <c r="BC962" s="72">
        <v>189</v>
      </c>
      <c r="BD962" s="72">
        <f t="shared" si="17"/>
        <v>349</v>
      </c>
    </row>
    <row r="963" spans="54:56">
      <c r="BB963" s="72">
        <v>0.47649999999999998</v>
      </c>
      <c r="BC963" s="72">
        <v>255</v>
      </c>
      <c r="BD963" s="72">
        <f t="shared" si="17"/>
        <v>283</v>
      </c>
    </row>
    <row r="964" spans="54:56">
      <c r="BB964" s="72">
        <v>0.47699999999999998</v>
      </c>
      <c r="BC964" s="72">
        <v>273</v>
      </c>
      <c r="BD964" s="72">
        <f t="shared" si="17"/>
        <v>265</v>
      </c>
    </row>
    <row r="965" spans="54:56">
      <c r="BB965" s="72">
        <v>0.47749999999999998</v>
      </c>
      <c r="BC965" s="72">
        <v>337</v>
      </c>
      <c r="BD965" s="72">
        <f t="shared" si="17"/>
        <v>201</v>
      </c>
    </row>
    <row r="966" spans="54:56">
      <c r="BB966" s="72">
        <v>0.47799999999999998</v>
      </c>
      <c r="BC966" s="72">
        <v>109</v>
      </c>
      <c r="BD966" s="72">
        <f t="shared" si="17"/>
        <v>429</v>
      </c>
    </row>
    <row r="967" spans="54:56">
      <c r="BB967" s="72">
        <v>0.47849999999999998</v>
      </c>
      <c r="BC967" s="72">
        <v>308</v>
      </c>
      <c r="BD967" s="72">
        <f t="shared" si="17"/>
        <v>230</v>
      </c>
    </row>
    <row r="968" spans="54:56">
      <c r="BB968" s="72">
        <v>0.47899999999999998</v>
      </c>
      <c r="BC968" s="72">
        <v>254</v>
      </c>
      <c r="BD968" s="72">
        <f t="shared" si="17"/>
        <v>284</v>
      </c>
    </row>
    <row r="969" spans="54:56">
      <c r="BB969" s="72">
        <v>0.47949999999999998</v>
      </c>
      <c r="BC969" s="72">
        <v>227</v>
      </c>
      <c r="BD969" s="72">
        <f t="shared" si="17"/>
        <v>311</v>
      </c>
    </row>
    <row r="970" spans="54:56">
      <c r="BB970" s="72">
        <v>0.48</v>
      </c>
      <c r="BC970" s="72">
        <v>222</v>
      </c>
      <c r="BD970" s="72">
        <f t="shared" ref="BD970:BD1033" si="18">$BB$5-BC970</f>
        <v>316</v>
      </c>
    </row>
    <row r="971" spans="54:56">
      <c r="BB971" s="72">
        <v>0.48049999999999998</v>
      </c>
      <c r="BC971" s="72">
        <v>333</v>
      </c>
      <c r="BD971" s="72">
        <f t="shared" si="18"/>
        <v>205</v>
      </c>
    </row>
    <row r="972" spans="54:56">
      <c r="BB972" s="72">
        <v>0.48099999999999998</v>
      </c>
      <c r="BC972" s="72">
        <v>362</v>
      </c>
      <c r="BD972" s="72">
        <f t="shared" si="18"/>
        <v>176</v>
      </c>
    </row>
    <row r="973" spans="54:56">
      <c r="BB973" s="72">
        <v>0.48149999999999998</v>
      </c>
      <c r="BC973" s="72">
        <v>307</v>
      </c>
      <c r="BD973" s="72">
        <f t="shared" si="18"/>
        <v>231</v>
      </c>
    </row>
    <row r="974" spans="54:56">
      <c r="BB974" s="72">
        <v>0.48199999999999998</v>
      </c>
      <c r="BC974" s="72">
        <v>297</v>
      </c>
      <c r="BD974" s="72">
        <f t="shared" si="18"/>
        <v>241</v>
      </c>
    </row>
    <row r="975" spans="54:56">
      <c r="BB975" s="72">
        <v>0.48249999999999998</v>
      </c>
      <c r="BC975" s="72">
        <v>274</v>
      </c>
      <c r="BD975" s="72">
        <f t="shared" si="18"/>
        <v>264</v>
      </c>
    </row>
    <row r="976" spans="54:56">
      <c r="BB976" s="72">
        <v>0.48299999999999998</v>
      </c>
      <c r="BC976" s="72">
        <v>183</v>
      </c>
      <c r="BD976" s="72">
        <f t="shared" si="18"/>
        <v>355</v>
      </c>
    </row>
    <row r="977" spans="54:56">
      <c r="BB977" s="72">
        <v>0.48349999999999999</v>
      </c>
      <c r="BC977" s="72">
        <v>306</v>
      </c>
      <c r="BD977" s="72">
        <f t="shared" si="18"/>
        <v>232</v>
      </c>
    </row>
    <row r="978" spans="54:56">
      <c r="BB978" s="72">
        <v>0.48399999999999999</v>
      </c>
      <c r="BC978" s="72">
        <v>189</v>
      </c>
      <c r="BD978" s="72">
        <f t="shared" si="18"/>
        <v>349</v>
      </c>
    </row>
    <row r="979" spans="54:56">
      <c r="BB979" s="72">
        <v>0.48449999999999999</v>
      </c>
      <c r="BC979" s="72">
        <v>170</v>
      </c>
      <c r="BD979" s="72">
        <f t="shared" si="18"/>
        <v>368</v>
      </c>
    </row>
    <row r="980" spans="54:56">
      <c r="BB980" s="72">
        <v>0.48499999999999999</v>
      </c>
      <c r="BC980" s="72">
        <v>199</v>
      </c>
      <c r="BD980" s="72">
        <f t="shared" si="18"/>
        <v>339</v>
      </c>
    </row>
    <row r="981" spans="54:56">
      <c r="BB981" s="72">
        <v>0.48549999999999999</v>
      </c>
      <c r="BC981" s="72">
        <v>249</v>
      </c>
      <c r="BD981" s="72">
        <f t="shared" si="18"/>
        <v>289</v>
      </c>
    </row>
    <row r="982" spans="54:56">
      <c r="BB982" s="72">
        <v>0.48599999999999999</v>
      </c>
      <c r="BC982" s="72">
        <v>125</v>
      </c>
      <c r="BD982" s="72">
        <f t="shared" si="18"/>
        <v>413</v>
      </c>
    </row>
    <row r="983" spans="54:56">
      <c r="BB983" s="72">
        <v>0.48649999999999999</v>
      </c>
      <c r="BC983" s="72">
        <v>200</v>
      </c>
      <c r="BD983" s="72">
        <f t="shared" si="18"/>
        <v>338</v>
      </c>
    </row>
    <row r="984" spans="54:56">
      <c r="BB984" s="72">
        <v>0.48699999999999999</v>
      </c>
      <c r="BC984" s="72">
        <v>144</v>
      </c>
      <c r="BD984" s="72">
        <f t="shared" si="18"/>
        <v>394</v>
      </c>
    </row>
    <row r="985" spans="54:56">
      <c r="BB985" s="72">
        <v>0.48749999999999999</v>
      </c>
      <c r="BC985" s="72">
        <v>242</v>
      </c>
      <c r="BD985" s="72">
        <f t="shared" si="18"/>
        <v>296</v>
      </c>
    </row>
    <row r="986" spans="54:56">
      <c r="BB986" s="72">
        <v>0.48799999999999999</v>
      </c>
      <c r="BC986" s="72">
        <v>236</v>
      </c>
      <c r="BD986" s="72">
        <f t="shared" si="18"/>
        <v>302</v>
      </c>
    </row>
    <row r="987" spans="54:56">
      <c r="BB987" s="72">
        <v>0.48849999999999999</v>
      </c>
      <c r="BC987" s="72">
        <v>141</v>
      </c>
      <c r="BD987" s="72">
        <f t="shared" si="18"/>
        <v>397</v>
      </c>
    </row>
    <row r="988" spans="54:56">
      <c r="BB988" s="72">
        <v>0.48899999999999999</v>
      </c>
      <c r="BC988" s="72">
        <v>261</v>
      </c>
      <c r="BD988" s="72">
        <f t="shared" si="18"/>
        <v>277</v>
      </c>
    </row>
    <row r="989" spans="54:56">
      <c r="BB989" s="72">
        <v>0.48949999999999999</v>
      </c>
      <c r="BC989" s="72">
        <v>374</v>
      </c>
      <c r="BD989" s="72">
        <f t="shared" si="18"/>
        <v>164</v>
      </c>
    </row>
    <row r="990" spans="54:56">
      <c r="BB990" s="72">
        <v>0.49</v>
      </c>
      <c r="BC990" s="72">
        <v>303</v>
      </c>
      <c r="BD990" s="72">
        <f t="shared" si="18"/>
        <v>235</v>
      </c>
    </row>
    <row r="991" spans="54:56">
      <c r="BB991" s="72">
        <v>0.49049999999999999</v>
      </c>
      <c r="BC991" s="72">
        <v>219</v>
      </c>
      <c r="BD991" s="72">
        <f t="shared" si="18"/>
        <v>319</v>
      </c>
    </row>
    <row r="992" spans="54:56">
      <c r="BB992" s="72">
        <v>0.49099999999999999</v>
      </c>
      <c r="BC992" s="72">
        <v>218</v>
      </c>
      <c r="BD992" s="72">
        <f t="shared" si="18"/>
        <v>320</v>
      </c>
    </row>
    <row r="993" spans="54:56">
      <c r="BB993" s="72">
        <v>0.49149999999999999</v>
      </c>
      <c r="BC993" s="72">
        <v>241</v>
      </c>
      <c r="BD993" s="72">
        <f t="shared" si="18"/>
        <v>297</v>
      </c>
    </row>
    <row r="994" spans="54:56">
      <c r="BB994" s="72">
        <v>0.49199999999999999</v>
      </c>
      <c r="BC994" s="72">
        <v>254</v>
      </c>
      <c r="BD994" s="72">
        <f t="shared" si="18"/>
        <v>284</v>
      </c>
    </row>
    <row r="995" spans="54:56">
      <c r="BB995" s="72">
        <v>0.49249999999999999</v>
      </c>
      <c r="BC995" s="72">
        <v>180</v>
      </c>
      <c r="BD995" s="72">
        <f t="shared" si="18"/>
        <v>358</v>
      </c>
    </row>
    <row r="996" spans="54:56">
      <c r="BB996" s="72">
        <v>0.49299999999999999</v>
      </c>
      <c r="BC996" s="72">
        <v>260</v>
      </c>
      <c r="BD996" s="72">
        <f t="shared" si="18"/>
        <v>278</v>
      </c>
    </row>
    <row r="997" spans="54:56">
      <c r="BB997" s="72">
        <v>0.49349999999999999</v>
      </c>
      <c r="BC997" s="72">
        <v>214</v>
      </c>
      <c r="BD997" s="72">
        <f t="shared" si="18"/>
        <v>324</v>
      </c>
    </row>
    <row r="998" spans="54:56">
      <c r="BB998" s="72">
        <v>0.49399999999999999</v>
      </c>
      <c r="BC998" s="72">
        <v>313</v>
      </c>
      <c r="BD998" s="72">
        <f t="shared" si="18"/>
        <v>225</v>
      </c>
    </row>
    <row r="999" spans="54:56">
      <c r="BB999" s="72">
        <v>0.4945</v>
      </c>
      <c r="BC999" s="72">
        <v>182</v>
      </c>
      <c r="BD999" s="72">
        <f t="shared" si="18"/>
        <v>356</v>
      </c>
    </row>
    <row r="1000" spans="54:56">
      <c r="BB1000" s="72">
        <v>0.495</v>
      </c>
      <c r="BC1000" s="72">
        <v>316</v>
      </c>
      <c r="BD1000" s="72">
        <f t="shared" si="18"/>
        <v>222</v>
      </c>
    </row>
    <row r="1001" spans="54:56">
      <c r="BB1001" s="72">
        <v>0.4955</v>
      </c>
      <c r="BC1001" s="72">
        <v>196</v>
      </c>
      <c r="BD1001" s="72">
        <f t="shared" si="18"/>
        <v>342</v>
      </c>
    </row>
    <row r="1002" spans="54:56">
      <c r="BB1002" s="72">
        <v>0.496</v>
      </c>
      <c r="BC1002" s="72">
        <v>304</v>
      </c>
      <c r="BD1002" s="72">
        <f t="shared" si="18"/>
        <v>234</v>
      </c>
    </row>
    <row r="1003" spans="54:56">
      <c r="BB1003" s="72">
        <v>0.4965</v>
      </c>
      <c r="BC1003" s="72">
        <v>214</v>
      </c>
      <c r="BD1003" s="72">
        <f t="shared" si="18"/>
        <v>324</v>
      </c>
    </row>
    <row r="1004" spans="54:56">
      <c r="BB1004" s="72">
        <v>0.497</v>
      </c>
      <c r="BC1004" s="72">
        <v>263</v>
      </c>
      <c r="BD1004" s="72">
        <f t="shared" si="18"/>
        <v>275</v>
      </c>
    </row>
    <row r="1005" spans="54:56">
      <c r="BB1005" s="72">
        <v>0.4975</v>
      </c>
      <c r="BC1005" s="72">
        <v>178</v>
      </c>
      <c r="BD1005" s="72">
        <f t="shared" si="18"/>
        <v>360</v>
      </c>
    </row>
    <row r="1006" spans="54:56">
      <c r="BB1006" s="72">
        <v>0.498</v>
      </c>
      <c r="BC1006" s="72">
        <v>225</v>
      </c>
      <c r="BD1006" s="72">
        <f t="shared" si="18"/>
        <v>313</v>
      </c>
    </row>
    <row r="1007" spans="54:56">
      <c r="BB1007" s="72">
        <v>0.4985</v>
      </c>
      <c r="BC1007" s="72">
        <v>337</v>
      </c>
      <c r="BD1007" s="72">
        <f t="shared" si="18"/>
        <v>201</v>
      </c>
    </row>
    <row r="1008" spans="54:56">
      <c r="BB1008" s="72">
        <v>0.499</v>
      </c>
      <c r="BC1008" s="72">
        <v>253</v>
      </c>
      <c r="BD1008" s="72">
        <f t="shared" si="18"/>
        <v>285</v>
      </c>
    </row>
    <row r="1009" spans="54:56">
      <c r="BB1009" s="72">
        <v>0.4995</v>
      </c>
      <c r="BC1009" s="72">
        <v>236</v>
      </c>
      <c r="BD1009" s="72">
        <f t="shared" si="18"/>
        <v>302</v>
      </c>
    </row>
    <row r="1010" spans="54:56">
      <c r="BB1010" s="72">
        <v>0.5</v>
      </c>
      <c r="BC1010" s="72">
        <v>269</v>
      </c>
      <c r="BD1010" s="72">
        <f t="shared" si="18"/>
        <v>269</v>
      </c>
    </row>
    <row r="1011" spans="54:56">
      <c r="BB1011" s="72">
        <v>0.50049999999999994</v>
      </c>
      <c r="BC1011" s="72">
        <v>209</v>
      </c>
      <c r="BD1011" s="72">
        <f t="shared" si="18"/>
        <v>329</v>
      </c>
    </row>
    <row r="1012" spans="54:56">
      <c r="BB1012" s="72">
        <v>0.501</v>
      </c>
      <c r="BC1012" s="72">
        <v>234</v>
      </c>
      <c r="BD1012" s="72">
        <f t="shared" si="18"/>
        <v>304</v>
      </c>
    </row>
    <row r="1013" spans="54:56">
      <c r="BB1013" s="72">
        <v>0.50149999999999995</v>
      </c>
      <c r="BC1013" s="72">
        <v>320</v>
      </c>
      <c r="BD1013" s="72">
        <f t="shared" si="18"/>
        <v>218</v>
      </c>
    </row>
    <row r="1014" spans="54:56">
      <c r="BB1014" s="72">
        <v>0.502</v>
      </c>
      <c r="BC1014" s="72">
        <v>257</v>
      </c>
      <c r="BD1014" s="72">
        <f t="shared" si="18"/>
        <v>281</v>
      </c>
    </row>
    <row r="1015" spans="54:56">
      <c r="BB1015" s="72">
        <v>0.50249999999999995</v>
      </c>
      <c r="BC1015" s="72">
        <v>284</v>
      </c>
      <c r="BD1015" s="72">
        <f t="shared" si="18"/>
        <v>254</v>
      </c>
    </row>
    <row r="1016" spans="54:56">
      <c r="BB1016" s="72">
        <v>0.503</v>
      </c>
      <c r="BC1016" s="72">
        <v>134</v>
      </c>
      <c r="BD1016" s="72">
        <f t="shared" si="18"/>
        <v>404</v>
      </c>
    </row>
    <row r="1017" spans="54:56">
      <c r="BB1017" s="72">
        <v>0.50349999999999995</v>
      </c>
      <c r="BC1017" s="72">
        <v>226</v>
      </c>
      <c r="BD1017" s="72">
        <f t="shared" si="18"/>
        <v>312</v>
      </c>
    </row>
    <row r="1018" spans="54:56">
      <c r="BB1018" s="72">
        <v>0.504</v>
      </c>
      <c r="BC1018" s="72">
        <v>237</v>
      </c>
      <c r="BD1018" s="72">
        <f t="shared" si="18"/>
        <v>301</v>
      </c>
    </row>
    <row r="1019" spans="54:56">
      <c r="BB1019" s="72">
        <v>0.50449999999999995</v>
      </c>
      <c r="BC1019" s="72">
        <v>268</v>
      </c>
      <c r="BD1019" s="72">
        <f t="shared" si="18"/>
        <v>270</v>
      </c>
    </row>
    <row r="1020" spans="54:56">
      <c r="BB1020" s="72">
        <v>0.505</v>
      </c>
      <c r="BC1020" s="72">
        <v>278</v>
      </c>
      <c r="BD1020" s="72">
        <f t="shared" si="18"/>
        <v>260</v>
      </c>
    </row>
    <row r="1021" spans="54:56">
      <c r="BB1021" s="72">
        <v>0.50549999999999995</v>
      </c>
      <c r="BC1021" s="72">
        <v>310</v>
      </c>
      <c r="BD1021" s="72">
        <f t="shared" si="18"/>
        <v>228</v>
      </c>
    </row>
    <row r="1022" spans="54:56">
      <c r="BB1022" s="72">
        <v>0.50600000000000001</v>
      </c>
      <c r="BC1022" s="72">
        <v>192</v>
      </c>
      <c r="BD1022" s="72">
        <f t="shared" si="18"/>
        <v>346</v>
      </c>
    </row>
    <row r="1023" spans="54:56">
      <c r="BB1023" s="72">
        <v>0.50649999999999995</v>
      </c>
      <c r="BC1023" s="72">
        <v>279</v>
      </c>
      <c r="BD1023" s="72">
        <f t="shared" si="18"/>
        <v>259</v>
      </c>
    </row>
    <row r="1024" spans="54:56">
      <c r="BB1024" s="72">
        <v>0.50700000000000001</v>
      </c>
      <c r="BC1024" s="72">
        <v>229</v>
      </c>
      <c r="BD1024" s="72">
        <f t="shared" si="18"/>
        <v>309</v>
      </c>
    </row>
    <row r="1025" spans="54:56">
      <c r="BB1025" s="72">
        <v>0.50749999999999995</v>
      </c>
      <c r="BC1025" s="72">
        <v>227</v>
      </c>
      <c r="BD1025" s="72">
        <f t="shared" si="18"/>
        <v>311</v>
      </c>
    </row>
    <row r="1026" spans="54:56">
      <c r="BB1026" s="72">
        <v>0.50800000000000001</v>
      </c>
      <c r="BC1026" s="72">
        <v>260</v>
      </c>
      <c r="BD1026" s="72">
        <f t="shared" si="18"/>
        <v>278</v>
      </c>
    </row>
    <row r="1027" spans="54:56">
      <c r="BB1027" s="72">
        <v>0.50849999999999995</v>
      </c>
      <c r="BC1027" s="72">
        <v>206</v>
      </c>
      <c r="BD1027" s="72">
        <f t="shared" si="18"/>
        <v>332</v>
      </c>
    </row>
    <row r="1028" spans="54:56">
      <c r="BB1028" s="72">
        <v>0.50900000000000001</v>
      </c>
      <c r="BC1028" s="72">
        <v>223</v>
      </c>
      <c r="BD1028" s="72">
        <f t="shared" si="18"/>
        <v>315</v>
      </c>
    </row>
    <row r="1029" spans="54:56">
      <c r="BB1029" s="72">
        <v>0.50949999999999995</v>
      </c>
      <c r="BC1029" s="72">
        <v>286</v>
      </c>
      <c r="BD1029" s="72">
        <f t="shared" si="18"/>
        <v>252</v>
      </c>
    </row>
    <row r="1030" spans="54:56">
      <c r="BB1030" s="72">
        <v>0.51</v>
      </c>
      <c r="BC1030" s="72">
        <v>248</v>
      </c>
      <c r="BD1030" s="72">
        <f t="shared" si="18"/>
        <v>290</v>
      </c>
    </row>
    <row r="1031" spans="54:56">
      <c r="BB1031" s="72">
        <v>0.51049999999999995</v>
      </c>
      <c r="BC1031" s="72">
        <v>223</v>
      </c>
      <c r="BD1031" s="72">
        <f t="shared" si="18"/>
        <v>315</v>
      </c>
    </row>
    <row r="1032" spans="54:56">
      <c r="BB1032" s="72">
        <v>0.51100000000000001</v>
      </c>
      <c r="BC1032" s="72">
        <v>368</v>
      </c>
      <c r="BD1032" s="72">
        <f t="shared" si="18"/>
        <v>170</v>
      </c>
    </row>
    <row r="1033" spans="54:56">
      <c r="BB1033" s="72">
        <v>0.51149999999999995</v>
      </c>
      <c r="BC1033" s="72">
        <v>199</v>
      </c>
      <c r="BD1033" s="72">
        <f t="shared" si="18"/>
        <v>339</v>
      </c>
    </row>
    <row r="1034" spans="54:56">
      <c r="BB1034" s="72">
        <v>0.51200000000000001</v>
      </c>
      <c r="BC1034" s="72">
        <v>218</v>
      </c>
      <c r="BD1034" s="72">
        <f t="shared" ref="BD1034:BD1097" si="19">$BB$5-BC1034</f>
        <v>320</v>
      </c>
    </row>
    <row r="1035" spans="54:56">
      <c r="BB1035" s="72">
        <v>0.51249999999999996</v>
      </c>
      <c r="BC1035" s="72">
        <v>248</v>
      </c>
      <c r="BD1035" s="72">
        <f t="shared" si="19"/>
        <v>290</v>
      </c>
    </row>
    <row r="1036" spans="54:56">
      <c r="BB1036" s="72">
        <v>0.51300000000000001</v>
      </c>
      <c r="BC1036" s="72">
        <v>154</v>
      </c>
      <c r="BD1036" s="72">
        <f t="shared" si="19"/>
        <v>384</v>
      </c>
    </row>
    <row r="1037" spans="54:56">
      <c r="BB1037" s="72">
        <v>0.51349999999999996</v>
      </c>
      <c r="BC1037" s="72">
        <v>199</v>
      </c>
      <c r="BD1037" s="72">
        <f t="shared" si="19"/>
        <v>339</v>
      </c>
    </row>
    <row r="1038" spans="54:56">
      <c r="BB1038" s="72">
        <v>0.51400000000000001</v>
      </c>
      <c r="BC1038" s="72">
        <v>224</v>
      </c>
      <c r="BD1038" s="72">
        <f t="shared" si="19"/>
        <v>314</v>
      </c>
    </row>
    <row r="1039" spans="54:56">
      <c r="BB1039" s="72">
        <v>0.51449999999999996</v>
      </c>
      <c r="BC1039" s="72">
        <v>282</v>
      </c>
      <c r="BD1039" s="72">
        <f t="shared" si="19"/>
        <v>256</v>
      </c>
    </row>
    <row r="1040" spans="54:56">
      <c r="BB1040" s="72">
        <v>0.51500000000000001</v>
      </c>
      <c r="BC1040" s="72">
        <v>254</v>
      </c>
      <c r="BD1040" s="72">
        <f t="shared" si="19"/>
        <v>284</v>
      </c>
    </row>
    <row r="1041" spans="54:56">
      <c r="BB1041" s="72">
        <v>0.51549999999999996</v>
      </c>
      <c r="BC1041" s="72">
        <v>139</v>
      </c>
      <c r="BD1041" s="72">
        <f t="shared" si="19"/>
        <v>399</v>
      </c>
    </row>
    <row r="1042" spans="54:56">
      <c r="BB1042" s="72">
        <v>0.51600000000000001</v>
      </c>
      <c r="BC1042" s="72">
        <v>256</v>
      </c>
      <c r="BD1042" s="72">
        <f t="shared" si="19"/>
        <v>282</v>
      </c>
    </row>
    <row r="1043" spans="54:56">
      <c r="BB1043" s="72">
        <v>0.51649999999999996</v>
      </c>
      <c r="BC1043" s="72">
        <v>196</v>
      </c>
      <c r="BD1043" s="72">
        <f t="shared" si="19"/>
        <v>342</v>
      </c>
    </row>
    <row r="1044" spans="54:56">
      <c r="BB1044" s="72">
        <v>0.51700000000000002</v>
      </c>
      <c r="BC1044" s="72">
        <v>312</v>
      </c>
      <c r="BD1044" s="72">
        <f t="shared" si="19"/>
        <v>226</v>
      </c>
    </row>
    <row r="1045" spans="54:56">
      <c r="BB1045" s="72">
        <v>0.51749999999999996</v>
      </c>
      <c r="BC1045" s="72">
        <v>258</v>
      </c>
      <c r="BD1045" s="72">
        <f t="shared" si="19"/>
        <v>280</v>
      </c>
    </row>
    <row r="1046" spans="54:56">
      <c r="BB1046" s="72">
        <v>0.51800000000000002</v>
      </c>
      <c r="BC1046" s="72">
        <v>193</v>
      </c>
      <c r="BD1046" s="72">
        <f t="shared" si="19"/>
        <v>345</v>
      </c>
    </row>
    <row r="1047" spans="54:56">
      <c r="BB1047" s="72">
        <v>0.51849999999999996</v>
      </c>
      <c r="BC1047" s="72">
        <v>215</v>
      </c>
      <c r="BD1047" s="72">
        <f t="shared" si="19"/>
        <v>323</v>
      </c>
    </row>
    <row r="1048" spans="54:56">
      <c r="BB1048" s="72">
        <v>0.51900000000000002</v>
      </c>
      <c r="BC1048" s="72">
        <v>177</v>
      </c>
      <c r="BD1048" s="72">
        <f t="shared" si="19"/>
        <v>361</v>
      </c>
    </row>
    <row r="1049" spans="54:56">
      <c r="BB1049" s="72">
        <v>0.51949999999999996</v>
      </c>
      <c r="BC1049" s="72">
        <v>363</v>
      </c>
      <c r="BD1049" s="72">
        <f t="shared" si="19"/>
        <v>175</v>
      </c>
    </row>
    <row r="1050" spans="54:56">
      <c r="BB1050" s="72">
        <v>0.52</v>
      </c>
      <c r="BC1050" s="72">
        <v>158</v>
      </c>
      <c r="BD1050" s="72">
        <f t="shared" si="19"/>
        <v>380</v>
      </c>
    </row>
    <row r="1051" spans="54:56">
      <c r="BB1051" s="72">
        <v>0.52049999999999996</v>
      </c>
      <c r="BC1051" s="72">
        <v>292</v>
      </c>
      <c r="BD1051" s="72">
        <f t="shared" si="19"/>
        <v>246</v>
      </c>
    </row>
    <row r="1052" spans="54:56">
      <c r="BB1052" s="72">
        <v>0.52100000000000002</v>
      </c>
      <c r="BC1052" s="72">
        <v>205</v>
      </c>
      <c r="BD1052" s="72">
        <f t="shared" si="19"/>
        <v>333</v>
      </c>
    </row>
    <row r="1053" spans="54:56">
      <c r="BB1053" s="72">
        <v>0.52149999999999996</v>
      </c>
      <c r="BC1053" s="72">
        <v>231</v>
      </c>
      <c r="BD1053" s="72">
        <f t="shared" si="19"/>
        <v>307</v>
      </c>
    </row>
    <row r="1054" spans="54:56">
      <c r="BB1054" s="72">
        <v>0.52200000000000002</v>
      </c>
      <c r="BC1054" s="72">
        <v>254</v>
      </c>
      <c r="BD1054" s="72">
        <f t="shared" si="19"/>
        <v>284</v>
      </c>
    </row>
    <row r="1055" spans="54:56">
      <c r="BB1055" s="72">
        <v>0.52249999999999996</v>
      </c>
      <c r="BC1055" s="72">
        <v>230</v>
      </c>
      <c r="BD1055" s="72">
        <f t="shared" si="19"/>
        <v>308</v>
      </c>
    </row>
    <row r="1056" spans="54:56">
      <c r="BB1056" s="72">
        <v>0.52300000000000002</v>
      </c>
      <c r="BC1056" s="72">
        <v>284</v>
      </c>
      <c r="BD1056" s="72">
        <f t="shared" si="19"/>
        <v>254</v>
      </c>
    </row>
    <row r="1057" spans="54:56">
      <c r="BB1057" s="72">
        <v>0.52349999999999997</v>
      </c>
      <c r="BC1057" s="72">
        <v>196</v>
      </c>
      <c r="BD1057" s="72">
        <f t="shared" si="19"/>
        <v>342</v>
      </c>
    </row>
    <row r="1058" spans="54:56">
      <c r="BB1058" s="72">
        <v>0.52400000000000002</v>
      </c>
      <c r="BC1058" s="72">
        <v>280</v>
      </c>
      <c r="BD1058" s="72">
        <f t="shared" si="19"/>
        <v>258</v>
      </c>
    </row>
    <row r="1059" spans="54:56">
      <c r="BB1059" s="72">
        <v>0.52449999999999997</v>
      </c>
      <c r="BC1059" s="72">
        <v>162</v>
      </c>
      <c r="BD1059" s="72">
        <f t="shared" si="19"/>
        <v>376</v>
      </c>
    </row>
    <row r="1060" spans="54:56">
      <c r="BB1060" s="72">
        <v>0.52500000000000002</v>
      </c>
      <c r="BC1060" s="72">
        <v>254</v>
      </c>
      <c r="BD1060" s="72">
        <f t="shared" si="19"/>
        <v>284</v>
      </c>
    </row>
    <row r="1061" spans="54:56">
      <c r="BB1061" s="72">
        <v>0.52549999999999997</v>
      </c>
      <c r="BC1061" s="72">
        <v>280</v>
      </c>
      <c r="BD1061" s="72">
        <f t="shared" si="19"/>
        <v>258</v>
      </c>
    </row>
    <row r="1062" spans="54:56">
      <c r="BB1062" s="72">
        <v>0.52600000000000002</v>
      </c>
      <c r="BC1062" s="72">
        <v>324</v>
      </c>
      <c r="BD1062" s="72">
        <f t="shared" si="19"/>
        <v>214</v>
      </c>
    </row>
    <row r="1063" spans="54:56">
      <c r="BB1063" s="72">
        <v>0.52649999999999997</v>
      </c>
      <c r="BC1063" s="72">
        <v>226</v>
      </c>
      <c r="BD1063" s="72">
        <f t="shared" si="19"/>
        <v>312</v>
      </c>
    </row>
    <row r="1064" spans="54:56">
      <c r="BB1064" s="72">
        <v>0.52700000000000002</v>
      </c>
      <c r="BC1064" s="72">
        <v>207</v>
      </c>
      <c r="BD1064" s="72">
        <f t="shared" si="19"/>
        <v>331</v>
      </c>
    </row>
    <row r="1065" spans="54:56">
      <c r="BB1065" s="72">
        <v>0.52749999999999997</v>
      </c>
      <c r="BC1065" s="72">
        <v>211</v>
      </c>
      <c r="BD1065" s="72">
        <f t="shared" si="19"/>
        <v>327</v>
      </c>
    </row>
    <row r="1066" spans="54:56">
      <c r="BB1066" s="72">
        <v>0.52800000000000002</v>
      </c>
      <c r="BC1066" s="72">
        <v>350</v>
      </c>
      <c r="BD1066" s="72">
        <f t="shared" si="19"/>
        <v>188</v>
      </c>
    </row>
    <row r="1067" spans="54:56">
      <c r="BB1067" s="72">
        <v>0.52849999999999997</v>
      </c>
      <c r="BC1067" s="72">
        <v>161</v>
      </c>
      <c r="BD1067" s="72">
        <f t="shared" si="19"/>
        <v>377</v>
      </c>
    </row>
    <row r="1068" spans="54:56">
      <c r="BB1068" s="72">
        <v>0.52900000000000003</v>
      </c>
      <c r="BC1068" s="72">
        <v>121</v>
      </c>
      <c r="BD1068" s="72">
        <f t="shared" si="19"/>
        <v>417</v>
      </c>
    </row>
    <row r="1069" spans="54:56">
      <c r="BB1069" s="72">
        <v>0.52949999999999997</v>
      </c>
      <c r="BC1069" s="72">
        <v>273</v>
      </c>
      <c r="BD1069" s="72">
        <f t="shared" si="19"/>
        <v>265</v>
      </c>
    </row>
    <row r="1070" spans="54:56">
      <c r="BB1070" s="72">
        <v>0.53</v>
      </c>
      <c r="BC1070" s="72">
        <v>268</v>
      </c>
      <c r="BD1070" s="72">
        <f t="shared" si="19"/>
        <v>270</v>
      </c>
    </row>
    <row r="1071" spans="54:56">
      <c r="BB1071" s="72">
        <v>0.53049999999999997</v>
      </c>
      <c r="BC1071" s="72">
        <v>222</v>
      </c>
      <c r="BD1071" s="72">
        <f t="shared" si="19"/>
        <v>316</v>
      </c>
    </row>
    <row r="1072" spans="54:56">
      <c r="BB1072" s="72">
        <v>0.53100000000000003</v>
      </c>
      <c r="BC1072" s="72">
        <v>151</v>
      </c>
      <c r="BD1072" s="72">
        <f t="shared" si="19"/>
        <v>387</v>
      </c>
    </row>
    <row r="1073" spans="54:56">
      <c r="BB1073" s="72">
        <v>0.53149999999999997</v>
      </c>
      <c r="BC1073" s="72">
        <v>294</v>
      </c>
      <c r="BD1073" s="72">
        <f t="shared" si="19"/>
        <v>244</v>
      </c>
    </row>
    <row r="1074" spans="54:56">
      <c r="BB1074" s="72">
        <v>0.53200000000000003</v>
      </c>
      <c r="BC1074" s="72">
        <v>237</v>
      </c>
      <c r="BD1074" s="72">
        <f t="shared" si="19"/>
        <v>301</v>
      </c>
    </row>
    <row r="1075" spans="54:56">
      <c r="BB1075" s="72">
        <v>0.53249999999999997</v>
      </c>
      <c r="BC1075" s="72">
        <v>241</v>
      </c>
      <c r="BD1075" s="72">
        <f t="shared" si="19"/>
        <v>297</v>
      </c>
    </row>
    <row r="1076" spans="54:56">
      <c r="BB1076" s="72">
        <v>0.53300000000000003</v>
      </c>
      <c r="BC1076" s="72">
        <v>346</v>
      </c>
      <c r="BD1076" s="72">
        <f t="shared" si="19"/>
        <v>192</v>
      </c>
    </row>
    <row r="1077" spans="54:56">
      <c r="BB1077" s="72">
        <v>0.53349999999999997</v>
      </c>
      <c r="BC1077" s="72">
        <v>197</v>
      </c>
      <c r="BD1077" s="72">
        <f t="shared" si="19"/>
        <v>341</v>
      </c>
    </row>
    <row r="1078" spans="54:56">
      <c r="BB1078" s="72">
        <v>0.53400000000000003</v>
      </c>
      <c r="BC1078" s="72">
        <v>198</v>
      </c>
      <c r="BD1078" s="72">
        <f t="shared" si="19"/>
        <v>340</v>
      </c>
    </row>
    <row r="1079" spans="54:56">
      <c r="BB1079" s="72">
        <v>0.53449999999999998</v>
      </c>
      <c r="BC1079" s="72">
        <v>303</v>
      </c>
      <c r="BD1079" s="72">
        <f t="shared" si="19"/>
        <v>235</v>
      </c>
    </row>
    <row r="1080" spans="54:56">
      <c r="BB1080" s="72">
        <v>0.53500000000000003</v>
      </c>
      <c r="BC1080" s="72">
        <v>193</v>
      </c>
      <c r="BD1080" s="72">
        <f t="shared" si="19"/>
        <v>345</v>
      </c>
    </row>
    <row r="1081" spans="54:56">
      <c r="BB1081" s="72">
        <v>0.53549999999999998</v>
      </c>
      <c r="BC1081" s="72">
        <v>337</v>
      </c>
      <c r="BD1081" s="72">
        <f t="shared" si="19"/>
        <v>201</v>
      </c>
    </row>
    <row r="1082" spans="54:56">
      <c r="BB1082" s="72">
        <v>0.53600000000000003</v>
      </c>
      <c r="BC1082" s="72">
        <v>214</v>
      </c>
      <c r="BD1082" s="72">
        <f t="shared" si="19"/>
        <v>324</v>
      </c>
    </row>
    <row r="1083" spans="54:56">
      <c r="BB1083" s="72">
        <v>0.53649999999999998</v>
      </c>
      <c r="BC1083" s="72">
        <v>123</v>
      </c>
      <c r="BD1083" s="72">
        <f t="shared" si="19"/>
        <v>415</v>
      </c>
    </row>
    <row r="1084" spans="54:56">
      <c r="BB1084" s="72">
        <v>0.53700000000000003</v>
      </c>
      <c r="BC1084" s="72">
        <v>327</v>
      </c>
      <c r="BD1084" s="72">
        <f t="shared" si="19"/>
        <v>211</v>
      </c>
    </row>
    <row r="1085" spans="54:56">
      <c r="BB1085" s="72">
        <v>0.53749999999999998</v>
      </c>
      <c r="BC1085" s="72">
        <v>253</v>
      </c>
      <c r="BD1085" s="72">
        <f t="shared" si="19"/>
        <v>285</v>
      </c>
    </row>
    <row r="1086" spans="54:56">
      <c r="BB1086" s="72">
        <v>0.53800000000000003</v>
      </c>
      <c r="BC1086" s="72">
        <v>165</v>
      </c>
      <c r="BD1086" s="72">
        <f t="shared" si="19"/>
        <v>373</v>
      </c>
    </row>
    <row r="1087" spans="54:56">
      <c r="BB1087" s="72">
        <v>0.53849999999999998</v>
      </c>
      <c r="BC1087" s="72">
        <v>289</v>
      </c>
      <c r="BD1087" s="72">
        <f t="shared" si="19"/>
        <v>249</v>
      </c>
    </row>
    <row r="1088" spans="54:56">
      <c r="BB1088" s="72">
        <v>0.53900000000000003</v>
      </c>
      <c r="BC1088" s="72">
        <v>267</v>
      </c>
      <c r="BD1088" s="72">
        <f t="shared" si="19"/>
        <v>271</v>
      </c>
    </row>
    <row r="1089" spans="54:56">
      <c r="BB1089" s="72">
        <v>0.53949999999999998</v>
      </c>
      <c r="BC1089" s="72">
        <v>347</v>
      </c>
      <c r="BD1089" s="72">
        <f t="shared" si="19"/>
        <v>191</v>
      </c>
    </row>
    <row r="1090" spans="54:56">
      <c r="BB1090" s="72">
        <v>0.54</v>
      </c>
      <c r="BC1090" s="72">
        <v>230</v>
      </c>
      <c r="BD1090" s="72">
        <f t="shared" si="19"/>
        <v>308</v>
      </c>
    </row>
    <row r="1091" spans="54:56">
      <c r="BB1091" s="72">
        <v>0.54049999999999998</v>
      </c>
      <c r="BC1091" s="72">
        <v>215</v>
      </c>
      <c r="BD1091" s="72">
        <f t="shared" si="19"/>
        <v>323</v>
      </c>
    </row>
    <row r="1092" spans="54:56">
      <c r="BB1092" s="72">
        <v>0.54100000000000004</v>
      </c>
      <c r="BC1092" s="72">
        <v>210</v>
      </c>
      <c r="BD1092" s="72">
        <f t="shared" si="19"/>
        <v>328</v>
      </c>
    </row>
    <row r="1093" spans="54:56">
      <c r="BB1093" s="72">
        <v>0.54149999999999998</v>
      </c>
      <c r="BC1093" s="72">
        <v>298</v>
      </c>
      <c r="BD1093" s="72">
        <f t="shared" si="19"/>
        <v>240</v>
      </c>
    </row>
    <row r="1094" spans="54:56">
      <c r="BB1094" s="72">
        <v>0.54200000000000004</v>
      </c>
      <c r="BC1094" s="72">
        <v>250</v>
      </c>
      <c r="BD1094" s="72">
        <f t="shared" si="19"/>
        <v>288</v>
      </c>
    </row>
    <row r="1095" spans="54:56">
      <c r="BB1095" s="72">
        <v>0.54249999999999998</v>
      </c>
      <c r="BC1095" s="72">
        <v>269</v>
      </c>
      <c r="BD1095" s="72">
        <f t="shared" si="19"/>
        <v>269</v>
      </c>
    </row>
    <row r="1096" spans="54:56">
      <c r="BB1096" s="72">
        <v>0.54300000000000004</v>
      </c>
      <c r="BC1096" s="72">
        <v>275</v>
      </c>
      <c r="BD1096" s="72">
        <f t="shared" si="19"/>
        <v>263</v>
      </c>
    </row>
    <row r="1097" spans="54:56">
      <c r="BB1097" s="72">
        <v>0.54349999999999998</v>
      </c>
      <c r="BC1097" s="72">
        <v>287</v>
      </c>
      <c r="BD1097" s="72">
        <f t="shared" si="19"/>
        <v>251</v>
      </c>
    </row>
    <row r="1098" spans="54:56">
      <c r="BB1098" s="72">
        <v>0.54400000000000004</v>
      </c>
      <c r="BC1098" s="72">
        <v>194</v>
      </c>
      <c r="BD1098" s="72">
        <f t="shared" ref="BD1098:BD1161" si="20">$BB$5-BC1098</f>
        <v>344</v>
      </c>
    </row>
    <row r="1099" spans="54:56">
      <c r="BB1099" s="72">
        <v>0.54449999999999998</v>
      </c>
      <c r="BC1099" s="72">
        <v>237</v>
      </c>
      <c r="BD1099" s="72">
        <f t="shared" si="20"/>
        <v>301</v>
      </c>
    </row>
    <row r="1100" spans="54:56">
      <c r="BB1100" s="72">
        <v>0.54500000000000004</v>
      </c>
      <c r="BC1100" s="72">
        <v>268</v>
      </c>
      <c r="BD1100" s="72">
        <f t="shared" si="20"/>
        <v>270</v>
      </c>
    </row>
    <row r="1101" spans="54:56">
      <c r="BB1101" s="72">
        <v>0.54549999999999998</v>
      </c>
      <c r="BC1101" s="72">
        <v>234</v>
      </c>
      <c r="BD1101" s="72">
        <f t="shared" si="20"/>
        <v>304</v>
      </c>
    </row>
    <row r="1102" spans="54:56">
      <c r="BB1102" s="72">
        <v>0.54600000000000004</v>
      </c>
      <c r="BC1102" s="72">
        <v>279</v>
      </c>
      <c r="BD1102" s="72">
        <f t="shared" si="20"/>
        <v>259</v>
      </c>
    </row>
    <row r="1103" spans="54:56">
      <c r="BB1103" s="72">
        <v>0.54649999999999999</v>
      </c>
      <c r="BC1103" s="72">
        <v>171</v>
      </c>
      <c r="BD1103" s="72">
        <f t="shared" si="20"/>
        <v>367</v>
      </c>
    </row>
    <row r="1104" spans="54:56">
      <c r="BB1104" s="72">
        <v>0.54700000000000004</v>
      </c>
      <c r="BC1104" s="72">
        <v>241</v>
      </c>
      <c r="BD1104" s="72">
        <f t="shared" si="20"/>
        <v>297</v>
      </c>
    </row>
    <row r="1105" spans="54:56">
      <c r="BB1105" s="72">
        <v>0.54749999999999999</v>
      </c>
      <c r="BC1105" s="72">
        <v>236</v>
      </c>
      <c r="BD1105" s="72">
        <f t="shared" si="20"/>
        <v>302</v>
      </c>
    </row>
    <row r="1106" spans="54:56">
      <c r="BB1106" s="72">
        <v>0.54800000000000004</v>
      </c>
      <c r="BC1106" s="72">
        <v>191</v>
      </c>
      <c r="BD1106" s="72">
        <f t="shared" si="20"/>
        <v>347</v>
      </c>
    </row>
    <row r="1107" spans="54:56">
      <c r="BB1107" s="72">
        <v>0.54849999999999999</v>
      </c>
      <c r="BC1107" s="72">
        <v>234</v>
      </c>
      <c r="BD1107" s="72">
        <f t="shared" si="20"/>
        <v>304</v>
      </c>
    </row>
    <row r="1108" spans="54:56">
      <c r="BB1108" s="72">
        <v>0.54900000000000004</v>
      </c>
      <c r="BC1108" s="72">
        <v>254</v>
      </c>
      <c r="BD1108" s="72">
        <f t="shared" si="20"/>
        <v>284</v>
      </c>
    </row>
    <row r="1109" spans="54:56">
      <c r="BB1109" s="72">
        <v>0.54949999999999999</v>
      </c>
      <c r="BC1109" s="72">
        <v>175</v>
      </c>
      <c r="BD1109" s="72">
        <f t="shared" si="20"/>
        <v>363</v>
      </c>
    </row>
    <row r="1110" spans="54:56">
      <c r="BB1110" s="72">
        <v>0.55000000000000004</v>
      </c>
      <c r="BC1110" s="72">
        <v>301</v>
      </c>
      <c r="BD1110" s="72">
        <f t="shared" si="20"/>
        <v>237</v>
      </c>
    </row>
    <row r="1111" spans="54:56">
      <c r="BB1111" s="72">
        <v>0.55049999999999999</v>
      </c>
      <c r="BC1111" s="72">
        <v>219</v>
      </c>
      <c r="BD1111" s="72">
        <f t="shared" si="20"/>
        <v>319</v>
      </c>
    </row>
    <row r="1112" spans="54:56">
      <c r="BB1112" s="72">
        <v>0.55100000000000005</v>
      </c>
      <c r="BC1112" s="72">
        <v>303</v>
      </c>
      <c r="BD1112" s="72">
        <f t="shared" si="20"/>
        <v>235</v>
      </c>
    </row>
    <row r="1113" spans="54:56">
      <c r="BB1113" s="72">
        <v>0.55149999999999999</v>
      </c>
      <c r="BC1113" s="72">
        <v>289</v>
      </c>
      <c r="BD1113" s="72">
        <f t="shared" si="20"/>
        <v>249</v>
      </c>
    </row>
    <row r="1114" spans="54:56">
      <c r="BB1114" s="72">
        <v>0.55200000000000005</v>
      </c>
      <c r="BC1114" s="72">
        <v>179</v>
      </c>
      <c r="BD1114" s="72">
        <f t="shared" si="20"/>
        <v>359</v>
      </c>
    </row>
    <row r="1115" spans="54:56">
      <c r="BB1115" s="72">
        <v>0.55249999999999999</v>
      </c>
      <c r="BC1115" s="72">
        <v>258</v>
      </c>
      <c r="BD1115" s="72">
        <f t="shared" si="20"/>
        <v>280</v>
      </c>
    </row>
    <row r="1116" spans="54:56">
      <c r="BB1116" s="72">
        <v>0.55300000000000005</v>
      </c>
      <c r="BC1116" s="72">
        <v>235</v>
      </c>
      <c r="BD1116" s="72">
        <f t="shared" si="20"/>
        <v>303</v>
      </c>
    </row>
    <row r="1117" spans="54:56">
      <c r="BB1117" s="72">
        <v>0.55349999999999999</v>
      </c>
      <c r="BC1117" s="72">
        <v>255</v>
      </c>
      <c r="BD1117" s="72">
        <f t="shared" si="20"/>
        <v>283</v>
      </c>
    </row>
    <row r="1118" spans="54:56">
      <c r="BB1118" s="72">
        <v>0.55400000000000005</v>
      </c>
      <c r="BC1118" s="72">
        <v>181</v>
      </c>
      <c r="BD1118" s="72">
        <f t="shared" si="20"/>
        <v>357</v>
      </c>
    </row>
    <row r="1119" spans="54:56">
      <c r="BB1119" s="72">
        <v>0.55449999999999999</v>
      </c>
      <c r="BC1119" s="72">
        <v>202</v>
      </c>
      <c r="BD1119" s="72">
        <f t="shared" si="20"/>
        <v>336</v>
      </c>
    </row>
    <row r="1120" spans="54:56">
      <c r="BB1120" s="72">
        <v>0.55500000000000005</v>
      </c>
      <c r="BC1120" s="72">
        <v>366</v>
      </c>
      <c r="BD1120" s="72">
        <f t="shared" si="20"/>
        <v>172</v>
      </c>
    </row>
    <row r="1121" spans="54:56">
      <c r="BB1121" s="72">
        <v>0.55549999999999999</v>
      </c>
      <c r="BC1121" s="72">
        <v>292</v>
      </c>
      <c r="BD1121" s="72">
        <f t="shared" si="20"/>
        <v>246</v>
      </c>
    </row>
    <row r="1122" spans="54:56">
      <c r="BB1122" s="72">
        <v>0.55600000000000005</v>
      </c>
      <c r="BC1122" s="72">
        <v>220</v>
      </c>
      <c r="BD1122" s="72">
        <f t="shared" si="20"/>
        <v>318</v>
      </c>
    </row>
    <row r="1123" spans="54:56">
      <c r="BB1123" s="72">
        <v>0.55649999999999999</v>
      </c>
      <c r="BC1123" s="72">
        <v>238</v>
      </c>
      <c r="BD1123" s="72">
        <f t="shared" si="20"/>
        <v>300</v>
      </c>
    </row>
    <row r="1124" spans="54:56">
      <c r="BB1124" s="72">
        <v>0.55700000000000005</v>
      </c>
      <c r="BC1124" s="72">
        <v>219</v>
      </c>
      <c r="BD1124" s="72">
        <f t="shared" si="20"/>
        <v>319</v>
      </c>
    </row>
    <row r="1125" spans="54:56">
      <c r="BB1125" s="72">
        <v>0.5575</v>
      </c>
      <c r="BC1125" s="72">
        <v>259</v>
      </c>
      <c r="BD1125" s="72">
        <f t="shared" si="20"/>
        <v>279</v>
      </c>
    </row>
    <row r="1126" spans="54:56">
      <c r="BB1126" s="72">
        <v>0.55800000000000005</v>
      </c>
      <c r="BC1126" s="72">
        <v>221</v>
      </c>
      <c r="BD1126" s="72">
        <f t="shared" si="20"/>
        <v>317</v>
      </c>
    </row>
    <row r="1127" spans="54:56">
      <c r="BB1127" s="72">
        <v>0.5585</v>
      </c>
      <c r="BC1127" s="72">
        <v>263</v>
      </c>
      <c r="BD1127" s="72">
        <f t="shared" si="20"/>
        <v>275</v>
      </c>
    </row>
    <row r="1128" spans="54:56">
      <c r="BB1128" s="72">
        <v>0.55900000000000005</v>
      </c>
      <c r="BC1128" s="72">
        <v>273</v>
      </c>
      <c r="BD1128" s="72">
        <f t="shared" si="20"/>
        <v>265</v>
      </c>
    </row>
    <row r="1129" spans="54:56">
      <c r="BB1129" s="72">
        <v>0.5595</v>
      </c>
      <c r="BC1129" s="72">
        <v>106</v>
      </c>
      <c r="BD1129" s="72">
        <f t="shared" si="20"/>
        <v>432</v>
      </c>
    </row>
    <row r="1130" spans="54:56">
      <c r="BB1130" s="72">
        <v>0.56000000000000005</v>
      </c>
      <c r="BC1130" s="72">
        <v>285</v>
      </c>
      <c r="BD1130" s="72">
        <f t="shared" si="20"/>
        <v>253</v>
      </c>
    </row>
    <row r="1131" spans="54:56">
      <c r="BB1131" s="72">
        <v>0.5605</v>
      </c>
      <c r="BC1131" s="72">
        <v>219</v>
      </c>
      <c r="BD1131" s="72">
        <f t="shared" si="20"/>
        <v>319</v>
      </c>
    </row>
    <row r="1132" spans="54:56">
      <c r="BB1132" s="72">
        <v>0.56100000000000005</v>
      </c>
      <c r="BC1132" s="72">
        <v>236</v>
      </c>
      <c r="BD1132" s="72">
        <f t="shared" si="20"/>
        <v>302</v>
      </c>
    </row>
    <row r="1133" spans="54:56">
      <c r="BB1133" s="72">
        <v>0.5615</v>
      </c>
      <c r="BC1133" s="72">
        <v>217</v>
      </c>
      <c r="BD1133" s="72">
        <f t="shared" si="20"/>
        <v>321</v>
      </c>
    </row>
    <row r="1134" spans="54:56">
      <c r="BB1134" s="72">
        <v>0.56200000000000006</v>
      </c>
      <c r="BC1134" s="72">
        <v>281</v>
      </c>
      <c r="BD1134" s="72">
        <f t="shared" si="20"/>
        <v>257</v>
      </c>
    </row>
    <row r="1135" spans="54:56">
      <c r="BB1135" s="72">
        <v>0.5625</v>
      </c>
      <c r="BC1135" s="72">
        <v>288</v>
      </c>
      <c r="BD1135" s="72">
        <f t="shared" si="20"/>
        <v>250</v>
      </c>
    </row>
    <row r="1136" spans="54:56">
      <c r="BB1136" s="72">
        <v>0.56299999999999994</v>
      </c>
      <c r="BC1136" s="72">
        <v>273</v>
      </c>
      <c r="BD1136" s="72">
        <f t="shared" si="20"/>
        <v>265</v>
      </c>
    </row>
    <row r="1137" spans="54:56">
      <c r="BB1137" s="72">
        <v>0.5635</v>
      </c>
      <c r="BC1137" s="72">
        <v>180</v>
      </c>
      <c r="BD1137" s="72">
        <f t="shared" si="20"/>
        <v>358</v>
      </c>
    </row>
    <row r="1138" spans="54:56">
      <c r="BB1138" s="72">
        <v>0.56399999999999995</v>
      </c>
      <c r="BC1138" s="72">
        <v>163</v>
      </c>
      <c r="BD1138" s="72">
        <f t="shared" si="20"/>
        <v>375</v>
      </c>
    </row>
    <row r="1139" spans="54:56">
      <c r="BB1139" s="72">
        <v>0.5645</v>
      </c>
      <c r="BC1139" s="72">
        <v>278</v>
      </c>
      <c r="BD1139" s="72">
        <f t="shared" si="20"/>
        <v>260</v>
      </c>
    </row>
    <row r="1140" spans="54:56">
      <c r="BB1140" s="72">
        <v>0.56499999999999995</v>
      </c>
      <c r="BC1140" s="72">
        <v>241</v>
      </c>
      <c r="BD1140" s="72">
        <f t="shared" si="20"/>
        <v>297</v>
      </c>
    </row>
    <row r="1141" spans="54:56">
      <c r="BB1141" s="72">
        <v>0.5655</v>
      </c>
      <c r="BC1141" s="72">
        <v>224</v>
      </c>
      <c r="BD1141" s="72">
        <f t="shared" si="20"/>
        <v>314</v>
      </c>
    </row>
    <row r="1142" spans="54:56">
      <c r="BB1142" s="72">
        <v>0.56599999999999995</v>
      </c>
      <c r="BC1142" s="72">
        <v>224</v>
      </c>
      <c r="BD1142" s="72">
        <f t="shared" si="20"/>
        <v>314</v>
      </c>
    </row>
    <row r="1143" spans="54:56">
      <c r="BB1143" s="72">
        <v>0.5665</v>
      </c>
      <c r="BC1143" s="72">
        <v>265</v>
      </c>
      <c r="BD1143" s="72">
        <f t="shared" si="20"/>
        <v>273</v>
      </c>
    </row>
    <row r="1144" spans="54:56">
      <c r="BB1144" s="72">
        <v>0.56699999999999995</v>
      </c>
      <c r="BC1144" s="72">
        <v>338</v>
      </c>
      <c r="BD1144" s="72">
        <f t="shared" si="20"/>
        <v>200</v>
      </c>
    </row>
    <row r="1145" spans="54:56">
      <c r="BB1145" s="72">
        <v>0.5675</v>
      </c>
      <c r="BC1145" s="72">
        <v>214</v>
      </c>
      <c r="BD1145" s="72">
        <f t="shared" si="20"/>
        <v>324</v>
      </c>
    </row>
    <row r="1146" spans="54:56">
      <c r="BB1146" s="72">
        <v>0.56799999999999995</v>
      </c>
      <c r="BC1146" s="72">
        <v>210</v>
      </c>
      <c r="BD1146" s="72">
        <f t="shared" si="20"/>
        <v>328</v>
      </c>
    </row>
    <row r="1147" spans="54:56">
      <c r="BB1147" s="72">
        <v>0.56850000000000001</v>
      </c>
      <c r="BC1147" s="72">
        <v>237</v>
      </c>
      <c r="BD1147" s="72">
        <f t="shared" si="20"/>
        <v>301</v>
      </c>
    </row>
    <row r="1148" spans="54:56">
      <c r="BB1148" s="72">
        <v>0.56899999999999995</v>
      </c>
      <c r="BC1148" s="72">
        <v>179</v>
      </c>
      <c r="BD1148" s="72">
        <f t="shared" si="20"/>
        <v>359</v>
      </c>
    </row>
    <row r="1149" spans="54:56">
      <c r="BB1149" s="72">
        <v>0.56950000000000001</v>
      </c>
      <c r="BC1149" s="72">
        <v>188</v>
      </c>
      <c r="BD1149" s="72">
        <f t="shared" si="20"/>
        <v>350</v>
      </c>
    </row>
    <row r="1150" spans="54:56">
      <c r="BB1150" s="72">
        <v>0.56999999999999995</v>
      </c>
      <c r="BC1150" s="72">
        <v>274</v>
      </c>
      <c r="BD1150" s="72">
        <f t="shared" si="20"/>
        <v>264</v>
      </c>
    </row>
    <row r="1151" spans="54:56">
      <c r="BB1151" s="72">
        <v>0.57050000000000001</v>
      </c>
      <c r="BC1151" s="72">
        <v>273</v>
      </c>
      <c r="BD1151" s="72">
        <f t="shared" si="20"/>
        <v>265</v>
      </c>
    </row>
    <row r="1152" spans="54:56">
      <c r="BB1152" s="72">
        <v>0.57099999999999995</v>
      </c>
      <c r="BC1152" s="72">
        <v>282</v>
      </c>
      <c r="BD1152" s="72">
        <f t="shared" si="20"/>
        <v>256</v>
      </c>
    </row>
    <row r="1153" spans="54:56">
      <c r="BB1153" s="72">
        <v>0.57150000000000001</v>
      </c>
      <c r="BC1153" s="72">
        <v>266</v>
      </c>
      <c r="BD1153" s="72">
        <f t="shared" si="20"/>
        <v>272</v>
      </c>
    </row>
    <row r="1154" spans="54:56">
      <c r="BB1154" s="72">
        <v>0.57199999999999995</v>
      </c>
      <c r="BC1154" s="72">
        <v>250</v>
      </c>
      <c r="BD1154" s="72">
        <f t="shared" si="20"/>
        <v>288</v>
      </c>
    </row>
    <row r="1155" spans="54:56">
      <c r="BB1155" s="72">
        <v>0.57250000000000001</v>
      </c>
      <c r="BC1155" s="72">
        <v>161</v>
      </c>
      <c r="BD1155" s="72">
        <f t="shared" si="20"/>
        <v>377</v>
      </c>
    </row>
    <row r="1156" spans="54:56">
      <c r="BB1156" s="72">
        <v>0.57299999999999995</v>
      </c>
      <c r="BC1156" s="72">
        <v>253</v>
      </c>
      <c r="BD1156" s="72">
        <f t="shared" si="20"/>
        <v>285</v>
      </c>
    </row>
    <row r="1157" spans="54:56">
      <c r="BB1157" s="72">
        <v>0.57350000000000001</v>
      </c>
      <c r="BC1157" s="72">
        <v>234</v>
      </c>
      <c r="BD1157" s="72">
        <f t="shared" si="20"/>
        <v>304</v>
      </c>
    </row>
    <row r="1158" spans="54:56">
      <c r="BB1158" s="72">
        <v>0.57399999999999995</v>
      </c>
      <c r="BC1158" s="72">
        <v>288</v>
      </c>
      <c r="BD1158" s="72">
        <f t="shared" si="20"/>
        <v>250</v>
      </c>
    </row>
    <row r="1159" spans="54:56">
      <c r="BB1159" s="72">
        <v>0.57450000000000001</v>
      </c>
      <c r="BC1159" s="72">
        <v>274</v>
      </c>
      <c r="BD1159" s="72">
        <f t="shared" si="20"/>
        <v>264</v>
      </c>
    </row>
    <row r="1160" spans="54:56">
      <c r="BB1160" s="72">
        <v>0.57499999999999996</v>
      </c>
      <c r="BC1160" s="72">
        <v>252</v>
      </c>
      <c r="BD1160" s="72">
        <f t="shared" si="20"/>
        <v>286</v>
      </c>
    </row>
    <row r="1161" spans="54:56">
      <c r="BB1161" s="72">
        <v>0.57550000000000001</v>
      </c>
      <c r="BC1161" s="72">
        <v>243</v>
      </c>
      <c r="BD1161" s="72">
        <f t="shared" si="20"/>
        <v>295</v>
      </c>
    </row>
    <row r="1162" spans="54:56">
      <c r="BB1162" s="72">
        <v>0.57599999999999996</v>
      </c>
      <c r="BC1162" s="72">
        <v>230</v>
      </c>
      <c r="BD1162" s="72">
        <f t="shared" ref="BD1162:BD1225" si="21">$BB$5-BC1162</f>
        <v>308</v>
      </c>
    </row>
    <row r="1163" spans="54:56">
      <c r="BB1163" s="72">
        <v>0.57650000000000001</v>
      </c>
      <c r="BC1163" s="72">
        <v>245</v>
      </c>
      <c r="BD1163" s="72">
        <f t="shared" si="21"/>
        <v>293</v>
      </c>
    </row>
    <row r="1164" spans="54:56">
      <c r="BB1164" s="72">
        <v>0.57699999999999996</v>
      </c>
      <c r="BC1164" s="72">
        <v>262</v>
      </c>
      <c r="BD1164" s="72">
        <f t="shared" si="21"/>
        <v>276</v>
      </c>
    </row>
    <row r="1165" spans="54:56">
      <c r="BB1165" s="72">
        <v>0.57750000000000001</v>
      </c>
      <c r="BC1165" s="72">
        <v>221</v>
      </c>
      <c r="BD1165" s="72">
        <f t="shared" si="21"/>
        <v>317</v>
      </c>
    </row>
    <row r="1166" spans="54:56">
      <c r="BB1166" s="72">
        <v>0.57799999999999996</v>
      </c>
      <c r="BC1166" s="72">
        <v>278</v>
      </c>
      <c r="BD1166" s="72">
        <f t="shared" si="21"/>
        <v>260</v>
      </c>
    </row>
    <row r="1167" spans="54:56">
      <c r="BB1167" s="72">
        <v>0.57850000000000001</v>
      </c>
      <c r="BC1167" s="72">
        <v>241</v>
      </c>
      <c r="BD1167" s="72">
        <f t="shared" si="21"/>
        <v>297</v>
      </c>
    </row>
    <row r="1168" spans="54:56">
      <c r="BB1168" s="72">
        <v>0.57899999999999996</v>
      </c>
      <c r="BC1168" s="72">
        <v>247</v>
      </c>
      <c r="BD1168" s="72">
        <f t="shared" si="21"/>
        <v>291</v>
      </c>
    </row>
    <row r="1169" spans="54:56">
      <c r="BB1169" s="72">
        <v>0.57950000000000002</v>
      </c>
      <c r="BC1169" s="72">
        <v>254</v>
      </c>
      <c r="BD1169" s="72">
        <f t="shared" si="21"/>
        <v>284</v>
      </c>
    </row>
    <row r="1170" spans="54:56">
      <c r="BB1170" s="72">
        <v>0.57999999999999996</v>
      </c>
      <c r="BC1170" s="72">
        <v>336</v>
      </c>
      <c r="BD1170" s="72">
        <f t="shared" si="21"/>
        <v>202</v>
      </c>
    </row>
    <row r="1171" spans="54:56">
      <c r="BB1171" s="72">
        <v>0.58050000000000002</v>
      </c>
      <c r="BC1171" s="72">
        <v>147</v>
      </c>
      <c r="BD1171" s="72">
        <f t="shared" si="21"/>
        <v>391</v>
      </c>
    </row>
    <row r="1172" spans="54:56">
      <c r="BB1172" s="72">
        <v>0.58099999999999996</v>
      </c>
      <c r="BC1172" s="72">
        <v>192</v>
      </c>
      <c r="BD1172" s="72">
        <f t="shared" si="21"/>
        <v>346</v>
      </c>
    </row>
    <row r="1173" spans="54:56">
      <c r="BB1173" s="72">
        <v>0.58150000000000002</v>
      </c>
      <c r="BC1173" s="72">
        <v>194</v>
      </c>
      <c r="BD1173" s="72">
        <f t="shared" si="21"/>
        <v>344</v>
      </c>
    </row>
    <row r="1174" spans="54:56">
      <c r="BB1174" s="72">
        <v>0.58199999999999996</v>
      </c>
      <c r="BC1174" s="72">
        <v>274</v>
      </c>
      <c r="BD1174" s="72">
        <f t="shared" si="21"/>
        <v>264</v>
      </c>
    </row>
    <row r="1175" spans="54:56">
      <c r="BB1175" s="72">
        <v>0.58250000000000002</v>
      </c>
      <c r="BC1175" s="72">
        <v>308</v>
      </c>
      <c r="BD1175" s="72">
        <f t="shared" si="21"/>
        <v>230</v>
      </c>
    </row>
    <row r="1176" spans="54:56">
      <c r="BB1176" s="72">
        <v>0.58299999999999996</v>
      </c>
      <c r="BC1176" s="72">
        <v>119</v>
      </c>
      <c r="BD1176" s="72">
        <f t="shared" si="21"/>
        <v>419</v>
      </c>
    </row>
    <row r="1177" spans="54:56">
      <c r="BB1177" s="72">
        <v>0.58350000000000002</v>
      </c>
      <c r="BC1177" s="72">
        <v>283</v>
      </c>
      <c r="BD1177" s="72">
        <f t="shared" si="21"/>
        <v>255</v>
      </c>
    </row>
    <row r="1178" spans="54:56">
      <c r="BB1178" s="72">
        <v>0.58399999999999996</v>
      </c>
      <c r="BC1178" s="72">
        <v>267</v>
      </c>
      <c r="BD1178" s="72">
        <f t="shared" si="21"/>
        <v>271</v>
      </c>
    </row>
    <row r="1179" spans="54:56">
      <c r="BB1179" s="72">
        <v>0.58450000000000002</v>
      </c>
      <c r="BC1179" s="72">
        <v>249</v>
      </c>
      <c r="BD1179" s="72">
        <f t="shared" si="21"/>
        <v>289</v>
      </c>
    </row>
    <row r="1180" spans="54:56">
      <c r="BB1180" s="72">
        <v>0.58499999999999996</v>
      </c>
      <c r="BC1180" s="72">
        <v>212</v>
      </c>
      <c r="BD1180" s="72">
        <f t="shared" si="21"/>
        <v>326</v>
      </c>
    </row>
    <row r="1181" spans="54:56">
      <c r="BB1181" s="72">
        <v>0.58550000000000002</v>
      </c>
      <c r="BC1181" s="72">
        <v>219</v>
      </c>
      <c r="BD1181" s="72">
        <f t="shared" si="21"/>
        <v>319</v>
      </c>
    </row>
    <row r="1182" spans="54:56">
      <c r="BB1182" s="72">
        <v>0.58599999999999997</v>
      </c>
      <c r="BC1182" s="72">
        <v>334</v>
      </c>
      <c r="BD1182" s="72">
        <f t="shared" si="21"/>
        <v>204</v>
      </c>
    </row>
    <row r="1183" spans="54:56">
      <c r="BB1183" s="72">
        <v>0.58650000000000002</v>
      </c>
      <c r="BC1183" s="72">
        <v>150</v>
      </c>
      <c r="BD1183" s="72">
        <f t="shared" si="21"/>
        <v>388</v>
      </c>
    </row>
    <row r="1184" spans="54:56">
      <c r="BB1184" s="72">
        <v>0.58699999999999997</v>
      </c>
      <c r="BC1184" s="72">
        <v>215</v>
      </c>
      <c r="BD1184" s="72">
        <f t="shared" si="21"/>
        <v>323</v>
      </c>
    </row>
    <row r="1185" spans="54:56">
      <c r="BB1185" s="72">
        <v>0.58750000000000002</v>
      </c>
      <c r="BC1185" s="72">
        <v>273</v>
      </c>
      <c r="BD1185" s="72">
        <f t="shared" si="21"/>
        <v>265</v>
      </c>
    </row>
    <row r="1186" spans="54:56">
      <c r="BB1186" s="72">
        <v>0.58799999999999997</v>
      </c>
      <c r="BC1186" s="72">
        <v>241</v>
      </c>
      <c r="BD1186" s="72">
        <f t="shared" si="21"/>
        <v>297</v>
      </c>
    </row>
    <row r="1187" spans="54:56">
      <c r="BB1187" s="72">
        <v>0.58850000000000002</v>
      </c>
      <c r="BC1187" s="72">
        <v>291</v>
      </c>
      <c r="BD1187" s="72">
        <f t="shared" si="21"/>
        <v>247</v>
      </c>
    </row>
    <row r="1188" spans="54:56">
      <c r="BB1188" s="72">
        <v>0.58899999999999997</v>
      </c>
      <c r="BC1188" s="72">
        <v>121</v>
      </c>
      <c r="BD1188" s="72">
        <f t="shared" si="21"/>
        <v>417</v>
      </c>
    </row>
    <row r="1189" spans="54:56">
      <c r="BB1189" s="72">
        <v>0.58950000000000002</v>
      </c>
      <c r="BC1189" s="72">
        <v>153</v>
      </c>
      <c r="BD1189" s="72">
        <f t="shared" si="21"/>
        <v>385</v>
      </c>
    </row>
    <row r="1190" spans="54:56">
      <c r="BB1190" s="72">
        <v>0.59</v>
      </c>
      <c r="BC1190" s="72">
        <v>286</v>
      </c>
      <c r="BD1190" s="72">
        <f t="shared" si="21"/>
        <v>252</v>
      </c>
    </row>
    <row r="1191" spans="54:56">
      <c r="BB1191" s="72">
        <v>0.59050000000000002</v>
      </c>
      <c r="BC1191" s="72">
        <v>261</v>
      </c>
      <c r="BD1191" s="72">
        <f t="shared" si="21"/>
        <v>277</v>
      </c>
    </row>
    <row r="1192" spans="54:56">
      <c r="BB1192" s="72">
        <v>0.59099999999999997</v>
      </c>
      <c r="BC1192" s="72">
        <v>292</v>
      </c>
      <c r="BD1192" s="72">
        <f t="shared" si="21"/>
        <v>246</v>
      </c>
    </row>
    <row r="1193" spans="54:56">
      <c r="BB1193" s="72">
        <v>0.59150000000000003</v>
      </c>
      <c r="BC1193" s="72">
        <v>214</v>
      </c>
      <c r="BD1193" s="72">
        <f t="shared" si="21"/>
        <v>324</v>
      </c>
    </row>
    <row r="1194" spans="54:56">
      <c r="BB1194" s="72">
        <v>0.59199999999999997</v>
      </c>
      <c r="BC1194" s="72">
        <v>251</v>
      </c>
      <c r="BD1194" s="72">
        <f t="shared" si="21"/>
        <v>287</v>
      </c>
    </row>
    <row r="1195" spans="54:56">
      <c r="BB1195" s="72">
        <v>0.59250000000000003</v>
      </c>
      <c r="BC1195" s="72">
        <v>274</v>
      </c>
      <c r="BD1195" s="72">
        <f t="shared" si="21"/>
        <v>264</v>
      </c>
    </row>
    <row r="1196" spans="54:56">
      <c r="BB1196" s="72">
        <v>0.59299999999999997</v>
      </c>
      <c r="BC1196" s="72">
        <v>247</v>
      </c>
      <c r="BD1196" s="72">
        <f t="shared" si="21"/>
        <v>291</v>
      </c>
    </row>
    <row r="1197" spans="54:56">
      <c r="BB1197" s="72">
        <v>0.59350000000000003</v>
      </c>
      <c r="BC1197" s="72">
        <v>264</v>
      </c>
      <c r="BD1197" s="72">
        <f t="shared" si="21"/>
        <v>274</v>
      </c>
    </row>
    <row r="1198" spans="54:56">
      <c r="BB1198" s="72">
        <v>0.59399999999999997</v>
      </c>
      <c r="BC1198" s="72">
        <v>301</v>
      </c>
      <c r="BD1198" s="72">
        <f t="shared" si="21"/>
        <v>237</v>
      </c>
    </row>
    <row r="1199" spans="54:56">
      <c r="BB1199" s="72">
        <v>0.59450000000000003</v>
      </c>
      <c r="BC1199" s="72">
        <v>214</v>
      </c>
      <c r="BD1199" s="72">
        <f t="shared" si="21"/>
        <v>324</v>
      </c>
    </row>
    <row r="1200" spans="54:56">
      <c r="BB1200" s="72">
        <v>0.59499999999999997</v>
      </c>
      <c r="BC1200" s="72">
        <v>215</v>
      </c>
      <c r="BD1200" s="72">
        <f t="shared" si="21"/>
        <v>323</v>
      </c>
    </row>
    <row r="1201" spans="54:56">
      <c r="BB1201" s="72">
        <v>0.59550000000000003</v>
      </c>
      <c r="BC1201" s="72">
        <v>230</v>
      </c>
      <c r="BD1201" s="72">
        <f t="shared" si="21"/>
        <v>308</v>
      </c>
    </row>
    <row r="1202" spans="54:56">
      <c r="BB1202" s="72">
        <v>0.59599999999999997</v>
      </c>
      <c r="BC1202" s="72">
        <v>291</v>
      </c>
      <c r="BD1202" s="72">
        <f t="shared" si="21"/>
        <v>247</v>
      </c>
    </row>
    <row r="1203" spans="54:56">
      <c r="BB1203" s="72">
        <v>0.59650000000000003</v>
      </c>
      <c r="BC1203" s="72">
        <v>230</v>
      </c>
      <c r="BD1203" s="72">
        <f t="shared" si="21"/>
        <v>308</v>
      </c>
    </row>
    <row r="1204" spans="54:56">
      <c r="BB1204" s="72">
        <v>0.59699999999999998</v>
      </c>
      <c r="BC1204" s="72">
        <v>225</v>
      </c>
      <c r="BD1204" s="72">
        <f t="shared" si="21"/>
        <v>313</v>
      </c>
    </row>
    <row r="1205" spans="54:56">
      <c r="BB1205" s="72">
        <v>0.59750000000000003</v>
      </c>
      <c r="BC1205" s="72">
        <v>194</v>
      </c>
      <c r="BD1205" s="72">
        <f t="shared" si="21"/>
        <v>344</v>
      </c>
    </row>
    <row r="1206" spans="54:56">
      <c r="BB1206" s="72">
        <v>0.59799999999999998</v>
      </c>
      <c r="BC1206" s="72">
        <v>212</v>
      </c>
      <c r="BD1206" s="72">
        <f t="shared" si="21"/>
        <v>326</v>
      </c>
    </row>
    <row r="1207" spans="54:56">
      <c r="BB1207" s="72">
        <v>0.59850000000000003</v>
      </c>
      <c r="BC1207" s="72">
        <v>294</v>
      </c>
      <c r="BD1207" s="72">
        <f t="shared" si="21"/>
        <v>244</v>
      </c>
    </row>
    <row r="1208" spans="54:56">
      <c r="BB1208" s="72">
        <v>0.59899999999999998</v>
      </c>
      <c r="BC1208" s="72">
        <v>171</v>
      </c>
      <c r="BD1208" s="72">
        <f t="shared" si="21"/>
        <v>367</v>
      </c>
    </row>
    <row r="1209" spans="54:56">
      <c r="BB1209" s="72">
        <v>0.59950000000000003</v>
      </c>
      <c r="BC1209" s="72">
        <v>225</v>
      </c>
      <c r="BD1209" s="72">
        <f t="shared" si="21"/>
        <v>313</v>
      </c>
    </row>
    <row r="1210" spans="54:56">
      <c r="BB1210" s="72">
        <v>0.6</v>
      </c>
      <c r="BC1210" s="72">
        <v>188</v>
      </c>
      <c r="BD1210" s="72">
        <f t="shared" si="21"/>
        <v>350</v>
      </c>
    </row>
    <row r="1211" spans="54:56">
      <c r="BB1211" s="72">
        <v>0.60050000000000003</v>
      </c>
      <c r="BC1211" s="72">
        <v>266</v>
      </c>
      <c r="BD1211" s="72">
        <f t="shared" si="21"/>
        <v>272</v>
      </c>
    </row>
    <row r="1212" spans="54:56">
      <c r="BB1212" s="72">
        <v>0.60099999999999998</v>
      </c>
      <c r="BC1212" s="72">
        <v>199</v>
      </c>
      <c r="BD1212" s="72">
        <f t="shared" si="21"/>
        <v>339</v>
      </c>
    </row>
    <row r="1213" spans="54:56">
      <c r="BB1213" s="72">
        <v>0.60150000000000003</v>
      </c>
      <c r="BC1213" s="72">
        <v>164</v>
      </c>
      <c r="BD1213" s="72">
        <f t="shared" si="21"/>
        <v>374</v>
      </c>
    </row>
    <row r="1214" spans="54:56">
      <c r="BB1214" s="72">
        <v>0.60199999999999998</v>
      </c>
      <c r="BC1214" s="72">
        <v>231</v>
      </c>
      <c r="BD1214" s="72">
        <f t="shared" si="21"/>
        <v>307</v>
      </c>
    </row>
    <row r="1215" spans="54:56">
      <c r="BB1215" s="72">
        <v>0.60250000000000004</v>
      </c>
      <c r="BC1215" s="72">
        <v>229</v>
      </c>
      <c r="BD1215" s="72">
        <f t="shared" si="21"/>
        <v>309</v>
      </c>
    </row>
    <row r="1216" spans="54:56">
      <c r="BB1216" s="72">
        <v>0.60299999999999998</v>
      </c>
      <c r="BC1216" s="72">
        <v>203</v>
      </c>
      <c r="BD1216" s="72">
        <f t="shared" si="21"/>
        <v>335</v>
      </c>
    </row>
    <row r="1217" spans="54:56">
      <c r="BB1217" s="72">
        <v>0.60350000000000004</v>
      </c>
      <c r="BC1217" s="72">
        <v>273</v>
      </c>
      <c r="BD1217" s="72">
        <f t="shared" si="21"/>
        <v>265</v>
      </c>
    </row>
    <row r="1218" spans="54:56">
      <c r="BB1218" s="72">
        <v>0.60399999999999998</v>
      </c>
      <c r="BC1218" s="72">
        <v>255</v>
      </c>
      <c r="BD1218" s="72">
        <f t="shared" si="21"/>
        <v>283</v>
      </c>
    </row>
    <row r="1219" spans="54:56">
      <c r="BB1219" s="72">
        <v>0.60450000000000004</v>
      </c>
      <c r="BC1219" s="72">
        <v>197</v>
      </c>
      <c r="BD1219" s="72">
        <f t="shared" si="21"/>
        <v>341</v>
      </c>
    </row>
    <row r="1220" spans="54:56">
      <c r="BB1220" s="72">
        <v>0.60499999999999998</v>
      </c>
      <c r="BC1220" s="72">
        <v>178</v>
      </c>
      <c r="BD1220" s="72">
        <f t="shared" si="21"/>
        <v>360</v>
      </c>
    </row>
    <row r="1221" spans="54:56">
      <c r="BB1221" s="72">
        <v>0.60550000000000004</v>
      </c>
      <c r="BC1221" s="72">
        <v>201</v>
      </c>
      <c r="BD1221" s="72">
        <f t="shared" si="21"/>
        <v>337</v>
      </c>
    </row>
    <row r="1222" spans="54:56">
      <c r="BB1222" s="72">
        <v>0.60599999999999998</v>
      </c>
      <c r="BC1222" s="72">
        <v>212</v>
      </c>
      <c r="BD1222" s="72">
        <f t="shared" si="21"/>
        <v>326</v>
      </c>
    </row>
    <row r="1223" spans="54:56">
      <c r="BB1223" s="72">
        <v>0.60650000000000004</v>
      </c>
      <c r="BC1223" s="72">
        <v>160</v>
      </c>
      <c r="BD1223" s="72">
        <f t="shared" si="21"/>
        <v>378</v>
      </c>
    </row>
    <row r="1224" spans="54:56">
      <c r="BB1224" s="72">
        <v>0.60699999999999998</v>
      </c>
      <c r="BC1224" s="72">
        <v>252</v>
      </c>
      <c r="BD1224" s="72">
        <f t="shared" si="21"/>
        <v>286</v>
      </c>
    </row>
    <row r="1225" spans="54:56">
      <c r="BB1225" s="72">
        <v>0.60750000000000004</v>
      </c>
      <c r="BC1225" s="72">
        <v>222</v>
      </c>
      <c r="BD1225" s="72">
        <f t="shared" si="21"/>
        <v>316</v>
      </c>
    </row>
    <row r="1226" spans="54:56">
      <c r="BB1226" s="72">
        <v>0.60799999999999998</v>
      </c>
      <c r="BC1226" s="72">
        <v>232</v>
      </c>
      <c r="BD1226" s="72">
        <f t="shared" ref="BD1226:BD1289" si="22">$BB$5-BC1226</f>
        <v>306</v>
      </c>
    </row>
    <row r="1227" spans="54:56">
      <c r="BB1227" s="72">
        <v>0.60850000000000004</v>
      </c>
      <c r="BC1227" s="72">
        <v>280</v>
      </c>
      <c r="BD1227" s="72">
        <f t="shared" si="22"/>
        <v>258</v>
      </c>
    </row>
    <row r="1228" spans="54:56">
      <c r="BB1228" s="72">
        <v>0.60899999999999999</v>
      </c>
      <c r="BC1228" s="72">
        <v>155</v>
      </c>
      <c r="BD1228" s="72">
        <f t="shared" si="22"/>
        <v>383</v>
      </c>
    </row>
    <row r="1229" spans="54:56">
      <c r="BB1229" s="72">
        <v>0.60950000000000004</v>
      </c>
      <c r="BC1229" s="72">
        <v>278</v>
      </c>
      <c r="BD1229" s="72">
        <f t="shared" si="22"/>
        <v>260</v>
      </c>
    </row>
    <row r="1230" spans="54:56">
      <c r="BB1230" s="72">
        <v>0.61</v>
      </c>
      <c r="BC1230" s="72">
        <v>263</v>
      </c>
      <c r="BD1230" s="72">
        <f t="shared" si="22"/>
        <v>275</v>
      </c>
    </row>
    <row r="1231" spans="54:56">
      <c r="BB1231" s="72">
        <v>0.61050000000000004</v>
      </c>
      <c r="BC1231" s="72">
        <v>248</v>
      </c>
      <c r="BD1231" s="72">
        <f t="shared" si="22"/>
        <v>290</v>
      </c>
    </row>
    <row r="1232" spans="54:56">
      <c r="BB1232" s="72">
        <v>0.61099999999999999</v>
      </c>
      <c r="BC1232" s="72">
        <v>295</v>
      </c>
      <c r="BD1232" s="72">
        <f t="shared" si="22"/>
        <v>243</v>
      </c>
    </row>
    <row r="1233" spans="54:56">
      <c r="BB1233" s="72">
        <v>0.61150000000000004</v>
      </c>
      <c r="BC1233" s="72">
        <v>242</v>
      </c>
      <c r="BD1233" s="72">
        <f t="shared" si="22"/>
        <v>296</v>
      </c>
    </row>
    <row r="1234" spans="54:56">
      <c r="BB1234" s="72">
        <v>0.61199999999999999</v>
      </c>
      <c r="BC1234" s="72">
        <v>334</v>
      </c>
      <c r="BD1234" s="72">
        <f t="shared" si="22"/>
        <v>204</v>
      </c>
    </row>
    <row r="1235" spans="54:56">
      <c r="BB1235" s="72">
        <v>0.61250000000000004</v>
      </c>
      <c r="BC1235" s="72">
        <v>331</v>
      </c>
      <c r="BD1235" s="72">
        <f t="shared" si="22"/>
        <v>207</v>
      </c>
    </row>
    <row r="1236" spans="54:56">
      <c r="BB1236" s="72">
        <v>0.61299999999999999</v>
      </c>
      <c r="BC1236" s="72">
        <v>346</v>
      </c>
      <c r="BD1236" s="72">
        <f t="shared" si="22"/>
        <v>192</v>
      </c>
    </row>
    <row r="1237" spans="54:56">
      <c r="BB1237" s="72">
        <v>0.61350000000000005</v>
      </c>
      <c r="BC1237" s="72">
        <v>298</v>
      </c>
      <c r="BD1237" s="72">
        <f t="shared" si="22"/>
        <v>240</v>
      </c>
    </row>
    <row r="1238" spans="54:56">
      <c r="BB1238" s="72">
        <v>0.61399999999999999</v>
      </c>
      <c r="BC1238" s="72">
        <v>186</v>
      </c>
      <c r="BD1238" s="72">
        <f t="shared" si="22"/>
        <v>352</v>
      </c>
    </row>
    <row r="1239" spans="54:56">
      <c r="BB1239" s="72">
        <v>0.61450000000000005</v>
      </c>
      <c r="BC1239" s="72">
        <v>176</v>
      </c>
      <c r="BD1239" s="72">
        <f t="shared" si="22"/>
        <v>362</v>
      </c>
    </row>
    <row r="1240" spans="54:56">
      <c r="BB1240" s="72">
        <v>0.61499999999999999</v>
      </c>
      <c r="BC1240" s="72">
        <v>207</v>
      </c>
      <c r="BD1240" s="72">
        <f t="shared" si="22"/>
        <v>331</v>
      </c>
    </row>
    <row r="1241" spans="54:56">
      <c r="BB1241" s="72">
        <v>0.61550000000000005</v>
      </c>
      <c r="BC1241" s="72">
        <v>292</v>
      </c>
      <c r="BD1241" s="72">
        <f t="shared" si="22"/>
        <v>246</v>
      </c>
    </row>
    <row r="1242" spans="54:56">
      <c r="BB1242" s="72">
        <v>0.61599999999999999</v>
      </c>
      <c r="BC1242" s="72">
        <v>218</v>
      </c>
      <c r="BD1242" s="72">
        <f t="shared" si="22"/>
        <v>320</v>
      </c>
    </row>
    <row r="1243" spans="54:56">
      <c r="BB1243" s="72">
        <v>0.61650000000000005</v>
      </c>
      <c r="BC1243" s="72">
        <v>224</v>
      </c>
      <c r="BD1243" s="72">
        <f t="shared" si="22"/>
        <v>314</v>
      </c>
    </row>
    <row r="1244" spans="54:56">
      <c r="BB1244" s="72">
        <v>0.61699999999999999</v>
      </c>
      <c r="BC1244" s="72">
        <v>262</v>
      </c>
      <c r="BD1244" s="72">
        <f t="shared" si="22"/>
        <v>276</v>
      </c>
    </row>
    <row r="1245" spans="54:56">
      <c r="BB1245" s="72">
        <v>0.61750000000000005</v>
      </c>
      <c r="BC1245" s="72">
        <v>127</v>
      </c>
      <c r="BD1245" s="72">
        <f t="shared" si="22"/>
        <v>411</v>
      </c>
    </row>
    <row r="1246" spans="54:56">
      <c r="BB1246" s="72">
        <v>0.61799999999999999</v>
      </c>
      <c r="BC1246" s="72">
        <v>295</v>
      </c>
      <c r="BD1246" s="72">
        <f t="shared" si="22"/>
        <v>243</v>
      </c>
    </row>
    <row r="1247" spans="54:56">
      <c r="BB1247" s="72">
        <v>0.61850000000000005</v>
      </c>
      <c r="BC1247" s="72">
        <v>325</v>
      </c>
      <c r="BD1247" s="72">
        <f t="shared" si="22"/>
        <v>213</v>
      </c>
    </row>
    <row r="1248" spans="54:56">
      <c r="BB1248" s="72">
        <v>0.61899999999999999</v>
      </c>
      <c r="BC1248" s="72">
        <v>288</v>
      </c>
      <c r="BD1248" s="72">
        <f t="shared" si="22"/>
        <v>250</v>
      </c>
    </row>
    <row r="1249" spans="54:56">
      <c r="BB1249" s="72">
        <v>0.61950000000000005</v>
      </c>
      <c r="BC1249" s="72">
        <v>309</v>
      </c>
      <c r="BD1249" s="72">
        <f t="shared" si="22"/>
        <v>229</v>
      </c>
    </row>
    <row r="1250" spans="54:56">
      <c r="BB1250" s="72">
        <v>0.62</v>
      </c>
      <c r="BC1250" s="72">
        <v>209</v>
      </c>
      <c r="BD1250" s="72">
        <f t="shared" si="22"/>
        <v>329</v>
      </c>
    </row>
    <row r="1251" spans="54:56">
      <c r="BB1251" s="72">
        <v>0.62050000000000005</v>
      </c>
      <c r="BC1251" s="72">
        <v>300</v>
      </c>
      <c r="BD1251" s="72">
        <f t="shared" si="22"/>
        <v>238</v>
      </c>
    </row>
    <row r="1252" spans="54:56">
      <c r="BB1252" s="72">
        <v>0.621</v>
      </c>
      <c r="BC1252" s="72">
        <v>225</v>
      </c>
      <c r="BD1252" s="72">
        <f t="shared" si="22"/>
        <v>313</v>
      </c>
    </row>
    <row r="1253" spans="54:56">
      <c r="BB1253" s="72">
        <v>0.62150000000000005</v>
      </c>
      <c r="BC1253" s="72">
        <v>271</v>
      </c>
      <c r="BD1253" s="72">
        <f t="shared" si="22"/>
        <v>267</v>
      </c>
    </row>
    <row r="1254" spans="54:56">
      <c r="BB1254" s="72">
        <v>0.622</v>
      </c>
      <c r="BC1254" s="72">
        <v>236</v>
      </c>
      <c r="BD1254" s="72">
        <f t="shared" si="22"/>
        <v>302</v>
      </c>
    </row>
    <row r="1255" spans="54:56">
      <c r="BB1255" s="72">
        <v>0.62250000000000005</v>
      </c>
      <c r="BC1255" s="72">
        <v>224</v>
      </c>
      <c r="BD1255" s="72">
        <f t="shared" si="22"/>
        <v>314</v>
      </c>
    </row>
    <row r="1256" spans="54:56">
      <c r="BB1256" s="72">
        <v>0.623</v>
      </c>
      <c r="BC1256" s="72">
        <v>290</v>
      </c>
      <c r="BD1256" s="72">
        <f t="shared" si="22"/>
        <v>248</v>
      </c>
    </row>
    <row r="1257" spans="54:56">
      <c r="BB1257" s="72">
        <v>0.62350000000000005</v>
      </c>
      <c r="BC1257" s="72">
        <v>207</v>
      </c>
      <c r="BD1257" s="72">
        <f t="shared" si="22"/>
        <v>331</v>
      </c>
    </row>
    <row r="1258" spans="54:56">
      <c r="BB1258" s="72">
        <v>0.624</v>
      </c>
      <c r="BC1258" s="72">
        <v>223</v>
      </c>
      <c r="BD1258" s="72">
        <f t="shared" si="22"/>
        <v>315</v>
      </c>
    </row>
    <row r="1259" spans="54:56">
      <c r="BB1259" s="72">
        <v>0.62450000000000006</v>
      </c>
      <c r="BC1259" s="72">
        <v>223</v>
      </c>
      <c r="BD1259" s="72">
        <f t="shared" si="22"/>
        <v>315</v>
      </c>
    </row>
    <row r="1260" spans="54:56">
      <c r="BB1260" s="72">
        <v>0.625</v>
      </c>
      <c r="BC1260" s="72">
        <v>180</v>
      </c>
      <c r="BD1260" s="72">
        <f t="shared" si="22"/>
        <v>358</v>
      </c>
    </row>
    <row r="1261" spans="54:56">
      <c r="BB1261" s="72">
        <v>0.62549999999999994</v>
      </c>
      <c r="BC1261" s="72">
        <v>372</v>
      </c>
      <c r="BD1261" s="72">
        <f t="shared" si="22"/>
        <v>166</v>
      </c>
    </row>
    <row r="1262" spans="54:56">
      <c r="BB1262" s="72">
        <v>0.626</v>
      </c>
      <c r="BC1262" s="72">
        <v>218</v>
      </c>
      <c r="BD1262" s="72">
        <f t="shared" si="22"/>
        <v>320</v>
      </c>
    </row>
    <row r="1263" spans="54:56">
      <c r="BB1263" s="72">
        <v>0.62649999999999995</v>
      </c>
      <c r="BC1263" s="72">
        <v>263</v>
      </c>
      <c r="BD1263" s="72">
        <f t="shared" si="22"/>
        <v>275</v>
      </c>
    </row>
    <row r="1264" spans="54:56">
      <c r="BB1264" s="72">
        <v>0.627</v>
      </c>
      <c r="BC1264" s="72">
        <v>160</v>
      </c>
      <c r="BD1264" s="72">
        <f t="shared" si="22"/>
        <v>378</v>
      </c>
    </row>
    <row r="1265" spans="54:56">
      <c r="BB1265" s="72">
        <v>0.62749999999999995</v>
      </c>
      <c r="BC1265" s="72">
        <v>194</v>
      </c>
      <c r="BD1265" s="72">
        <f t="shared" si="22"/>
        <v>344</v>
      </c>
    </row>
    <row r="1266" spans="54:56">
      <c r="BB1266" s="72">
        <v>0.628</v>
      </c>
      <c r="BC1266" s="72">
        <v>255</v>
      </c>
      <c r="BD1266" s="72">
        <f t="shared" si="22"/>
        <v>283</v>
      </c>
    </row>
    <row r="1267" spans="54:56">
      <c r="BB1267" s="72">
        <v>0.62849999999999995</v>
      </c>
      <c r="BC1267" s="72">
        <v>246</v>
      </c>
      <c r="BD1267" s="72">
        <f t="shared" si="22"/>
        <v>292</v>
      </c>
    </row>
    <row r="1268" spans="54:56">
      <c r="BB1268" s="72">
        <v>0.629</v>
      </c>
      <c r="BC1268" s="72">
        <v>213</v>
      </c>
      <c r="BD1268" s="72">
        <f t="shared" si="22"/>
        <v>325</v>
      </c>
    </row>
    <row r="1269" spans="54:56">
      <c r="BB1269" s="72">
        <v>0.62949999999999995</v>
      </c>
      <c r="BC1269" s="72">
        <v>115</v>
      </c>
      <c r="BD1269" s="72">
        <f t="shared" si="22"/>
        <v>423</v>
      </c>
    </row>
    <row r="1270" spans="54:56">
      <c r="BB1270" s="72">
        <v>0.63</v>
      </c>
      <c r="BC1270" s="72">
        <v>180</v>
      </c>
      <c r="BD1270" s="72">
        <f t="shared" si="22"/>
        <v>358</v>
      </c>
    </row>
    <row r="1271" spans="54:56">
      <c r="BB1271" s="72">
        <v>0.63049999999999995</v>
      </c>
      <c r="BC1271" s="72">
        <v>294</v>
      </c>
      <c r="BD1271" s="72">
        <f t="shared" si="22"/>
        <v>244</v>
      </c>
    </row>
    <row r="1272" spans="54:56">
      <c r="BB1272" s="72">
        <v>0.63100000000000001</v>
      </c>
      <c r="BC1272" s="72">
        <v>230</v>
      </c>
      <c r="BD1272" s="72">
        <f t="shared" si="22"/>
        <v>308</v>
      </c>
    </row>
    <row r="1273" spans="54:56">
      <c r="BB1273" s="72">
        <v>0.63149999999999995</v>
      </c>
      <c r="BC1273" s="72">
        <v>109</v>
      </c>
      <c r="BD1273" s="72">
        <f t="shared" si="22"/>
        <v>429</v>
      </c>
    </row>
    <row r="1274" spans="54:56">
      <c r="BB1274" s="72">
        <v>0.63200000000000001</v>
      </c>
      <c r="BC1274" s="72">
        <v>186</v>
      </c>
      <c r="BD1274" s="72">
        <f t="shared" si="22"/>
        <v>352</v>
      </c>
    </row>
    <row r="1275" spans="54:56">
      <c r="BB1275" s="72">
        <v>0.63249999999999995</v>
      </c>
      <c r="BC1275" s="72">
        <v>118</v>
      </c>
      <c r="BD1275" s="72">
        <f t="shared" si="22"/>
        <v>420</v>
      </c>
    </row>
    <row r="1276" spans="54:56">
      <c r="BB1276" s="72">
        <v>0.63300000000000001</v>
      </c>
      <c r="BC1276" s="72">
        <v>292</v>
      </c>
      <c r="BD1276" s="72">
        <f t="shared" si="22"/>
        <v>246</v>
      </c>
    </row>
    <row r="1277" spans="54:56">
      <c r="BB1277" s="72">
        <v>0.63349999999999995</v>
      </c>
      <c r="BC1277" s="72">
        <v>177</v>
      </c>
      <c r="BD1277" s="72">
        <f t="shared" si="22"/>
        <v>361</v>
      </c>
    </row>
    <row r="1278" spans="54:56">
      <c r="BB1278" s="72">
        <v>0.63400000000000001</v>
      </c>
      <c r="BC1278" s="72">
        <v>164</v>
      </c>
      <c r="BD1278" s="72">
        <f t="shared" si="22"/>
        <v>374</v>
      </c>
    </row>
    <row r="1279" spans="54:56">
      <c r="BB1279" s="72">
        <v>0.63449999999999995</v>
      </c>
      <c r="BC1279" s="72">
        <v>206</v>
      </c>
      <c r="BD1279" s="72">
        <f t="shared" si="22"/>
        <v>332</v>
      </c>
    </row>
    <row r="1280" spans="54:56">
      <c r="BB1280" s="72">
        <v>0.63500000000000001</v>
      </c>
      <c r="BC1280" s="72">
        <v>251</v>
      </c>
      <c r="BD1280" s="72">
        <f t="shared" si="22"/>
        <v>287</v>
      </c>
    </row>
    <row r="1281" spans="54:56">
      <c r="BB1281" s="72">
        <v>0.63549999999999995</v>
      </c>
      <c r="BC1281" s="72">
        <v>304</v>
      </c>
      <c r="BD1281" s="72">
        <f t="shared" si="22"/>
        <v>234</v>
      </c>
    </row>
    <row r="1282" spans="54:56">
      <c r="BB1282" s="72">
        <v>0.63600000000000001</v>
      </c>
      <c r="BC1282" s="72">
        <v>120</v>
      </c>
      <c r="BD1282" s="72">
        <f t="shared" si="22"/>
        <v>418</v>
      </c>
    </row>
    <row r="1283" spans="54:56">
      <c r="BB1283" s="72">
        <v>0.63649999999999995</v>
      </c>
      <c r="BC1283" s="72">
        <v>310</v>
      </c>
      <c r="BD1283" s="72">
        <f t="shared" si="22"/>
        <v>228</v>
      </c>
    </row>
    <row r="1284" spans="54:56">
      <c r="BB1284" s="72">
        <v>0.63700000000000001</v>
      </c>
      <c r="BC1284" s="72">
        <v>244</v>
      </c>
      <c r="BD1284" s="72">
        <f t="shared" si="22"/>
        <v>294</v>
      </c>
    </row>
    <row r="1285" spans="54:56">
      <c r="BB1285" s="72">
        <v>0.63749999999999996</v>
      </c>
      <c r="BC1285" s="72">
        <v>156</v>
      </c>
      <c r="BD1285" s="72">
        <f t="shared" si="22"/>
        <v>382</v>
      </c>
    </row>
    <row r="1286" spans="54:56">
      <c r="BB1286" s="72">
        <v>0.63800000000000001</v>
      </c>
      <c r="BC1286" s="72">
        <v>273</v>
      </c>
      <c r="BD1286" s="72">
        <f t="shared" si="22"/>
        <v>265</v>
      </c>
    </row>
    <row r="1287" spans="54:56">
      <c r="BB1287" s="72">
        <v>0.63849999999999996</v>
      </c>
      <c r="BC1287" s="72">
        <v>244</v>
      </c>
      <c r="BD1287" s="72">
        <f t="shared" si="22"/>
        <v>294</v>
      </c>
    </row>
    <row r="1288" spans="54:56">
      <c r="BB1288" s="72">
        <v>0.63900000000000001</v>
      </c>
      <c r="BC1288" s="72">
        <v>174</v>
      </c>
      <c r="BD1288" s="72">
        <f t="shared" si="22"/>
        <v>364</v>
      </c>
    </row>
    <row r="1289" spans="54:56">
      <c r="BB1289" s="72">
        <v>0.63949999999999996</v>
      </c>
      <c r="BC1289" s="72">
        <v>321</v>
      </c>
      <c r="BD1289" s="72">
        <f t="shared" si="22"/>
        <v>217</v>
      </c>
    </row>
    <row r="1290" spans="54:56">
      <c r="BB1290" s="72">
        <v>0.64</v>
      </c>
      <c r="BC1290" s="72">
        <v>145</v>
      </c>
      <c r="BD1290" s="72">
        <f t="shared" ref="BD1290:BD1353" si="23">$BB$5-BC1290</f>
        <v>393</v>
      </c>
    </row>
    <row r="1291" spans="54:56">
      <c r="BB1291" s="72">
        <v>0.64049999999999996</v>
      </c>
      <c r="BC1291" s="72">
        <v>261</v>
      </c>
      <c r="BD1291" s="72">
        <f t="shared" si="23"/>
        <v>277</v>
      </c>
    </row>
    <row r="1292" spans="54:56">
      <c r="BB1292" s="72">
        <v>0.64100000000000001</v>
      </c>
      <c r="BC1292" s="72">
        <v>141</v>
      </c>
      <c r="BD1292" s="72">
        <f t="shared" si="23"/>
        <v>397</v>
      </c>
    </row>
    <row r="1293" spans="54:56">
      <c r="BB1293" s="72">
        <v>0.64149999999999996</v>
      </c>
      <c r="BC1293" s="72">
        <v>139</v>
      </c>
      <c r="BD1293" s="72">
        <f t="shared" si="23"/>
        <v>399</v>
      </c>
    </row>
    <row r="1294" spans="54:56">
      <c r="BB1294" s="72">
        <v>0.64200000000000002</v>
      </c>
      <c r="BC1294" s="72">
        <v>264</v>
      </c>
      <c r="BD1294" s="72">
        <f t="shared" si="23"/>
        <v>274</v>
      </c>
    </row>
    <row r="1295" spans="54:56">
      <c r="BB1295" s="72">
        <v>0.64249999999999996</v>
      </c>
      <c r="BC1295" s="72">
        <v>232</v>
      </c>
      <c r="BD1295" s="72">
        <f t="shared" si="23"/>
        <v>306</v>
      </c>
    </row>
    <row r="1296" spans="54:56">
      <c r="BB1296" s="72">
        <v>0.64300000000000002</v>
      </c>
      <c r="BC1296" s="72">
        <v>293</v>
      </c>
      <c r="BD1296" s="72">
        <f t="shared" si="23"/>
        <v>245</v>
      </c>
    </row>
    <row r="1297" spans="54:56">
      <c r="BB1297" s="72">
        <v>0.64349999999999996</v>
      </c>
      <c r="BC1297" s="72">
        <v>208</v>
      </c>
      <c r="BD1297" s="72">
        <f t="shared" si="23"/>
        <v>330</v>
      </c>
    </row>
    <row r="1298" spans="54:56">
      <c r="BB1298" s="72">
        <v>0.64400000000000002</v>
      </c>
      <c r="BC1298" s="72">
        <v>169</v>
      </c>
      <c r="BD1298" s="72">
        <f t="shared" si="23"/>
        <v>369</v>
      </c>
    </row>
    <row r="1299" spans="54:56">
      <c r="BB1299" s="72">
        <v>0.64449999999999996</v>
      </c>
      <c r="BC1299" s="72">
        <v>190</v>
      </c>
      <c r="BD1299" s="72">
        <f t="shared" si="23"/>
        <v>348</v>
      </c>
    </row>
    <row r="1300" spans="54:56">
      <c r="BB1300" s="72">
        <v>0.64500000000000002</v>
      </c>
      <c r="BC1300" s="72">
        <v>231</v>
      </c>
      <c r="BD1300" s="72">
        <f t="shared" si="23"/>
        <v>307</v>
      </c>
    </row>
    <row r="1301" spans="54:56">
      <c r="BB1301" s="72">
        <v>0.64549999999999996</v>
      </c>
      <c r="BC1301" s="72">
        <v>263</v>
      </c>
      <c r="BD1301" s="72">
        <f t="shared" si="23"/>
        <v>275</v>
      </c>
    </row>
    <row r="1302" spans="54:56">
      <c r="BB1302" s="72">
        <v>0.64600000000000002</v>
      </c>
      <c r="BC1302" s="72">
        <v>215</v>
      </c>
      <c r="BD1302" s="72">
        <f t="shared" si="23"/>
        <v>323</v>
      </c>
    </row>
    <row r="1303" spans="54:56">
      <c r="BB1303" s="72">
        <v>0.64649999999999996</v>
      </c>
      <c r="BC1303" s="72">
        <v>177</v>
      </c>
      <c r="BD1303" s="72">
        <f t="shared" si="23"/>
        <v>361</v>
      </c>
    </row>
    <row r="1304" spans="54:56">
      <c r="BB1304" s="72">
        <v>0.64700000000000002</v>
      </c>
      <c r="BC1304" s="72">
        <v>244</v>
      </c>
      <c r="BD1304" s="72">
        <f t="shared" si="23"/>
        <v>294</v>
      </c>
    </row>
    <row r="1305" spans="54:56">
      <c r="BB1305" s="72">
        <v>0.64749999999999996</v>
      </c>
      <c r="BC1305" s="72">
        <v>224</v>
      </c>
      <c r="BD1305" s="72">
        <f t="shared" si="23"/>
        <v>314</v>
      </c>
    </row>
    <row r="1306" spans="54:56">
      <c r="BB1306" s="72">
        <v>0.64800000000000002</v>
      </c>
      <c r="BC1306" s="72">
        <v>190</v>
      </c>
      <c r="BD1306" s="72">
        <f t="shared" si="23"/>
        <v>348</v>
      </c>
    </row>
    <row r="1307" spans="54:56">
      <c r="BB1307" s="72">
        <v>0.64849999999999997</v>
      </c>
      <c r="BC1307" s="72">
        <v>228</v>
      </c>
      <c r="BD1307" s="72">
        <f t="shared" si="23"/>
        <v>310</v>
      </c>
    </row>
    <row r="1308" spans="54:56">
      <c r="BB1308" s="72">
        <v>0.64900000000000002</v>
      </c>
      <c r="BC1308" s="72">
        <v>274</v>
      </c>
      <c r="BD1308" s="72">
        <f t="shared" si="23"/>
        <v>264</v>
      </c>
    </row>
    <row r="1309" spans="54:56">
      <c r="BB1309" s="72">
        <v>0.64949999999999997</v>
      </c>
      <c r="BC1309" s="72">
        <v>221</v>
      </c>
      <c r="BD1309" s="72">
        <f t="shared" si="23"/>
        <v>317</v>
      </c>
    </row>
    <row r="1310" spans="54:56">
      <c r="BB1310" s="72">
        <v>0.65</v>
      </c>
      <c r="BC1310" s="72">
        <v>128</v>
      </c>
      <c r="BD1310" s="72">
        <f t="shared" si="23"/>
        <v>410</v>
      </c>
    </row>
    <row r="1311" spans="54:56">
      <c r="BB1311" s="72">
        <v>0.65049999999999997</v>
      </c>
      <c r="BC1311" s="72">
        <v>280</v>
      </c>
      <c r="BD1311" s="72">
        <f t="shared" si="23"/>
        <v>258</v>
      </c>
    </row>
    <row r="1312" spans="54:56">
      <c r="BB1312" s="72">
        <v>0.65100000000000002</v>
      </c>
      <c r="BC1312" s="72">
        <v>315</v>
      </c>
      <c r="BD1312" s="72">
        <f t="shared" si="23"/>
        <v>223</v>
      </c>
    </row>
    <row r="1313" spans="54:56">
      <c r="BB1313" s="72">
        <v>0.65149999999999997</v>
      </c>
      <c r="BC1313" s="72">
        <v>296</v>
      </c>
      <c r="BD1313" s="72">
        <f t="shared" si="23"/>
        <v>242</v>
      </c>
    </row>
    <row r="1314" spans="54:56">
      <c r="BB1314" s="72">
        <v>0.65200000000000002</v>
      </c>
      <c r="BC1314" s="72">
        <v>192</v>
      </c>
      <c r="BD1314" s="72">
        <f t="shared" si="23"/>
        <v>346</v>
      </c>
    </row>
    <row r="1315" spans="54:56">
      <c r="BB1315" s="72">
        <v>0.65249999999999997</v>
      </c>
      <c r="BC1315" s="72">
        <v>161</v>
      </c>
      <c r="BD1315" s="72">
        <f t="shared" si="23"/>
        <v>377</v>
      </c>
    </row>
    <row r="1316" spans="54:56">
      <c r="BB1316" s="72">
        <v>0.65300000000000002</v>
      </c>
      <c r="BC1316" s="72">
        <v>161</v>
      </c>
      <c r="BD1316" s="72">
        <f t="shared" si="23"/>
        <v>377</v>
      </c>
    </row>
    <row r="1317" spans="54:56">
      <c r="BB1317" s="72">
        <v>0.65349999999999997</v>
      </c>
      <c r="BC1317" s="72">
        <v>197</v>
      </c>
      <c r="BD1317" s="72">
        <f t="shared" si="23"/>
        <v>341</v>
      </c>
    </row>
    <row r="1318" spans="54:56">
      <c r="BB1318" s="72">
        <v>0.65400000000000003</v>
      </c>
      <c r="BC1318" s="72">
        <v>216</v>
      </c>
      <c r="BD1318" s="72">
        <f t="shared" si="23"/>
        <v>322</v>
      </c>
    </row>
    <row r="1319" spans="54:56">
      <c r="BB1319" s="72">
        <v>0.65449999999999997</v>
      </c>
      <c r="BC1319" s="72">
        <v>238</v>
      </c>
      <c r="BD1319" s="72">
        <f t="shared" si="23"/>
        <v>300</v>
      </c>
    </row>
    <row r="1320" spans="54:56">
      <c r="BB1320" s="72">
        <v>0.65500000000000003</v>
      </c>
      <c r="BC1320" s="72">
        <v>296</v>
      </c>
      <c r="BD1320" s="72">
        <f t="shared" si="23"/>
        <v>242</v>
      </c>
    </row>
    <row r="1321" spans="54:56">
      <c r="BB1321" s="72">
        <v>0.65549999999999997</v>
      </c>
      <c r="BC1321" s="72">
        <v>284</v>
      </c>
      <c r="BD1321" s="72">
        <f t="shared" si="23"/>
        <v>254</v>
      </c>
    </row>
    <row r="1322" spans="54:56">
      <c r="BB1322" s="72">
        <v>0.65600000000000003</v>
      </c>
      <c r="BC1322" s="72">
        <v>266</v>
      </c>
      <c r="BD1322" s="72">
        <f t="shared" si="23"/>
        <v>272</v>
      </c>
    </row>
    <row r="1323" spans="54:56">
      <c r="BB1323" s="72">
        <v>0.65649999999999997</v>
      </c>
      <c r="BC1323" s="72">
        <v>319</v>
      </c>
      <c r="BD1323" s="72">
        <f t="shared" si="23"/>
        <v>219</v>
      </c>
    </row>
    <row r="1324" spans="54:56">
      <c r="BB1324" s="72">
        <v>0.65700000000000003</v>
      </c>
      <c r="BC1324" s="72">
        <v>297</v>
      </c>
      <c r="BD1324" s="72">
        <f t="shared" si="23"/>
        <v>241</v>
      </c>
    </row>
    <row r="1325" spans="54:56">
      <c r="BB1325" s="72">
        <v>0.65749999999999997</v>
      </c>
      <c r="BC1325" s="72">
        <v>155</v>
      </c>
      <c r="BD1325" s="72">
        <f t="shared" si="23"/>
        <v>383</v>
      </c>
    </row>
    <row r="1326" spans="54:56">
      <c r="BB1326" s="72">
        <v>0.65800000000000003</v>
      </c>
      <c r="BC1326" s="72">
        <v>331</v>
      </c>
      <c r="BD1326" s="72">
        <f t="shared" si="23"/>
        <v>207</v>
      </c>
    </row>
    <row r="1327" spans="54:56">
      <c r="BB1327" s="72">
        <v>0.65849999999999997</v>
      </c>
      <c r="BC1327" s="72">
        <v>201</v>
      </c>
      <c r="BD1327" s="72">
        <f t="shared" si="23"/>
        <v>337</v>
      </c>
    </row>
    <row r="1328" spans="54:56">
      <c r="BB1328" s="72">
        <v>0.65900000000000003</v>
      </c>
      <c r="BC1328" s="72">
        <v>349</v>
      </c>
      <c r="BD1328" s="72">
        <f t="shared" si="23"/>
        <v>189</v>
      </c>
    </row>
    <row r="1329" spans="54:56">
      <c r="BB1329" s="72">
        <v>0.65949999999999998</v>
      </c>
      <c r="BC1329" s="72">
        <v>232</v>
      </c>
      <c r="BD1329" s="72">
        <f t="shared" si="23"/>
        <v>306</v>
      </c>
    </row>
    <row r="1330" spans="54:56">
      <c r="BB1330" s="72">
        <v>0.66</v>
      </c>
      <c r="BC1330" s="72">
        <v>183</v>
      </c>
      <c r="BD1330" s="72">
        <f t="shared" si="23"/>
        <v>355</v>
      </c>
    </row>
    <row r="1331" spans="54:56">
      <c r="BB1331" s="72">
        <v>0.66049999999999998</v>
      </c>
      <c r="BC1331" s="72">
        <v>181</v>
      </c>
      <c r="BD1331" s="72">
        <f t="shared" si="23"/>
        <v>357</v>
      </c>
    </row>
    <row r="1332" spans="54:56">
      <c r="BB1332" s="72">
        <v>0.66100000000000003</v>
      </c>
      <c r="BC1332" s="72">
        <v>234</v>
      </c>
      <c r="BD1332" s="72">
        <f t="shared" si="23"/>
        <v>304</v>
      </c>
    </row>
    <row r="1333" spans="54:56">
      <c r="BB1333" s="72">
        <v>0.66149999999999998</v>
      </c>
      <c r="BC1333" s="72">
        <v>152</v>
      </c>
      <c r="BD1333" s="72">
        <f t="shared" si="23"/>
        <v>386</v>
      </c>
    </row>
    <row r="1334" spans="54:56">
      <c r="BB1334" s="72">
        <v>0.66200000000000003</v>
      </c>
      <c r="BC1334" s="72">
        <v>217</v>
      </c>
      <c r="BD1334" s="72">
        <f t="shared" si="23"/>
        <v>321</v>
      </c>
    </row>
    <row r="1335" spans="54:56">
      <c r="BB1335" s="72">
        <v>0.66249999999999998</v>
      </c>
      <c r="BC1335" s="72">
        <v>142</v>
      </c>
      <c r="BD1335" s="72">
        <f t="shared" si="23"/>
        <v>396</v>
      </c>
    </row>
    <row r="1336" spans="54:56">
      <c r="BB1336" s="72">
        <v>0.66300000000000003</v>
      </c>
      <c r="BC1336" s="72">
        <v>193</v>
      </c>
      <c r="BD1336" s="72">
        <f t="shared" si="23"/>
        <v>345</v>
      </c>
    </row>
    <row r="1337" spans="54:56">
      <c r="BB1337" s="72">
        <v>0.66349999999999998</v>
      </c>
      <c r="BC1337" s="72">
        <v>223</v>
      </c>
      <c r="BD1337" s="72">
        <f t="shared" si="23"/>
        <v>315</v>
      </c>
    </row>
    <row r="1338" spans="54:56">
      <c r="BB1338" s="72">
        <v>0.66400000000000003</v>
      </c>
      <c r="BC1338" s="72">
        <v>227</v>
      </c>
      <c r="BD1338" s="72">
        <f t="shared" si="23"/>
        <v>311</v>
      </c>
    </row>
    <row r="1339" spans="54:56">
      <c r="BB1339" s="72">
        <v>0.66449999999999998</v>
      </c>
      <c r="BC1339" s="72">
        <v>240</v>
      </c>
      <c r="BD1339" s="72">
        <f t="shared" si="23"/>
        <v>298</v>
      </c>
    </row>
    <row r="1340" spans="54:56">
      <c r="BB1340" s="72">
        <v>0.66500000000000004</v>
      </c>
      <c r="BC1340" s="72">
        <v>192</v>
      </c>
      <c r="BD1340" s="72">
        <f t="shared" si="23"/>
        <v>346</v>
      </c>
    </row>
    <row r="1341" spans="54:56">
      <c r="BB1341" s="72">
        <v>0.66549999999999998</v>
      </c>
      <c r="BC1341" s="72">
        <v>187</v>
      </c>
      <c r="BD1341" s="72">
        <f t="shared" si="23"/>
        <v>351</v>
      </c>
    </row>
    <row r="1342" spans="54:56">
      <c r="BB1342" s="72">
        <v>0.66600000000000004</v>
      </c>
      <c r="BC1342" s="72">
        <v>204</v>
      </c>
      <c r="BD1342" s="72">
        <f t="shared" si="23"/>
        <v>334</v>
      </c>
    </row>
    <row r="1343" spans="54:56">
      <c r="BB1343" s="72">
        <v>0.66649999999999998</v>
      </c>
      <c r="BC1343" s="72">
        <v>184</v>
      </c>
      <c r="BD1343" s="72">
        <f t="shared" si="23"/>
        <v>354</v>
      </c>
    </row>
    <row r="1344" spans="54:56">
      <c r="BB1344" s="72">
        <v>0.66700000000000004</v>
      </c>
      <c r="BC1344" s="72">
        <v>331</v>
      </c>
      <c r="BD1344" s="72">
        <f t="shared" si="23"/>
        <v>207</v>
      </c>
    </row>
    <row r="1345" spans="54:56">
      <c r="BB1345" s="72">
        <v>0.66749999999999998</v>
      </c>
      <c r="BC1345" s="72">
        <v>127</v>
      </c>
      <c r="BD1345" s="72">
        <f t="shared" si="23"/>
        <v>411</v>
      </c>
    </row>
    <row r="1346" spans="54:56">
      <c r="BB1346" s="72">
        <v>0.66800000000000004</v>
      </c>
      <c r="BC1346" s="72">
        <v>339</v>
      </c>
      <c r="BD1346" s="72">
        <f t="shared" si="23"/>
        <v>199</v>
      </c>
    </row>
    <row r="1347" spans="54:56">
      <c r="BB1347" s="72">
        <v>0.66849999999999998</v>
      </c>
      <c r="BC1347" s="72">
        <v>151</v>
      </c>
      <c r="BD1347" s="72">
        <f t="shared" si="23"/>
        <v>387</v>
      </c>
    </row>
    <row r="1348" spans="54:56">
      <c r="BB1348" s="72">
        <v>0.66900000000000004</v>
      </c>
      <c r="BC1348" s="72">
        <v>109</v>
      </c>
      <c r="BD1348" s="72">
        <f t="shared" si="23"/>
        <v>429</v>
      </c>
    </row>
    <row r="1349" spans="54:56">
      <c r="BB1349" s="72">
        <v>0.66949999999999998</v>
      </c>
      <c r="BC1349" s="72">
        <v>354</v>
      </c>
      <c r="BD1349" s="72">
        <f t="shared" si="23"/>
        <v>184</v>
      </c>
    </row>
    <row r="1350" spans="54:56">
      <c r="BB1350" s="72">
        <v>0.67</v>
      </c>
      <c r="BC1350" s="72">
        <v>150</v>
      </c>
      <c r="BD1350" s="72">
        <f t="shared" si="23"/>
        <v>388</v>
      </c>
    </row>
    <row r="1351" spans="54:56">
      <c r="BB1351" s="72">
        <v>0.67049999999999998</v>
      </c>
      <c r="BC1351" s="72">
        <v>225</v>
      </c>
      <c r="BD1351" s="72">
        <f t="shared" si="23"/>
        <v>313</v>
      </c>
    </row>
    <row r="1352" spans="54:56">
      <c r="BB1352" s="72">
        <v>0.67100000000000004</v>
      </c>
      <c r="BC1352" s="72">
        <v>125</v>
      </c>
      <c r="BD1352" s="72">
        <f t="shared" si="23"/>
        <v>413</v>
      </c>
    </row>
    <row r="1353" spans="54:56">
      <c r="BB1353" s="72">
        <v>0.67149999999999999</v>
      </c>
      <c r="BC1353" s="72">
        <v>251</v>
      </c>
      <c r="BD1353" s="72">
        <f t="shared" si="23"/>
        <v>287</v>
      </c>
    </row>
    <row r="1354" spans="54:56">
      <c r="BB1354" s="72">
        <v>0.67200000000000004</v>
      </c>
      <c r="BC1354" s="72">
        <v>209</v>
      </c>
      <c r="BD1354" s="72">
        <f t="shared" ref="BD1354:BD1417" si="24">$BB$5-BC1354</f>
        <v>329</v>
      </c>
    </row>
    <row r="1355" spans="54:56">
      <c r="BB1355" s="72">
        <v>0.67249999999999999</v>
      </c>
      <c r="BC1355" s="72">
        <v>150</v>
      </c>
      <c r="BD1355" s="72">
        <f t="shared" si="24"/>
        <v>388</v>
      </c>
    </row>
    <row r="1356" spans="54:56">
      <c r="BB1356" s="72">
        <v>0.67300000000000004</v>
      </c>
      <c r="BC1356" s="72">
        <v>227</v>
      </c>
      <c r="BD1356" s="72">
        <f t="shared" si="24"/>
        <v>311</v>
      </c>
    </row>
    <row r="1357" spans="54:56">
      <c r="BB1357" s="72">
        <v>0.67349999999999999</v>
      </c>
      <c r="BC1357" s="72">
        <v>220</v>
      </c>
      <c r="BD1357" s="72">
        <f t="shared" si="24"/>
        <v>318</v>
      </c>
    </row>
    <row r="1358" spans="54:56">
      <c r="BB1358" s="72">
        <v>0.67400000000000004</v>
      </c>
      <c r="BC1358" s="72">
        <v>259</v>
      </c>
      <c r="BD1358" s="72">
        <f t="shared" si="24"/>
        <v>279</v>
      </c>
    </row>
    <row r="1359" spans="54:56">
      <c r="BB1359" s="72">
        <v>0.67449999999999999</v>
      </c>
      <c r="BC1359" s="72">
        <v>198</v>
      </c>
      <c r="BD1359" s="72">
        <f t="shared" si="24"/>
        <v>340</v>
      </c>
    </row>
    <row r="1360" spans="54:56">
      <c r="BB1360" s="72">
        <v>0.67500000000000004</v>
      </c>
      <c r="BC1360" s="72">
        <v>295</v>
      </c>
      <c r="BD1360" s="72">
        <f t="shared" si="24"/>
        <v>243</v>
      </c>
    </row>
    <row r="1361" spans="54:56">
      <c r="BB1361" s="72">
        <v>0.67549999999999999</v>
      </c>
      <c r="BC1361" s="72">
        <v>277</v>
      </c>
      <c r="BD1361" s="72">
        <f t="shared" si="24"/>
        <v>261</v>
      </c>
    </row>
    <row r="1362" spans="54:56">
      <c r="BB1362" s="72">
        <v>0.67600000000000005</v>
      </c>
      <c r="BC1362" s="72">
        <v>255</v>
      </c>
      <c r="BD1362" s="72">
        <f t="shared" si="24"/>
        <v>283</v>
      </c>
    </row>
    <row r="1363" spans="54:56">
      <c r="BB1363" s="72">
        <v>0.67649999999999999</v>
      </c>
      <c r="BC1363" s="72">
        <v>223</v>
      </c>
      <c r="BD1363" s="72">
        <f t="shared" si="24"/>
        <v>315</v>
      </c>
    </row>
    <row r="1364" spans="54:56">
      <c r="BB1364" s="72">
        <v>0.67700000000000005</v>
      </c>
      <c r="BC1364" s="72">
        <v>282</v>
      </c>
      <c r="BD1364" s="72">
        <f t="shared" si="24"/>
        <v>256</v>
      </c>
    </row>
    <row r="1365" spans="54:56">
      <c r="BB1365" s="72">
        <v>0.67749999999999999</v>
      </c>
      <c r="BC1365" s="72">
        <v>191</v>
      </c>
      <c r="BD1365" s="72">
        <f t="shared" si="24"/>
        <v>347</v>
      </c>
    </row>
    <row r="1366" spans="54:56">
      <c r="BB1366" s="72">
        <v>0.67800000000000005</v>
      </c>
      <c r="BC1366" s="72">
        <v>164</v>
      </c>
      <c r="BD1366" s="72">
        <f t="shared" si="24"/>
        <v>374</v>
      </c>
    </row>
    <row r="1367" spans="54:56">
      <c r="BB1367" s="72">
        <v>0.67849999999999999</v>
      </c>
      <c r="BC1367" s="72">
        <v>84</v>
      </c>
      <c r="BD1367" s="72">
        <f t="shared" si="24"/>
        <v>454</v>
      </c>
    </row>
    <row r="1368" spans="54:56">
      <c r="BB1368" s="72">
        <v>0.67900000000000005</v>
      </c>
      <c r="BC1368" s="72">
        <v>169</v>
      </c>
      <c r="BD1368" s="72">
        <f t="shared" si="24"/>
        <v>369</v>
      </c>
    </row>
    <row r="1369" spans="54:56">
      <c r="BB1369" s="72">
        <v>0.67949999999999999</v>
      </c>
      <c r="BC1369" s="72">
        <v>235</v>
      </c>
      <c r="BD1369" s="72">
        <f t="shared" si="24"/>
        <v>303</v>
      </c>
    </row>
    <row r="1370" spans="54:56">
      <c r="BB1370" s="72">
        <v>0.68</v>
      </c>
      <c r="BC1370" s="72">
        <v>156</v>
      </c>
      <c r="BD1370" s="72">
        <f t="shared" si="24"/>
        <v>382</v>
      </c>
    </row>
    <row r="1371" spans="54:56">
      <c r="BB1371" s="72">
        <v>0.68049999999999999</v>
      </c>
      <c r="BC1371" s="72">
        <v>301</v>
      </c>
      <c r="BD1371" s="72">
        <f t="shared" si="24"/>
        <v>237</v>
      </c>
    </row>
    <row r="1372" spans="54:56">
      <c r="BB1372" s="72">
        <v>0.68100000000000005</v>
      </c>
      <c r="BC1372" s="72">
        <v>208</v>
      </c>
      <c r="BD1372" s="72">
        <f t="shared" si="24"/>
        <v>330</v>
      </c>
    </row>
    <row r="1373" spans="54:56">
      <c r="BB1373" s="72">
        <v>0.68149999999999999</v>
      </c>
      <c r="BC1373" s="72">
        <v>219</v>
      </c>
      <c r="BD1373" s="72">
        <f t="shared" si="24"/>
        <v>319</v>
      </c>
    </row>
    <row r="1374" spans="54:56">
      <c r="BB1374" s="72">
        <v>0.68200000000000005</v>
      </c>
      <c r="BC1374" s="72">
        <v>242</v>
      </c>
      <c r="BD1374" s="72">
        <f t="shared" si="24"/>
        <v>296</v>
      </c>
    </row>
    <row r="1375" spans="54:56">
      <c r="BB1375" s="72">
        <v>0.6825</v>
      </c>
      <c r="BC1375" s="72">
        <v>283</v>
      </c>
      <c r="BD1375" s="72">
        <f t="shared" si="24"/>
        <v>255</v>
      </c>
    </row>
    <row r="1376" spans="54:56">
      <c r="BB1376" s="72">
        <v>0.68300000000000005</v>
      </c>
      <c r="BC1376" s="72">
        <v>232</v>
      </c>
      <c r="BD1376" s="72">
        <f t="shared" si="24"/>
        <v>306</v>
      </c>
    </row>
    <row r="1377" spans="54:56">
      <c r="BB1377" s="72">
        <v>0.6835</v>
      </c>
      <c r="BC1377" s="72">
        <v>247</v>
      </c>
      <c r="BD1377" s="72">
        <f t="shared" si="24"/>
        <v>291</v>
      </c>
    </row>
    <row r="1378" spans="54:56">
      <c r="BB1378" s="72">
        <v>0.68400000000000005</v>
      </c>
      <c r="BC1378" s="72">
        <v>195</v>
      </c>
      <c r="BD1378" s="72">
        <f t="shared" si="24"/>
        <v>343</v>
      </c>
    </row>
    <row r="1379" spans="54:56">
      <c r="BB1379" s="72">
        <v>0.6845</v>
      </c>
      <c r="BC1379" s="72">
        <v>266</v>
      </c>
      <c r="BD1379" s="72">
        <f t="shared" si="24"/>
        <v>272</v>
      </c>
    </row>
    <row r="1380" spans="54:56">
      <c r="BB1380" s="72">
        <v>0.68500000000000005</v>
      </c>
      <c r="BC1380" s="72">
        <v>225</v>
      </c>
      <c r="BD1380" s="72">
        <f t="shared" si="24"/>
        <v>313</v>
      </c>
    </row>
    <row r="1381" spans="54:56">
      <c r="BB1381" s="72">
        <v>0.6855</v>
      </c>
      <c r="BC1381" s="72">
        <v>304</v>
      </c>
      <c r="BD1381" s="72">
        <f t="shared" si="24"/>
        <v>234</v>
      </c>
    </row>
    <row r="1382" spans="54:56">
      <c r="BB1382" s="72">
        <v>0.68600000000000005</v>
      </c>
      <c r="BC1382" s="72">
        <v>281</v>
      </c>
      <c r="BD1382" s="72">
        <f t="shared" si="24"/>
        <v>257</v>
      </c>
    </row>
    <row r="1383" spans="54:56">
      <c r="BB1383" s="72">
        <v>0.6865</v>
      </c>
      <c r="BC1383" s="72">
        <v>320</v>
      </c>
      <c r="BD1383" s="72">
        <f t="shared" si="24"/>
        <v>218</v>
      </c>
    </row>
    <row r="1384" spans="54:56">
      <c r="BB1384" s="72">
        <v>0.68700000000000006</v>
      </c>
      <c r="BC1384" s="72">
        <v>162</v>
      </c>
      <c r="BD1384" s="72">
        <f t="shared" si="24"/>
        <v>376</v>
      </c>
    </row>
    <row r="1385" spans="54:56">
      <c r="BB1385" s="72">
        <v>0.6875</v>
      </c>
      <c r="BC1385" s="72">
        <v>225</v>
      </c>
      <c r="BD1385" s="72">
        <f t="shared" si="24"/>
        <v>313</v>
      </c>
    </row>
    <row r="1386" spans="54:56">
      <c r="BB1386" s="72">
        <v>0.68799999999999994</v>
      </c>
      <c r="BC1386" s="72">
        <v>190</v>
      </c>
      <c r="BD1386" s="72">
        <f t="shared" si="24"/>
        <v>348</v>
      </c>
    </row>
    <row r="1387" spans="54:56">
      <c r="BB1387" s="72">
        <v>0.6885</v>
      </c>
      <c r="BC1387" s="72">
        <v>212</v>
      </c>
      <c r="BD1387" s="72">
        <f t="shared" si="24"/>
        <v>326</v>
      </c>
    </row>
    <row r="1388" spans="54:56">
      <c r="BB1388" s="72">
        <v>0.68899999999999995</v>
      </c>
      <c r="BC1388" s="72">
        <v>145</v>
      </c>
      <c r="BD1388" s="72">
        <f t="shared" si="24"/>
        <v>393</v>
      </c>
    </row>
    <row r="1389" spans="54:56">
      <c r="BB1389" s="72">
        <v>0.6895</v>
      </c>
      <c r="BC1389" s="72">
        <v>273</v>
      </c>
      <c r="BD1389" s="72">
        <f t="shared" si="24"/>
        <v>265</v>
      </c>
    </row>
    <row r="1390" spans="54:56">
      <c r="BB1390" s="72">
        <v>0.69</v>
      </c>
      <c r="BC1390" s="72">
        <v>239</v>
      </c>
      <c r="BD1390" s="72">
        <f t="shared" si="24"/>
        <v>299</v>
      </c>
    </row>
    <row r="1391" spans="54:56">
      <c r="BB1391" s="72">
        <v>0.6905</v>
      </c>
      <c r="BC1391" s="72">
        <v>315</v>
      </c>
      <c r="BD1391" s="72">
        <f t="shared" si="24"/>
        <v>223</v>
      </c>
    </row>
    <row r="1392" spans="54:56">
      <c r="BB1392" s="72">
        <v>0.69099999999999995</v>
      </c>
      <c r="BC1392" s="72">
        <v>260</v>
      </c>
      <c r="BD1392" s="72">
        <f t="shared" si="24"/>
        <v>278</v>
      </c>
    </row>
    <row r="1393" spans="54:56">
      <c r="BB1393" s="72">
        <v>0.6915</v>
      </c>
      <c r="BC1393" s="72">
        <v>201</v>
      </c>
      <c r="BD1393" s="72">
        <f t="shared" si="24"/>
        <v>337</v>
      </c>
    </row>
    <row r="1394" spans="54:56">
      <c r="BB1394" s="72">
        <v>0.69199999999999995</v>
      </c>
      <c r="BC1394" s="72">
        <v>241</v>
      </c>
      <c r="BD1394" s="72">
        <f t="shared" si="24"/>
        <v>297</v>
      </c>
    </row>
    <row r="1395" spans="54:56">
      <c r="BB1395" s="72">
        <v>0.6925</v>
      </c>
      <c r="BC1395" s="72">
        <v>243</v>
      </c>
      <c r="BD1395" s="72">
        <f t="shared" si="24"/>
        <v>295</v>
      </c>
    </row>
    <row r="1396" spans="54:56">
      <c r="BB1396" s="72">
        <v>0.69299999999999995</v>
      </c>
      <c r="BC1396" s="72">
        <v>224</v>
      </c>
      <c r="BD1396" s="72">
        <f t="shared" si="24"/>
        <v>314</v>
      </c>
    </row>
    <row r="1397" spans="54:56">
      <c r="BB1397" s="72">
        <v>0.69350000000000001</v>
      </c>
      <c r="BC1397" s="72">
        <v>182</v>
      </c>
      <c r="BD1397" s="72">
        <f t="shared" si="24"/>
        <v>356</v>
      </c>
    </row>
    <row r="1398" spans="54:56">
      <c r="BB1398" s="72">
        <v>0.69399999999999995</v>
      </c>
      <c r="BC1398" s="72">
        <v>286</v>
      </c>
      <c r="BD1398" s="72">
        <f t="shared" si="24"/>
        <v>252</v>
      </c>
    </row>
    <row r="1399" spans="54:56">
      <c r="BB1399" s="72">
        <v>0.69450000000000001</v>
      </c>
      <c r="BC1399" s="72">
        <v>344</v>
      </c>
      <c r="BD1399" s="72">
        <f t="shared" si="24"/>
        <v>194</v>
      </c>
    </row>
    <row r="1400" spans="54:56">
      <c r="BB1400" s="72">
        <v>0.69499999999999995</v>
      </c>
      <c r="BC1400" s="72">
        <v>271</v>
      </c>
      <c r="BD1400" s="72">
        <f t="shared" si="24"/>
        <v>267</v>
      </c>
    </row>
    <row r="1401" spans="54:56">
      <c r="BB1401" s="72">
        <v>0.69550000000000001</v>
      </c>
      <c r="BC1401" s="72">
        <v>354</v>
      </c>
      <c r="BD1401" s="72">
        <f t="shared" si="24"/>
        <v>184</v>
      </c>
    </row>
    <row r="1402" spans="54:56">
      <c r="BB1402" s="72">
        <v>0.69599999999999995</v>
      </c>
      <c r="BC1402" s="72">
        <v>250</v>
      </c>
      <c r="BD1402" s="72">
        <f t="shared" si="24"/>
        <v>288</v>
      </c>
    </row>
    <row r="1403" spans="54:56">
      <c r="BB1403" s="72">
        <v>0.69650000000000001</v>
      </c>
      <c r="BC1403" s="72">
        <v>192</v>
      </c>
      <c r="BD1403" s="72">
        <f t="shared" si="24"/>
        <v>346</v>
      </c>
    </row>
    <row r="1404" spans="54:56">
      <c r="BB1404" s="72">
        <v>0.69699999999999995</v>
      </c>
      <c r="BC1404" s="72">
        <v>232</v>
      </c>
      <c r="BD1404" s="72">
        <f t="shared" si="24"/>
        <v>306</v>
      </c>
    </row>
    <row r="1405" spans="54:56">
      <c r="BB1405" s="72">
        <v>0.69750000000000001</v>
      </c>
      <c r="BC1405" s="72">
        <v>191</v>
      </c>
      <c r="BD1405" s="72">
        <f t="shared" si="24"/>
        <v>347</v>
      </c>
    </row>
    <row r="1406" spans="54:56">
      <c r="BB1406" s="72">
        <v>0.69799999999999995</v>
      </c>
      <c r="BC1406" s="72">
        <v>98</v>
      </c>
      <c r="BD1406" s="72">
        <f t="shared" si="24"/>
        <v>440</v>
      </c>
    </row>
    <row r="1407" spans="54:56">
      <c r="BB1407" s="72">
        <v>0.69850000000000001</v>
      </c>
      <c r="BC1407" s="72">
        <v>277</v>
      </c>
      <c r="BD1407" s="72">
        <f t="shared" si="24"/>
        <v>261</v>
      </c>
    </row>
    <row r="1408" spans="54:56">
      <c r="BB1408" s="72">
        <v>0.69899999999999995</v>
      </c>
      <c r="BC1408" s="72">
        <v>333</v>
      </c>
      <c r="BD1408" s="72">
        <f t="shared" si="24"/>
        <v>205</v>
      </c>
    </row>
    <row r="1409" spans="54:56">
      <c r="BB1409" s="72">
        <v>0.69950000000000001</v>
      </c>
      <c r="BC1409" s="72">
        <v>346</v>
      </c>
      <c r="BD1409" s="72">
        <f t="shared" si="24"/>
        <v>192</v>
      </c>
    </row>
    <row r="1410" spans="54:56">
      <c r="BB1410" s="72">
        <v>0.7</v>
      </c>
      <c r="BC1410" s="72">
        <v>273</v>
      </c>
      <c r="BD1410" s="72">
        <f t="shared" si="24"/>
        <v>265</v>
      </c>
    </row>
    <row r="1411" spans="54:56">
      <c r="BB1411" s="72">
        <v>0.70050000000000001</v>
      </c>
      <c r="BC1411" s="72">
        <v>272</v>
      </c>
      <c r="BD1411" s="72">
        <f t="shared" si="24"/>
        <v>266</v>
      </c>
    </row>
    <row r="1412" spans="54:56">
      <c r="BB1412" s="72">
        <v>0.70099999999999996</v>
      </c>
      <c r="BC1412" s="72">
        <v>192</v>
      </c>
      <c r="BD1412" s="72">
        <f t="shared" si="24"/>
        <v>346</v>
      </c>
    </row>
    <row r="1413" spans="54:56">
      <c r="BB1413" s="72">
        <v>0.70150000000000001</v>
      </c>
      <c r="BC1413" s="72">
        <v>178</v>
      </c>
      <c r="BD1413" s="72">
        <f t="shared" si="24"/>
        <v>360</v>
      </c>
    </row>
    <row r="1414" spans="54:56">
      <c r="BB1414" s="72">
        <v>0.70199999999999996</v>
      </c>
      <c r="BC1414" s="72">
        <v>226</v>
      </c>
      <c r="BD1414" s="72">
        <f t="shared" si="24"/>
        <v>312</v>
      </c>
    </row>
    <row r="1415" spans="54:56">
      <c r="BB1415" s="72">
        <v>0.70250000000000001</v>
      </c>
      <c r="BC1415" s="72">
        <v>208</v>
      </c>
      <c r="BD1415" s="72">
        <f t="shared" si="24"/>
        <v>330</v>
      </c>
    </row>
    <row r="1416" spans="54:56">
      <c r="BB1416" s="72">
        <v>0.70299999999999996</v>
      </c>
      <c r="BC1416" s="72">
        <v>326</v>
      </c>
      <c r="BD1416" s="72">
        <f t="shared" si="24"/>
        <v>212</v>
      </c>
    </row>
    <row r="1417" spans="54:56">
      <c r="BB1417" s="72">
        <v>0.70350000000000001</v>
      </c>
      <c r="BC1417" s="72">
        <v>209</v>
      </c>
      <c r="BD1417" s="72">
        <f t="shared" si="24"/>
        <v>329</v>
      </c>
    </row>
    <row r="1418" spans="54:56">
      <c r="BB1418" s="72">
        <v>0.70399999999999996</v>
      </c>
      <c r="BC1418" s="72">
        <v>204</v>
      </c>
      <c r="BD1418" s="72">
        <f t="shared" ref="BD1418:BD1481" si="25">$BB$5-BC1418</f>
        <v>334</v>
      </c>
    </row>
    <row r="1419" spans="54:56">
      <c r="BB1419" s="72">
        <v>0.70450000000000002</v>
      </c>
      <c r="BC1419" s="72">
        <v>248</v>
      </c>
      <c r="BD1419" s="72">
        <f t="shared" si="25"/>
        <v>290</v>
      </c>
    </row>
    <row r="1420" spans="54:56">
      <c r="BB1420" s="72">
        <v>0.70499999999999996</v>
      </c>
      <c r="BC1420" s="72">
        <v>180</v>
      </c>
      <c r="BD1420" s="72">
        <f t="shared" si="25"/>
        <v>358</v>
      </c>
    </row>
    <row r="1421" spans="54:56">
      <c r="BB1421" s="72">
        <v>0.70550000000000002</v>
      </c>
      <c r="BC1421" s="72">
        <v>209</v>
      </c>
      <c r="BD1421" s="72">
        <f t="shared" si="25"/>
        <v>329</v>
      </c>
    </row>
    <row r="1422" spans="54:56">
      <c r="BB1422" s="72">
        <v>0.70599999999999996</v>
      </c>
      <c r="BC1422" s="72">
        <v>219</v>
      </c>
      <c r="BD1422" s="72">
        <f t="shared" si="25"/>
        <v>319</v>
      </c>
    </row>
    <row r="1423" spans="54:56">
      <c r="BB1423" s="72">
        <v>0.70650000000000002</v>
      </c>
      <c r="BC1423" s="72">
        <v>216</v>
      </c>
      <c r="BD1423" s="72">
        <f t="shared" si="25"/>
        <v>322</v>
      </c>
    </row>
    <row r="1424" spans="54:56">
      <c r="BB1424" s="72">
        <v>0.70699999999999996</v>
      </c>
      <c r="BC1424" s="72">
        <v>198</v>
      </c>
      <c r="BD1424" s="72">
        <f t="shared" si="25"/>
        <v>340</v>
      </c>
    </row>
    <row r="1425" spans="54:56">
      <c r="BB1425" s="72">
        <v>0.70750000000000002</v>
      </c>
      <c r="BC1425" s="72">
        <v>226</v>
      </c>
      <c r="BD1425" s="72">
        <f t="shared" si="25"/>
        <v>312</v>
      </c>
    </row>
    <row r="1426" spans="54:56">
      <c r="BB1426" s="72">
        <v>0.70799999999999996</v>
      </c>
      <c r="BC1426" s="72">
        <v>180</v>
      </c>
      <c r="BD1426" s="72">
        <f t="shared" si="25"/>
        <v>358</v>
      </c>
    </row>
    <row r="1427" spans="54:56">
      <c r="BB1427" s="72">
        <v>0.70850000000000002</v>
      </c>
      <c r="BC1427" s="72">
        <v>322</v>
      </c>
      <c r="BD1427" s="72">
        <f t="shared" si="25"/>
        <v>216</v>
      </c>
    </row>
    <row r="1428" spans="54:56">
      <c r="BB1428" s="72">
        <v>0.70899999999999996</v>
      </c>
      <c r="BC1428" s="72">
        <v>155</v>
      </c>
      <c r="BD1428" s="72">
        <f t="shared" si="25"/>
        <v>383</v>
      </c>
    </row>
    <row r="1429" spans="54:56">
      <c r="BB1429" s="72">
        <v>0.70950000000000002</v>
      </c>
      <c r="BC1429" s="72">
        <v>270</v>
      </c>
      <c r="BD1429" s="72">
        <f t="shared" si="25"/>
        <v>268</v>
      </c>
    </row>
    <row r="1430" spans="54:56">
      <c r="BB1430" s="72">
        <v>0.71</v>
      </c>
      <c r="BC1430" s="72">
        <v>284</v>
      </c>
      <c r="BD1430" s="72">
        <f t="shared" si="25"/>
        <v>254</v>
      </c>
    </row>
    <row r="1431" spans="54:56">
      <c r="BB1431" s="72">
        <v>0.71050000000000002</v>
      </c>
      <c r="BC1431" s="72">
        <v>279</v>
      </c>
      <c r="BD1431" s="72">
        <f t="shared" si="25"/>
        <v>259</v>
      </c>
    </row>
    <row r="1432" spans="54:56">
      <c r="BB1432" s="72">
        <v>0.71099999999999997</v>
      </c>
      <c r="BC1432" s="72">
        <v>177</v>
      </c>
      <c r="BD1432" s="72">
        <f t="shared" si="25"/>
        <v>361</v>
      </c>
    </row>
    <row r="1433" spans="54:56">
      <c r="BB1433" s="72">
        <v>0.71150000000000002</v>
      </c>
      <c r="BC1433" s="72">
        <v>355</v>
      </c>
      <c r="BD1433" s="72">
        <f t="shared" si="25"/>
        <v>183</v>
      </c>
    </row>
    <row r="1434" spans="54:56">
      <c r="BB1434" s="72">
        <v>0.71199999999999997</v>
      </c>
      <c r="BC1434" s="72">
        <v>139</v>
      </c>
      <c r="BD1434" s="72">
        <f t="shared" si="25"/>
        <v>399</v>
      </c>
    </row>
    <row r="1435" spans="54:56">
      <c r="BB1435" s="72">
        <v>0.71250000000000002</v>
      </c>
      <c r="BC1435" s="72">
        <v>277</v>
      </c>
      <c r="BD1435" s="72">
        <f t="shared" si="25"/>
        <v>261</v>
      </c>
    </row>
    <row r="1436" spans="54:56">
      <c r="BB1436" s="72">
        <v>0.71299999999999997</v>
      </c>
      <c r="BC1436" s="72">
        <v>182</v>
      </c>
      <c r="BD1436" s="72">
        <f t="shared" si="25"/>
        <v>356</v>
      </c>
    </row>
    <row r="1437" spans="54:56">
      <c r="BB1437" s="72">
        <v>0.71350000000000002</v>
      </c>
      <c r="BC1437" s="72">
        <v>231</v>
      </c>
      <c r="BD1437" s="72">
        <f t="shared" si="25"/>
        <v>307</v>
      </c>
    </row>
    <row r="1438" spans="54:56">
      <c r="BB1438" s="72">
        <v>0.71399999999999997</v>
      </c>
      <c r="BC1438" s="72">
        <v>161</v>
      </c>
      <c r="BD1438" s="72">
        <f t="shared" si="25"/>
        <v>377</v>
      </c>
    </row>
    <row r="1439" spans="54:56">
      <c r="BB1439" s="72">
        <v>0.71450000000000002</v>
      </c>
      <c r="BC1439" s="72">
        <v>113</v>
      </c>
      <c r="BD1439" s="72">
        <f t="shared" si="25"/>
        <v>425</v>
      </c>
    </row>
    <row r="1440" spans="54:56">
      <c r="BB1440" s="72">
        <v>0.71499999999999997</v>
      </c>
      <c r="BC1440" s="72">
        <v>229</v>
      </c>
      <c r="BD1440" s="72">
        <f t="shared" si="25"/>
        <v>309</v>
      </c>
    </row>
    <row r="1441" spans="54:56">
      <c r="BB1441" s="72">
        <v>0.71550000000000002</v>
      </c>
      <c r="BC1441" s="72">
        <v>149</v>
      </c>
      <c r="BD1441" s="72">
        <f t="shared" si="25"/>
        <v>389</v>
      </c>
    </row>
    <row r="1442" spans="54:56">
      <c r="BB1442" s="72">
        <v>0.71599999999999997</v>
      </c>
      <c r="BC1442" s="72">
        <v>278</v>
      </c>
      <c r="BD1442" s="72">
        <f t="shared" si="25"/>
        <v>260</v>
      </c>
    </row>
    <row r="1443" spans="54:56">
      <c r="BB1443" s="72">
        <v>0.71650000000000003</v>
      </c>
      <c r="BC1443" s="72">
        <v>271</v>
      </c>
      <c r="BD1443" s="72">
        <f t="shared" si="25"/>
        <v>267</v>
      </c>
    </row>
    <row r="1444" spans="54:56">
      <c r="BB1444" s="72">
        <v>0.71699999999999997</v>
      </c>
      <c r="BC1444" s="72">
        <v>231</v>
      </c>
      <c r="BD1444" s="72">
        <f t="shared" si="25"/>
        <v>307</v>
      </c>
    </row>
    <row r="1445" spans="54:56">
      <c r="BB1445" s="72">
        <v>0.71750000000000003</v>
      </c>
      <c r="BC1445" s="72">
        <v>207</v>
      </c>
      <c r="BD1445" s="72">
        <f t="shared" si="25"/>
        <v>331</v>
      </c>
    </row>
    <row r="1446" spans="54:56">
      <c r="BB1446" s="72">
        <v>0.71799999999999997</v>
      </c>
      <c r="BC1446" s="72">
        <v>283</v>
      </c>
      <c r="BD1446" s="72">
        <f t="shared" si="25"/>
        <v>255</v>
      </c>
    </row>
    <row r="1447" spans="54:56">
      <c r="BB1447" s="72">
        <v>0.71850000000000003</v>
      </c>
      <c r="BC1447" s="72">
        <v>217</v>
      </c>
      <c r="BD1447" s="72">
        <f t="shared" si="25"/>
        <v>321</v>
      </c>
    </row>
    <row r="1448" spans="54:56">
      <c r="BB1448" s="72">
        <v>0.71899999999999997</v>
      </c>
      <c r="BC1448" s="72">
        <v>198</v>
      </c>
      <c r="BD1448" s="72">
        <f t="shared" si="25"/>
        <v>340</v>
      </c>
    </row>
    <row r="1449" spans="54:56">
      <c r="BB1449" s="72">
        <v>0.71950000000000003</v>
      </c>
      <c r="BC1449" s="72">
        <v>226</v>
      </c>
      <c r="BD1449" s="72">
        <f t="shared" si="25"/>
        <v>312</v>
      </c>
    </row>
    <row r="1450" spans="54:56">
      <c r="BB1450" s="72">
        <v>0.72</v>
      </c>
      <c r="BC1450" s="72">
        <v>179</v>
      </c>
      <c r="BD1450" s="72">
        <f t="shared" si="25"/>
        <v>359</v>
      </c>
    </row>
    <row r="1451" spans="54:56">
      <c r="BB1451" s="72">
        <v>0.72050000000000003</v>
      </c>
      <c r="BC1451" s="72">
        <v>237</v>
      </c>
      <c r="BD1451" s="72">
        <f t="shared" si="25"/>
        <v>301</v>
      </c>
    </row>
    <row r="1452" spans="54:56">
      <c r="BB1452" s="72">
        <v>0.72099999999999997</v>
      </c>
      <c r="BC1452" s="72">
        <v>154</v>
      </c>
      <c r="BD1452" s="72">
        <f t="shared" si="25"/>
        <v>384</v>
      </c>
    </row>
    <row r="1453" spans="54:56">
      <c r="BB1453" s="72">
        <v>0.72150000000000003</v>
      </c>
      <c r="BC1453" s="72">
        <v>179</v>
      </c>
      <c r="BD1453" s="72">
        <f t="shared" si="25"/>
        <v>359</v>
      </c>
    </row>
    <row r="1454" spans="54:56">
      <c r="BB1454" s="72">
        <v>0.72199999999999998</v>
      </c>
      <c r="BC1454" s="72">
        <v>164</v>
      </c>
      <c r="BD1454" s="72">
        <f t="shared" si="25"/>
        <v>374</v>
      </c>
    </row>
    <row r="1455" spans="54:56">
      <c r="BB1455" s="72">
        <v>0.72250000000000003</v>
      </c>
      <c r="BC1455" s="72">
        <v>263</v>
      </c>
      <c r="BD1455" s="72">
        <f t="shared" si="25"/>
        <v>275</v>
      </c>
    </row>
    <row r="1456" spans="54:56">
      <c r="BB1456" s="72">
        <v>0.72299999999999998</v>
      </c>
      <c r="BC1456" s="72">
        <v>225</v>
      </c>
      <c r="BD1456" s="72">
        <f t="shared" si="25"/>
        <v>313</v>
      </c>
    </row>
    <row r="1457" spans="54:56">
      <c r="BB1457" s="72">
        <v>0.72350000000000003</v>
      </c>
      <c r="BC1457" s="72">
        <v>194</v>
      </c>
      <c r="BD1457" s="72">
        <f t="shared" si="25"/>
        <v>344</v>
      </c>
    </row>
    <row r="1458" spans="54:56">
      <c r="BB1458" s="72">
        <v>0.72399999999999998</v>
      </c>
      <c r="BC1458" s="72">
        <v>287</v>
      </c>
      <c r="BD1458" s="72">
        <f t="shared" si="25"/>
        <v>251</v>
      </c>
    </row>
    <row r="1459" spans="54:56">
      <c r="BB1459" s="72">
        <v>0.72450000000000003</v>
      </c>
      <c r="BC1459" s="72">
        <v>150</v>
      </c>
      <c r="BD1459" s="72">
        <f t="shared" si="25"/>
        <v>388</v>
      </c>
    </row>
    <row r="1460" spans="54:56">
      <c r="BB1460" s="72">
        <v>0.72499999999999998</v>
      </c>
      <c r="BC1460" s="72">
        <v>290</v>
      </c>
      <c r="BD1460" s="72">
        <f t="shared" si="25"/>
        <v>248</v>
      </c>
    </row>
    <row r="1461" spans="54:56">
      <c r="BB1461" s="72">
        <v>0.72550000000000003</v>
      </c>
      <c r="BC1461" s="72">
        <v>278</v>
      </c>
      <c r="BD1461" s="72">
        <f t="shared" si="25"/>
        <v>260</v>
      </c>
    </row>
    <row r="1462" spans="54:56">
      <c r="BB1462" s="72">
        <v>0.72599999999999998</v>
      </c>
      <c r="BC1462" s="72">
        <v>296</v>
      </c>
      <c r="BD1462" s="72">
        <f t="shared" si="25"/>
        <v>242</v>
      </c>
    </row>
    <row r="1463" spans="54:56">
      <c r="BB1463" s="72">
        <v>0.72650000000000003</v>
      </c>
      <c r="BC1463" s="72">
        <v>232</v>
      </c>
      <c r="BD1463" s="72">
        <f t="shared" si="25"/>
        <v>306</v>
      </c>
    </row>
    <row r="1464" spans="54:56">
      <c r="BB1464" s="72">
        <v>0.72699999999999998</v>
      </c>
      <c r="BC1464" s="72">
        <v>215</v>
      </c>
      <c r="BD1464" s="72">
        <f t="shared" si="25"/>
        <v>323</v>
      </c>
    </row>
    <row r="1465" spans="54:56">
      <c r="BB1465" s="72">
        <v>0.72750000000000004</v>
      </c>
      <c r="BC1465" s="72">
        <v>273</v>
      </c>
      <c r="BD1465" s="72">
        <f t="shared" si="25"/>
        <v>265</v>
      </c>
    </row>
    <row r="1466" spans="54:56">
      <c r="BB1466" s="72">
        <v>0.72799999999999998</v>
      </c>
      <c r="BC1466" s="72">
        <v>318</v>
      </c>
      <c r="BD1466" s="72">
        <f t="shared" si="25"/>
        <v>220</v>
      </c>
    </row>
    <row r="1467" spans="54:56">
      <c r="BB1467" s="72">
        <v>0.72850000000000004</v>
      </c>
      <c r="BC1467" s="72">
        <v>252</v>
      </c>
      <c r="BD1467" s="72">
        <f t="shared" si="25"/>
        <v>286</v>
      </c>
    </row>
    <row r="1468" spans="54:56">
      <c r="BB1468" s="72">
        <v>0.72899999999999998</v>
      </c>
      <c r="BC1468" s="72">
        <v>312</v>
      </c>
      <c r="BD1468" s="72">
        <f t="shared" si="25"/>
        <v>226</v>
      </c>
    </row>
    <row r="1469" spans="54:56">
      <c r="BB1469" s="72">
        <v>0.72950000000000004</v>
      </c>
      <c r="BC1469" s="72">
        <v>175</v>
      </c>
      <c r="BD1469" s="72">
        <f t="shared" si="25"/>
        <v>363</v>
      </c>
    </row>
    <row r="1470" spans="54:56">
      <c r="BB1470" s="72">
        <v>0.73</v>
      </c>
      <c r="BC1470" s="72">
        <v>205</v>
      </c>
      <c r="BD1470" s="72">
        <f t="shared" si="25"/>
        <v>333</v>
      </c>
    </row>
    <row r="1471" spans="54:56">
      <c r="BB1471" s="72">
        <v>0.73050000000000004</v>
      </c>
      <c r="BC1471" s="72">
        <v>230</v>
      </c>
      <c r="BD1471" s="72">
        <f t="shared" si="25"/>
        <v>308</v>
      </c>
    </row>
    <row r="1472" spans="54:56">
      <c r="BB1472" s="72">
        <v>0.73099999999999998</v>
      </c>
      <c r="BC1472" s="72">
        <v>277</v>
      </c>
      <c r="BD1472" s="72">
        <f t="shared" si="25"/>
        <v>261</v>
      </c>
    </row>
    <row r="1473" spans="54:56">
      <c r="BB1473" s="72">
        <v>0.73150000000000004</v>
      </c>
      <c r="BC1473" s="72">
        <v>363</v>
      </c>
      <c r="BD1473" s="72">
        <f t="shared" si="25"/>
        <v>175</v>
      </c>
    </row>
    <row r="1474" spans="54:56">
      <c r="BB1474" s="72">
        <v>0.73199999999999998</v>
      </c>
      <c r="BC1474" s="72">
        <v>197</v>
      </c>
      <c r="BD1474" s="72">
        <f t="shared" si="25"/>
        <v>341</v>
      </c>
    </row>
    <row r="1475" spans="54:56">
      <c r="BB1475" s="72">
        <v>0.73250000000000004</v>
      </c>
      <c r="BC1475" s="72">
        <v>232</v>
      </c>
      <c r="BD1475" s="72">
        <f t="shared" si="25"/>
        <v>306</v>
      </c>
    </row>
    <row r="1476" spans="54:56">
      <c r="BB1476" s="72">
        <v>0.73299999999999998</v>
      </c>
      <c r="BC1476" s="72">
        <v>186</v>
      </c>
      <c r="BD1476" s="72">
        <f t="shared" si="25"/>
        <v>352</v>
      </c>
    </row>
    <row r="1477" spans="54:56">
      <c r="BB1477" s="72">
        <v>0.73350000000000004</v>
      </c>
      <c r="BC1477" s="72">
        <v>178</v>
      </c>
      <c r="BD1477" s="72">
        <f t="shared" si="25"/>
        <v>360</v>
      </c>
    </row>
    <row r="1478" spans="54:56">
      <c r="BB1478" s="72">
        <v>0.73399999999999999</v>
      </c>
      <c r="BC1478" s="72">
        <v>234</v>
      </c>
      <c r="BD1478" s="72">
        <f t="shared" si="25"/>
        <v>304</v>
      </c>
    </row>
    <row r="1479" spans="54:56">
      <c r="BB1479" s="72">
        <v>0.73450000000000004</v>
      </c>
      <c r="BC1479" s="72">
        <v>192</v>
      </c>
      <c r="BD1479" s="72">
        <f t="shared" si="25"/>
        <v>346</v>
      </c>
    </row>
    <row r="1480" spans="54:56">
      <c r="BB1480" s="72">
        <v>0.73499999999999999</v>
      </c>
      <c r="BC1480" s="72">
        <v>251</v>
      </c>
      <c r="BD1480" s="72">
        <f t="shared" si="25"/>
        <v>287</v>
      </c>
    </row>
    <row r="1481" spans="54:56">
      <c r="BB1481" s="72">
        <v>0.73550000000000004</v>
      </c>
      <c r="BC1481" s="72">
        <v>276</v>
      </c>
      <c r="BD1481" s="72">
        <f t="shared" si="25"/>
        <v>262</v>
      </c>
    </row>
    <row r="1482" spans="54:56">
      <c r="BB1482" s="72">
        <v>0.73599999999999999</v>
      </c>
      <c r="BC1482" s="72">
        <v>300</v>
      </c>
      <c r="BD1482" s="72">
        <f t="shared" ref="BD1482:BD1545" si="26">$BB$5-BC1482</f>
        <v>238</v>
      </c>
    </row>
    <row r="1483" spans="54:56">
      <c r="BB1483" s="72">
        <v>0.73650000000000004</v>
      </c>
      <c r="BC1483" s="72">
        <v>285</v>
      </c>
      <c r="BD1483" s="72">
        <f t="shared" si="26"/>
        <v>253</v>
      </c>
    </row>
    <row r="1484" spans="54:56">
      <c r="BB1484" s="72">
        <v>0.73699999999999999</v>
      </c>
      <c r="BC1484" s="72">
        <v>250</v>
      </c>
      <c r="BD1484" s="72">
        <f t="shared" si="26"/>
        <v>288</v>
      </c>
    </row>
    <row r="1485" spans="54:56">
      <c r="BB1485" s="72">
        <v>0.73750000000000004</v>
      </c>
      <c r="BC1485" s="72">
        <v>188</v>
      </c>
      <c r="BD1485" s="72">
        <f t="shared" si="26"/>
        <v>350</v>
      </c>
    </row>
    <row r="1486" spans="54:56">
      <c r="BB1486" s="72">
        <v>0.73799999999999999</v>
      </c>
      <c r="BC1486" s="72">
        <v>262</v>
      </c>
      <c r="BD1486" s="72">
        <f t="shared" si="26"/>
        <v>276</v>
      </c>
    </row>
    <row r="1487" spans="54:56">
      <c r="BB1487" s="72">
        <v>0.73850000000000005</v>
      </c>
      <c r="BC1487" s="72">
        <v>184</v>
      </c>
      <c r="BD1487" s="72">
        <f t="shared" si="26"/>
        <v>354</v>
      </c>
    </row>
    <row r="1488" spans="54:56">
      <c r="BB1488" s="72">
        <v>0.73899999999999999</v>
      </c>
      <c r="BC1488" s="72">
        <v>187</v>
      </c>
      <c r="BD1488" s="72">
        <f t="shared" si="26"/>
        <v>351</v>
      </c>
    </row>
    <row r="1489" spans="54:56">
      <c r="BB1489" s="72">
        <v>0.73950000000000005</v>
      </c>
      <c r="BC1489" s="72">
        <v>212</v>
      </c>
      <c r="BD1489" s="72">
        <f t="shared" si="26"/>
        <v>326</v>
      </c>
    </row>
    <row r="1490" spans="54:56">
      <c r="BB1490" s="72">
        <v>0.74</v>
      </c>
      <c r="BC1490" s="72">
        <v>228</v>
      </c>
      <c r="BD1490" s="72">
        <f t="shared" si="26"/>
        <v>310</v>
      </c>
    </row>
    <row r="1491" spans="54:56">
      <c r="BB1491" s="72">
        <v>0.74050000000000005</v>
      </c>
      <c r="BC1491" s="72">
        <v>227</v>
      </c>
      <c r="BD1491" s="72">
        <f t="shared" si="26"/>
        <v>311</v>
      </c>
    </row>
    <row r="1492" spans="54:56">
      <c r="BB1492" s="72">
        <v>0.74099999999999999</v>
      </c>
      <c r="BC1492" s="72">
        <v>236</v>
      </c>
      <c r="BD1492" s="72">
        <f t="shared" si="26"/>
        <v>302</v>
      </c>
    </row>
    <row r="1493" spans="54:56">
      <c r="BB1493" s="72">
        <v>0.74150000000000005</v>
      </c>
      <c r="BC1493" s="72">
        <v>209</v>
      </c>
      <c r="BD1493" s="72">
        <f t="shared" si="26"/>
        <v>329</v>
      </c>
    </row>
    <row r="1494" spans="54:56">
      <c r="BB1494" s="72">
        <v>0.74199999999999999</v>
      </c>
      <c r="BC1494" s="72">
        <v>294</v>
      </c>
      <c r="BD1494" s="72">
        <f t="shared" si="26"/>
        <v>244</v>
      </c>
    </row>
    <row r="1495" spans="54:56">
      <c r="BB1495" s="72">
        <v>0.74250000000000005</v>
      </c>
      <c r="BC1495" s="72">
        <v>227</v>
      </c>
      <c r="BD1495" s="72">
        <f t="shared" si="26"/>
        <v>311</v>
      </c>
    </row>
    <row r="1496" spans="54:56">
      <c r="BB1496" s="72">
        <v>0.74299999999999999</v>
      </c>
      <c r="BC1496" s="72">
        <v>186</v>
      </c>
      <c r="BD1496" s="72">
        <f t="shared" si="26"/>
        <v>352</v>
      </c>
    </row>
    <row r="1497" spans="54:56">
      <c r="BB1497" s="72">
        <v>0.74350000000000005</v>
      </c>
      <c r="BC1497" s="72">
        <v>344</v>
      </c>
      <c r="BD1497" s="72">
        <f t="shared" si="26"/>
        <v>194</v>
      </c>
    </row>
    <row r="1498" spans="54:56">
      <c r="BB1498" s="72">
        <v>0.74399999999999999</v>
      </c>
      <c r="BC1498" s="72">
        <v>111</v>
      </c>
      <c r="BD1498" s="72">
        <f t="shared" si="26"/>
        <v>427</v>
      </c>
    </row>
    <row r="1499" spans="54:56">
      <c r="BB1499" s="72">
        <v>0.74450000000000005</v>
      </c>
      <c r="BC1499" s="72">
        <v>211</v>
      </c>
      <c r="BD1499" s="72">
        <f t="shared" si="26"/>
        <v>327</v>
      </c>
    </row>
    <row r="1500" spans="54:56">
      <c r="BB1500" s="72">
        <v>0.745</v>
      </c>
      <c r="BC1500" s="72">
        <v>212</v>
      </c>
      <c r="BD1500" s="72">
        <f t="shared" si="26"/>
        <v>326</v>
      </c>
    </row>
    <row r="1501" spans="54:56">
      <c r="BB1501" s="72">
        <v>0.74550000000000005</v>
      </c>
      <c r="BC1501" s="72">
        <v>171</v>
      </c>
      <c r="BD1501" s="72">
        <f t="shared" si="26"/>
        <v>367</v>
      </c>
    </row>
    <row r="1502" spans="54:56">
      <c r="BB1502" s="72">
        <v>0.746</v>
      </c>
      <c r="BC1502" s="72">
        <v>269</v>
      </c>
      <c r="BD1502" s="72">
        <f t="shared" si="26"/>
        <v>269</v>
      </c>
    </row>
    <row r="1503" spans="54:56">
      <c r="BB1503" s="72">
        <v>0.74650000000000005</v>
      </c>
      <c r="BC1503" s="72">
        <v>147</v>
      </c>
      <c r="BD1503" s="72">
        <f t="shared" si="26"/>
        <v>391</v>
      </c>
    </row>
    <row r="1504" spans="54:56">
      <c r="BB1504" s="72">
        <v>0.747</v>
      </c>
      <c r="BC1504" s="72">
        <v>209</v>
      </c>
      <c r="BD1504" s="72">
        <f t="shared" si="26"/>
        <v>329</v>
      </c>
    </row>
    <row r="1505" spans="54:56">
      <c r="BB1505" s="72">
        <v>0.74750000000000005</v>
      </c>
      <c r="BC1505" s="72">
        <v>203</v>
      </c>
      <c r="BD1505" s="72">
        <f t="shared" si="26"/>
        <v>335</v>
      </c>
    </row>
    <row r="1506" spans="54:56">
      <c r="BB1506" s="72">
        <v>0.748</v>
      </c>
      <c r="BC1506" s="72">
        <v>138</v>
      </c>
      <c r="BD1506" s="72">
        <f t="shared" si="26"/>
        <v>400</v>
      </c>
    </row>
    <row r="1507" spans="54:56">
      <c r="BB1507" s="72">
        <v>0.74850000000000005</v>
      </c>
      <c r="BC1507" s="72">
        <v>311</v>
      </c>
      <c r="BD1507" s="72">
        <f t="shared" si="26"/>
        <v>227</v>
      </c>
    </row>
    <row r="1508" spans="54:56">
      <c r="BB1508" s="72">
        <v>0.749</v>
      </c>
      <c r="BC1508" s="72">
        <v>198</v>
      </c>
      <c r="BD1508" s="72">
        <f t="shared" si="26"/>
        <v>340</v>
      </c>
    </row>
    <row r="1509" spans="54:56">
      <c r="BB1509" s="72">
        <v>0.74950000000000006</v>
      </c>
      <c r="BC1509" s="72">
        <v>164</v>
      </c>
      <c r="BD1509" s="72">
        <f t="shared" si="26"/>
        <v>374</v>
      </c>
    </row>
    <row r="1510" spans="54:56">
      <c r="BB1510" s="72">
        <v>0.75</v>
      </c>
      <c r="BC1510" s="72">
        <v>170</v>
      </c>
      <c r="BD1510" s="72">
        <f t="shared" si="26"/>
        <v>368</v>
      </c>
    </row>
    <row r="1511" spans="54:56">
      <c r="BB1511" s="72">
        <v>0.75049999999999994</v>
      </c>
      <c r="BC1511" s="72">
        <v>238</v>
      </c>
      <c r="BD1511" s="72">
        <f t="shared" si="26"/>
        <v>300</v>
      </c>
    </row>
    <row r="1512" spans="54:56">
      <c r="BB1512" s="72">
        <v>0.751</v>
      </c>
      <c r="BC1512" s="72">
        <v>289</v>
      </c>
      <c r="BD1512" s="72">
        <f t="shared" si="26"/>
        <v>249</v>
      </c>
    </row>
    <row r="1513" spans="54:56">
      <c r="BB1513" s="72">
        <v>0.75149999999999995</v>
      </c>
      <c r="BC1513" s="72">
        <v>260</v>
      </c>
      <c r="BD1513" s="72">
        <f t="shared" si="26"/>
        <v>278</v>
      </c>
    </row>
    <row r="1514" spans="54:56">
      <c r="BB1514" s="72">
        <v>0.752</v>
      </c>
      <c r="BC1514" s="72">
        <v>343</v>
      </c>
      <c r="BD1514" s="72">
        <f t="shared" si="26"/>
        <v>195</v>
      </c>
    </row>
    <row r="1515" spans="54:56">
      <c r="BB1515" s="72">
        <v>0.75249999999999995</v>
      </c>
      <c r="BC1515" s="72">
        <v>283</v>
      </c>
      <c r="BD1515" s="72">
        <f t="shared" si="26"/>
        <v>255</v>
      </c>
    </row>
    <row r="1516" spans="54:56">
      <c r="BB1516" s="72">
        <v>0.753</v>
      </c>
      <c r="BC1516" s="72">
        <v>179</v>
      </c>
      <c r="BD1516" s="72">
        <f t="shared" si="26"/>
        <v>359</v>
      </c>
    </row>
    <row r="1517" spans="54:56">
      <c r="BB1517" s="72">
        <v>0.75349999999999995</v>
      </c>
      <c r="BC1517" s="72">
        <v>324</v>
      </c>
      <c r="BD1517" s="72">
        <f t="shared" si="26"/>
        <v>214</v>
      </c>
    </row>
    <row r="1518" spans="54:56">
      <c r="BB1518" s="72">
        <v>0.754</v>
      </c>
      <c r="BC1518" s="72">
        <v>159</v>
      </c>
      <c r="BD1518" s="72">
        <f t="shared" si="26"/>
        <v>379</v>
      </c>
    </row>
    <row r="1519" spans="54:56">
      <c r="BB1519" s="72">
        <v>0.75449999999999995</v>
      </c>
      <c r="BC1519" s="72">
        <v>337</v>
      </c>
      <c r="BD1519" s="72">
        <f t="shared" si="26"/>
        <v>201</v>
      </c>
    </row>
    <row r="1520" spans="54:56">
      <c r="BB1520" s="72">
        <v>0.755</v>
      </c>
      <c r="BC1520" s="72">
        <v>234</v>
      </c>
      <c r="BD1520" s="72">
        <f t="shared" si="26"/>
        <v>304</v>
      </c>
    </row>
    <row r="1521" spans="54:56">
      <c r="BB1521" s="72">
        <v>0.75549999999999995</v>
      </c>
      <c r="BC1521" s="72">
        <v>279</v>
      </c>
      <c r="BD1521" s="72">
        <f t="shared" si="26"/>
        <v>259</v>
      </c>
    </row>
    <row r="1522" spans="54:56">
      <c r="BB1522" s="72">
        <v>0.75600000000000001</v>
      </c>
      <c r="BC1522" s="72">
        <v>231</v>
      </c>
      <c r="BD1522" s="72">
        <f t="shared" si="26"/>
        <v>307</v>
      </c>
    </row>
    <row r="1523" spans="54:56">
      <c r="BB1523" s="72">
        <v>0.75649999999999995</v>
      </c>
      <c r="BC1523" s="72">
        <v>365</v>
      </c>
      <c r="BD1523" s="72">
        <f t="shared" si="26"/>
        <v>173</v>
      </c>
    </row>
    <row r="1524" spans="54:56">
      <c r="BB1524" s="72">
        <v>0.75700000000000001</v>
      </c>
      <c r="BC1524" s="72">
        <v>187</v>
      </c>
      <c r="BD1524" s="72">
        <f t="shared" si="26"/>
        <v>351</v>
      </c>
    </row>
    <row r="1525" spans="54:56">
      <c r="BB1525" s="72">
        <v>0.75749999999999995</v>
      </c>
      <c r="BC1525" s="72">
        <v>180</v>
      </c>
      <c r="BD1525" s="72">
        <f t="shared" si="26"/>
        <v>358</v>
      </c>
    </row>
    <row r="1526" spans="54:56">
      <c r="BB1526" s="72">
        <v>0.75800000000000001</v>
      </c>
      <c r="BC1526" s="72">
        <v>262</v>
      </c>
      <c r="BD1526" s="72">
        <f t="shared" si="26"/>
        <v>276</v>
      </c>
    </row>
    <row r="1527" spans="54:56">
      <c r="BB1527" s="72">
        <v>0.75849999999999995</v>
      </c>
      <c r="BC1527" s="72">
        <v>203</v>
      </c>
      <c r="BD1527" s="72">
        <f t="shared" si="26"/>
        <v>335</v>
      </c>
    </row>
    <row r="1528" spans="54:56">
      <c r="BB1528" s="72">
        <v>0.75900000000000001</v>
      </c>
      <c r="BC1528" s="72">
        <v>277</v>
      </c>
      <c r="BD1528" s="72">
        <f t="shared" si="26"/>
        <v>261</v>
      </c>
    </row>
    <row r="1529" spans="54:56">
      <c r="BB1529" s="72">
        <v>0.75949999999999995</v>
      </c>
      <c r="BC1529" s="72">
        <v>238</v>
      </c>
      <c r="BD1529" s="72">
        <f t="shared" si="26"/>
        <v>300</v>
      </c>
    </row>
    <row r="1530" spans="54:56">
      <c r="BB1530" s="72">
        <v>0.76</v>
      </c>
      <c r="BC1530" s="72">
        <v>259</v>
      </c>
      <c r="BD1530" s="72">
        <f t="shared" si="26"/>
        <v>279</v>
      </c>
    </row>
    <row r="1531" spans="54:56">
      <c r="BB1531" s="72">
        <v>0.76049999999999995</v>
      </c>
      <c r="BC1531" s="72">
        <v>237</v>
      </c>
      <c r="BD1531" s="72">
        <f t="shared" si="26"/>
        <v>301</v>
      </c>
    </row>
    <row r="1532" spans="54:56">
      <c r="BB1532" s="72">
        <v>0.76100000000000001</v>
      </c>
      <c r="BC1532" s="72">
        <v>170</v>
      </c>
      <c r="BD1532" s="72">
        <f t="shared" si="26"/>
        <v>368</v>
      </c>
    </row>
    <row r="1533" spans="54:56">
      <c r="BB1533" s="72">
        <v>0.76149999999999995</v>
      </c>
      <c r="BC1533" s="72">
        <v>232</v>
      </c>
      <c r="BD1533" s="72">
        <f t="shared" si="26"/>
        <v>306</v>
      </c>
    </row>
    <row r="1534" spans="54:56">
      <c r="BB1534" s="72">
        <v>0.76200000000000001</v>
      </c>
      <c r="BC1534" s="72">
        <v>258</v>
      </c>
      <c r="BD1534" s="72">
        <f t="shared" si="26"/>
        <v>280</v>
      </c>
    </row>
    <row r="1535" spans="54:56">
      <c r="BB1535" s="72">
        <v>0.76249999999999996</v>
      </c>
      <c r="BC1535" s="72">
        <v>221</v>
      </c>
      <c r="BD1535" s="72">
        <f t="shared" si="26"/>
        <v>317</v>
      </c>
    </row>
    <row r="1536" spans="54:56">
      <c r="BB1536" s="72">
        <v>0.76300000000000001</v>
      </c>
      <c r="BC1536" s="72">
        <v>207</v>
      </c>
      <c r="BD1536" s="72">
        <f t="shared" si="26"/>
        <v>331</v>
      </c>
    </row>
    <row r="1537" spans="54:56">
      <c r="BB1537" s="72">
        <v>0.76349999999999996</v>
      </c>
      <c r="BC1537" s="72">
        <v>236</v>
      </c>
      <c r="BD1537" s="72">
        <f t="shared" si="26"/>
        <v>302</v>
      </c>
    </row>
    <row r="1538" spans="54:56">
      <c r="BB1538" s="72">
        <v>0.76400000000000001</v>
      </c>
      <c r="BC1538" s="72">
        <v>182</v>
      </c>
      <c r="BD1538" s="72">
        <f t="shared" si="26"/>
        <v>356</v>
      </c>
    </row>
    <row r="1539" spans="54:56">
      <c r="BB1539" s="72">
        <v>0.76449999999999996</v>
      </c>
      <c r="BC1539" s="72">
        <v>187</v>
      </c>
      <c r="BD1539" s="72">
        <f t="shared" si="26"/>
        <v>351</v>
      </c>
    </row>
    <row r="1540" spans="54:56">
      <c r="BB1540" s="72">
        <v>0.76500000000000001</v>
      </c>
      <c r="BC1540" s="72">
        <v>131</v>
      </c>
      <c r="BD1540" s="72">
        <f t="shared" si="26"/>
        <v>407</v>
      </c>
    </row>
    <row r="1541" spans="54:56">
      <c r="BB1541" s="72">
        <v>0.76549999999999996</v>
      </c>
      <c r="BC1541" s="72">
        <v>201</v>
      </c>
      <c r="BD1541" s="72">
        <f t="shared" si="26"/>
        <v>337</v>
      </c>
    </row>
    <row r="1542" spans="54:56">
      <c r="BB1542" s="72">
        <v>0.76600000000000001</v>
      </c>
      <c r="BC1542" s="72">
        <v>264</v>
      </c>
      <c r="BD1542" s="72">
        <f t="shared" si="26"/>
        <v>274</v>
      </c>
    </row>
    <row r="1543" spans="54:56">
      <c r="BB1543" s="72">
        <v>0.76649999999999996</v>
      </c>
      <c r="BC1543" s="72">
        <v>212</v>
      </c>
      <c r="BD1543" s="72">
        <f t="shared" si="26"/>
        <v>326</v>
      </c>
    </row>
    <row r="1544" spans="54:56">
      <c r="BB1544" s="72">
        <v>0.76700000000000002</v>
      </c>
      <c r="BC1544" s="72">
        <v>184</v>
      </c>
      <c r="BD1544" s="72">
        <f t="shared" si="26"/>
        <v>354</v>
      </c>
    </row>
    <row r="1545" spans="54:56">
      <c r="BB1545" s="72">
        <v>0.76749999999999996</v>
      </c>
      <c r="BC1545" s="72">
        <v>237</v>
      </c>
      <c r="BD1545" s="72">
        <f t="shared" si="26"/>
        <v>301</v>
      </c>
    </row>
    <row r="1546" spans="54:56">
      <c r="BB1546" s="72">
        <v>0.76800000000000002</v>
      </c>
      <c r="BC1546" s="72">
        <v>178</v>
      </c>
      <c r="BD1546" s="72">
        <f t="shared" ref="BD1546:BD1609" si="27">$BB$5-BC1546</f>
        <v>360</v>
      </c>
    </row>
    <row r="1547" spans="54:56">
      <c r="BB1547" s="72">
        <v>0.76849999999999996</v>
      </c>
      <c r="BC1547" s="72">
        <v>216</v>
      </c>
      <c r="BD1547" s="72">
        <f t="shared" si="27"/>
        <v>322</v>
      </c>
    </row>
    <row r="1548" spans="54:56">
      <c r="BB1548" s="72">
        <v>0.76900000000000002</v>
      </c>
      <c r="BC1548" s="72">
        <v>182</v>
      </c>
      <c r="BD1548" s="72">
        <f t="shared" si="27"/>
        <v>356</v>
      </c>
    </row>
    <row r="1549" spans="54:56">
      <c r="BB1549" s="72">
        <v>0.76949999999999996</v>
      </c>
      <c r="BC1549" s="72">
        <v>212</v>
      </c>
      <c r="BD1549" s="72">
        <f t="shared" si="27"/>
        <v>326</v>
      </c>
    </row>
    <row r="1550" spans="54:56">
      <c r="BB1550" s="72">
        <v>0.77</v>
      </c>
      <c r="BC1550" s="72">
        <v>201</v>
      </c>
      <c r="BD1550" s="72">
        <f t="shared" si="27"/>
        <v>337</v>
      </c>
    </row>
    <row r="1551" spans="54:56">
      <c r="BB1551" s="72">
        <v>0.77049999999999996</v>
      </c>
      <c r="BC1551" s="72">
        <v>302</v>
      </c>
      <c r="BD1551" s="72">
        <f t="shared" si="27"/>
        <v>236</v>
      </c>
    </row>
    <row r="1552" spans="54:56">
      <c r="BB1552" s="72">
        <v>0.77100000000000002</v>
      </c>
      <c r="BC1552" s="72">
        <v>249</v>
      </c>
      <c r="BD1552" s="72">
        <f t="shared" si="27"/>
        <v>289</v>
      </c>
    </row>
    <row r="1553" spans="54:56">
      <c r="BB1553" s="72">
        <v>0.77149999999999996</v>
      </c>
      <c r="BC1553" s="72">
        <v>328</v>
      </c>
      <c r="BD1553" s="72">
        <f t="shared" si="27"/>
        <v>210</v>
      </c>
    </row>
    <row r="1554" spans="54:56">
      <c r="BB1554" s="72">
        <v>0.77200000000000002</v>
      </c>
      <c r="BC1554" s="72">
        <v>324</v>
      </c>
      <c r="BD1554" s="72">
        <f t="shared" si="27"/>
        <v>214</v>
      </c>
    </row>
    <row r="1555" spans="54:56">
      <c r="BB1555" s="72">
        <v>0.77249999999999996</v>
      </c>
      <c r="BC1555" s="72">
        <v>254</v>
      </c>
      <c r="BD1555" s="72">
        <f t="shared" si="27"/>
        <v>284</v>
      </c>
    </row>
    <row r="1556" spans="54:56">
      <c r="BB1556" s="72">
        <v>0.77300000000000002</v>
      </c>
      <c r="BC1556" s="72">
        <v>115</v>
      </c>
      <c r="BD1556" s="72">
        <f t="shared" si="27"/>
        <v>423</v>
      </c>
    </row>
    <row r="1557" spans="54:56">
      <c r="BB1557" s="72">
        <v>0.77349999999999997</v>
      </c>
      <c r="BC1557" s="72">
        <v>253</v>
      </c>
      <c r="BD1557" s="72">
        <f t="shared" si="27"/>
        <v>285</v>
      </c>
    </row>
    <row r="1558" spans="54:56">
      <c r="BB1558" s="72">
        <v>0.77400000000000002</v>
      </c>
      <c r="BC1558" s="72">
        <v>307</v>
      </c>
      <c r="BD1558" s="72">
        <f t="shared" si="27"/>
        <v>231</v>
      </c>
    </row>
    <row r="1559" spans="54:56">
      <c r="BB1559" s="72">
        <v>0.77449999999999997</v>
      </c>
      <c r="BC1559" s="72">
        <v>255</v>
      </c>
      <c r="BD1559" s="72">
        <f t="shared" si="27"/>
        <v>283</v>
      </c>
    </row>
    <row r="1560" spans="54:56">
      <c r="BB1560" s="72">
        <v>0.77500000000000002</v>
      </c>
      <c r="BC1560" s="72">
        <v>256</v>
      </c>
      <c r="BD1560" s="72">
        <f t="shared" si="27"/>
        <v>282</v>
      </c>
    </row>
    <row r="1561" spans="54:56">
      <c r="BB1561" s="72">
        <v>0.77549999999999997</v>
      </c>
      <c r="BC1561" s="72">
        <v>176</v>
      </c>
      <c r="BD1561" s="72">
        <f t="shared" si="27"/>
        <v>362</v>
      </c>
    </row>
    <row r="1562" spans="54:56">
      <c r="BB1562" s="72">
        <v>0.77600000000000002</v>
      </c>
      <c r="BC1562" s="72">
        <v>267</v>
      </c>
      <c r="BD1562" s="72">
        <f t="shared" si="27"/>
        <v>271</v>
      </c>
    </row>
    <row r="1563" spans="54:56">
      <c r="BB1563" s="72">
        <v>0.77649999999999997</v>
      </c>
      <c r="BC1563" s="72">
        <v>271</v>
      </c>
      <c r="BD1563" s="72">
        <f t="shared" si="27"/>
        <v>267</v>
      </c>
    </row>
    <row r="1564" spans="54:56">
      <c r="BB1564" s="72">
        <v>0.77700000000000002</v>
      </c>
      <c r="BC1564" s="72">
        <v>269</v>
      </c>
      <c r="BD1564" s="72">
        <f t="shared" si="27"/>
        <v>269</v>
      </c>
    </row>
    <row r="1565" spans="54:56">
      <c r="BB1565" s="72">
        <v>0.77749999999999997</v>
      </c>
      <c r="BC1565" s="72">
        <v>229</v>
      </c>
      <c r="BD1565" s="72">
        <f t="shared" si="27"/>
        <v>309</v>
      </c>
    </row>
    <row r="1566" spans="54:56">
      <c r="BB1566" s="72">
        <v>0.77800000000000002</v>
      </c>
      <c r="BC1566" s="72">
        <v>250</v>
      </c>
      <c r="BD1566" s="72">
        <f t="shared" si="27"/>
        <v>288</v>
      </c>
    </row>
    <row r="1567" spans="54:56">
      <c r="BB1567" s="72">
        <v>0.77849999999999997</v>
      </c>
      <c r="BC1567" s="72">
        <v>146</v>
      </c>
      <c r="BD1567" s="72">
        <f t="shared" si="27"/>
        <v>392</v>
      </c>
    </row>
    <row r="1568" spans="54:56">
      <c r="BB1568" s="72">
        <v>0.77900000000000003</v>
      </c>
      <c r="BC1568" s="72">
        <v>204</v>
      </c>
      <c r="BD1568" s="72">
        <f t="shared" si="27"/>
        <v>334</v>
      </c>
    </row>
    <row r="1569" spans="54:56">
      <c r="BB1569" s="72">
        <v>0.77949999999999997</v>
      </c>
      <c r="BC1569" s="72">
        <v>200</v>
      </c>
      <c r="BD1569" s="72">
        <f t="shared" si="27"/>
        <v>338</v>
      </c>
    </row>
    <row r="1570" spans="54:56">
      <c r="BB1570" s="72">
        <v>0.78</v>
      </c>
      <c r="BC1570" s="72">
        <v>235</v>
      </c>
      <c r="BD1570" s="72">
        <f t="shared" si="27"/>
        <v>303</v>
      </c>
    </row>
    <row r="1571" spans="54:56">
      <c r="BB1571" s="72">
        <v>0.78049999999999997</v>
      </c>
      <c r="BC1571" s="72">
        <v>235</v>
      </c>
      <c r="BD1571" s="72">
        <f t="shared" si="27"/>
        <v>303</v>
      </c>
    </row>
    <row r="1572" spans="54:56">
      <c r="BB1572" s="72">
        <v>0.78100000000000003</v>
      </c>
      <c r="BC1572" s="72">
        <v>301</v>
      </c>
      <c r="BD1572" s="72">
        <f t="shared" si="27"/>
        <v>237</v>
      </c>
    </row>
    <row r="1573" spans="54:56">
      <c r="BB1573" s="72">
        <v>0.78149999999999997</v>
      </c>
      <c r="BC1573" s="72">
        <v>234</v>
      </c>
      <c r="BD1573" s="72">
        <f t="shared" si="27"/>
        <v>304</v>
      </c>
    </row>
    <row r="1574" spans="54:56">
      <c r="BB1574" s="72">
        <v>0.78200000000000003</v>
      </c>
      <c r="BC1574" s="72">
        <v>161</v>
      </c>
      <c r="BD1574" s="72">
        <f t="shared" si="27"/>
        <v>377</v>
      </c>
    </row>
    <row r="1575" spans="54:56">
      <c r="BB1575" s="72">
        <v>0.78249999999999997</v>
      </c>
      <c r="BC1575" s="72">
        <v>241</v>
      </c>
      <c r="BD1575" s="72">
        <f t="shared" si="27"/>
        <v>297</v>
      </c>
    </row>
    <row r="1576" spans="54:56">
      <c r="BB1576" s="72">
        <v>0.78300000000000003</v>
      </c>
      <c r="BC1576" s="72">
        <v>215</v>
      </c>
      <c r="BD1576" s="72">
        <f t="shared" si="27"/>
        <v>323</v>
      </c>
    </row>
    <row r="1577" spans="54:56">
      <c r="BB1577" s="72">
        <v>0.78349999999999997</v>
      </c>
      <c r="BC1577" s="72">
        <v>319</v>
      </c>
      <c r="BD1577" s="72">
        <f t="shared" si="27"/>
        <v>219</v>
      </c>
    </row>
    <row r="1578" spans="54:56">
      <c r="BB1578" s="72">
        <v>0.78400000000000003</v>
      </c>
      <c r="BC1578" s="72">
        <v>200</v>
      </c>
      <c r="BD1578" s="72">
        <f t="shared" si="27"/>
        <v>338</v>
      </c>
    </row>
    <row r="1579" spans="54:56">
      <c r="BB1579" s="72">
        <v>0.78449999999999998</v>
      </c>
      <c r="BC1579" s="72">
        <v>229</v>
      </c>
      <c r="BD1579" s="72">
        <f t="shared" si="27"/>
        <v>309</v>
      </c>
    </row>
    <row r="1580" spans="54:56">
      <c r="BB1580" s="72">
        <v>0.78500000000000003</v>
      </c>
      <c r="BC1580" s="72">
        <v>256</v>
      </c>
      <c r="BD1580" s="72">
        <f t="shared" si="27"/>
        <v>282</v>
      </c>
    </row>
    <row r="1581" spans="54:56">
      <c r="BB1581" s="72">
        <v>0.78549999999999998</v>
      </c>
      <c r="BC1581" s="72">
        <v>214</v>
      </c>
      <c r="BD1581" s="72">
        <f t="shared" si="27"/>
        <v>324</v>
      </c>
    </row>
    <row r="1582" spans="54:56">
      <c r="BB1582" s="72">
        <v>0.78600000000000003</v>
      </c>
      <c r="BC1582" s="72">
        <v>201</v>
      </c>
      <c r="BD1582" s="72">
        <f t="shared" si="27"/>
        <v>337</v>
      </c>
    </row>
    <row r="1583" spans="54:56">
      <c r="BB1583" s="72">
        <v>0.78649999999999998</v>
      </c>
      <c r="BC1583" s="72">
        <v>173</v>
      </c>
      <c r="BD1583" s="72">
        <f t="shared" si="27"/>
        <v>365</v>
      </c>
    </row>
    <row r="1584" spans="54:56">
      <c r="BB1584" s="72">
        <v>0.78700000000000003</v>
      </c>
      <c r="BC1584" s="72">
        <v>210</v>
      </c>
      <c r="BD1584" s="72">
        <f t="shared" si="27"/>
        <v>328</v>
      </c>
    </row>
    <row r="1585" spans="54:56">
      <c r="BB1585" s="72">
        <v>0.78749999999999998</v>
      </c>
      <c r="BC1585" s="72">
        <v>263</v>
      </c>
      <c r="BD1585" s="72">
        <f t="shared" si="27"/>
        <v>275</v>
      </c>
    </row>
    <row r="1586" spans="54:56">
      <c r="BB1586" s="72">
        <v>0.78800000000000003</v>
      </c>
      <c r="BC1586" s="72">
        <v>310</v>
      </c>
      <c r="BD1586" s="72">
        <f t="shared" si="27"/>
        <v>228</v>
      </c>
    </row>
    <row r="1587" spans="54:56">
      <c r="BB1587" s="72">
        <v>0.78849999999999998</v>
      </c>
      <c r="BC1587" s="72">
        <v>192</v>
      </c>
      <c r="BD1587" s="72">
        <f t="shared" si="27"/>
        <v>346</v>
      </c>
    </row>
    <row r="1588" spans="54:56">
      <c r="BB1588" s="72">
        <v>0.78900000000000003</v>
      </c>
      <c r="BC1588" s="72">
        <v>223</v>
      </c>
      <c r="BD1588" s="72">
        <f t="shared" si="27"/>
        <v>315</v>
      </c>
    </row>
    <row r="1589" spans="54:56">
      <c r="BB1589" s="72">
        <v>0.78949999999999998</v>
      </c>
      <c r="BC1589" s="72">
        <v>341</v>
      </c>
      <c r="BD1589" s="72">
        <f t="shared" si="27"/>
        <v>197</v>
      </c>
    </row>
    <row r="1590" spans="54:56">
      <c r="BB1590" s="72">
        <v>0.79</v>
      </c>
      <c r="BC1590" s="72">
        <v>272</v>
      </c>
      <c r="BD1590" s="72">
        <f t="shared" si="27"/>
        <v>266</v>
      </c>
    </row>
    <row r="1591" spans="54:56">
      <c r="BB1591" s="72">
        <v>0.79049999999999998</v>
      </c>
      <c r="BC1591" s="72">
        <v>281</v>
      </c>
      <c r="BD1591" s="72">
        <f t="shared" si="27"/>
        <v>257</v>
      </c>
    </row>
    <row r="1592" spans="54:56">
      <c r="BB1592" s="72">
        <v>0.79100000000000004</v>
      </c>
      <c r="BC1592" s="72">
        <v>225</v>
      </c>
      <c r="BD1592" s="72">
        <f t="shared" si="27"/>
        <v>313</v>
      </c>
    </row>
    <row r="1593" spans="54:56">
      <c r="BB1593" s="72">
        <v>0.79149999999999998</v>
      </c>
      <c r="BC1593" s="72">
        <v>280</v>
      </c>
      <c r="BD1593" s="72">
        <f t="shared" si="27"/>
        <v>258</v>
      </c>
    </row>
    <row r="1594" spans="54:56">
      <c r="BB1594" s="72">
        <v>0.79200000000000004</v>
      </c>
      <c r="BC1594" s="72">
        <v>241</v>
      </c>
      <c r="BD1594" s="72">
        <f t="shared" si="27"/>
        <v>297</v>
      </c>
    </row>
    <row r="1595" spans="54:56">
      <c r="BB1595" s="72">
        <v>0.79249999999999998</v>
      </c>
      <c r="BC1595" s="72">
        <v>216</v>
      </c>
      <c r="BD1595" s="72">
        <f t="shared" si="27"/>
        <v>322</v>
      </c>
    </row>
    <row r="1596" spans="54:56">
      <c r="BB1596" s="72">
        <v>0.79300000000000004</v>
      </c>
      <c r="BC1596" s="72">
        <v>132</v>
      </c>
      <c r="BD1596" s="72">
        <f t="shared" si="27"/>
        <v>406</v>
      </c>
    </row>
    <row r="1597" spans="54:56">
      <c r="BB1597" s="72">
        <v>0.79349999999999998</v>
      </c>
      <c r="BC1597" s="72">
        <v>180</v>
      </c>
      <c r="BD1597" s="72">
        <f t="shared" si="27"/>
        <v>358</v>
      </c>
    </row>
    <row r="1598" spans="54:56">
      <c r="BB1598" s="72">
        <v>0.79400000000000004</v>
      </c>
      <c r="BC1598" s="72">
        <v>321</v>
      </c>
      <c r="BD1598" s="72">
        <f t="shared" si="27"/>
        <v>217</v>
      </c>
    </row>
    <row r="1599" spans="54:56">
      <c r="BB1599" s="72">
        <v>0.79449999999999998</v>
      </c>
      <c r="BC1599" s="72">
        <v>218</v>
      </c>
      <c r="BD1599" s="72">
        <f t="shared" si="27"/>
        <v>320</v>
      </c>
    </row>
    <row r="1600" spans="54:56">
      <c r="BB1600" s="72">
        <v>0.79500000000000004</v>
      </c>
      <c r="BC1600" s="72">
        <v>285</v>
      </c>
      <c r="BD1600" s="72">
        <f t="shared" si="27"/>
        <v>253</v>
      </c>
    </row>
    <row r="1601" spans="54:56">
      <c r="BB1601" s="72">
        <v>0.79549999999999998</v>
      </c>
      <c r="BC1601" s="72">
        <v>375</v>
      </c>
      <c r="BD1601" s="72">
        <f t="shared" si="27"/>
        <v>163</v>
      </c>
    </row>
    <row r="1602" spans="54:56">
      <c r="BB1602" s="72">
        <v>0.79600000000000004</v>
      </c>
      <c r="BC1602" s="72">
        <v>214</v>
      </c>
      <c r="BD1602" s="72">
        <f t="shared" si="27"/>
        <v>324</v>
      </c>
    </row>
    <row r="1603" spans="54:56">
      <c r="BB1603" s="72">
        <v>0.79649999999999999</v>
      </c>
      <c r="BC1603" s="72">
        <v>207</v>
      </c>
      <c r="BD1603" s="72">
        <f t="shared" si="27"/>
        <v>331</v>
      </c>
    </row>
    <row r="1604" spans="54:56">
      <c r="BB1604" s="72">
        <v>0.79700000000000004</v>
      </c>
      <c r="BC1604" s="72">
        <v>290</v>
      </c>
      <c r="BD1604" s="72">
        <f t="shared" si="27"/>
        <v>248</v>
      </c>
    </row>
    <row r="1605" spans="54:56">
      <c r="BB1605" s="72">
        <v>0.79749999999999999</v>
      </c>
      <c r="BC1605" s="72">
        <v>336</v>
      </c>
      <c r="BD1605" s="72">
        <f t="shared" si="27"/>
        <v>202</v>
      </c>
    </row>
    <row r="1606" spans="54:56">
      <c r="BB1606" s="72">
        <v>0.79800000000000004</v>
      </c>
      <c r="BC1606" s="72">
        <v>252</v>
      </c>
      <c r="BD1606" s="72">
        <f t="shared" si="27"/>
        <v>286</v>
      </c>
    </row>
    <row r="1607" spans="54:56">
      <c r="BB1607" s="72">
        <v>0.79849999999999999</v>
      </c>
      <c r="BC1607" s="72">
        <v>254</v>
      </c>
      <c r="BD1607" s="72">
        <f t="shared" si="27"/>
        <v>284</v>
      </c>
    </row>
    <row r="1608" spans="54:56">
      <c r="BB1608" s="72">
        <v>0.79900000000000004</v>
      </c>
      <c r="BC1608" s="72">
        <v>252</v>
      </c>
      <c r="BD1608" s="72">
        <f t="shared" si="27"/>
        <v>286</v>
      </c>
    </row>
    <row r="1609" spans="54:56">
      <c r="BB1609" s="72">
        <v>0.79949999999999999</v>
      </c>
      <c r="BC1609" s="72">
        <v>373</v>
      </c>
      <c r="BD1609" s="72">
        <f t="shared" si="27"/>
        <v>165</v>
      </c>
    </row>
    <row r="1610" spans="54:56">
      <c r="BB1610" s="72">
        <v>0.8</v>
      </c>
      <c r="BC1610" s="72">
        <v>242</v>
      </c>
      <c r="BD1610" s="72">
        <f t="shared" ref="BD1610:BD1673" si="28">$BB$5-BC1610</f>
        <v>296</v>
      </c>
    </row>
    <row r="1611" spans="54:56">
      <c r="BB1611" s="72">
        <v>0.80049999999999999</v>
      </c>
      <c r="BC1611" s="72">
        <v>249</v>
      </c>
      <c r="BD1611" s="72">
        <f t="shared" si="28"/>
        <v>289</v>
      </c>
    </row>
    <row r="1612" spans="54:56">
      <c r="BB1612" s="72">
        <v>0.80100000000000005</v>
      </c>
      <c r="BC1612" s="72">
        <v>238</v>
      </c>
      <c r="BD1612" s="72">
        <f t="shared" si="28"/>
        <v>300</v>
      </c>
    </row>
    <row r="1613" spans="54:56">
      <c r="BB1613" s="72">
        <v>0.80149999999999999</v>
      </c>
      <c r="BC1613" s="72">
        <v>232</v>
      </c>
      <c r="BD1613" s="72">
        <f t="shared" si="28"/>
        <v>306</v>
      </c>
    </row>
    <row r="1614" spans="54:56">
      <c r="BB1614" s="72">
        <v>0.80200000000000005</v>
      </c>
      <c r="BC1614" s="72">
        <v>239</v>
      </c>
      <c r="BD1614" s="72">
        <f t="shared" si="28"/>
        <v>299</v>
      </c>
    </row>
    <row r="1615" spans="54:56">
      <c r="BB1615" s="72">
        <v>0.80249999999999999</v>
      </c>
      <c r="BC1615" s="72">
        <v>307</v>
      </c>
      <c r="BD1615" s="72">
        <f t="shared" si="28"/>
        <v>231</v>
      </c>
    </row>
    <row r="1616" spans="54:56">
      <c r="BB1616" s="72">
        <v>0.80300000000000005</v>
      </c>
      <c r="BC1616" s="72">
        <v>338</v>
      </c>
      <c r="BD1616" s="72">
        <f t="shared" si="28"/>
        <v>200</v>
      </c>
    </row>
    <row r="1617" spans="54:56">
      <c r="BB1617" s="72">
        <v>0.80349999999999999</v>
      </c>
      <c r="BC1617" s="72">
        <v>220</v>
      </c>
      <c r="BD1617" s="72">
        <f t="shared" si="28"/>
        <v>318</v>
      </c>
    </row>
    <row r="1618" spans="54:56">
      <c r="BB1618" s="72">
        <v>0.80400000000000005</v>
      </c>
      <c r="BC1618" s="72">
        <v>286</v>
      </c>
      <c r="BD1618" s="72">
        <f t="shared" si="28"/>
        <v>252</v>
      </c>
    </row>
    <row r="1619" spans="54:56">
      <c r="BB1619" s="72">
        <v>0.80449999999999999</v>
      </c>
      <c r="BC1619" s="72">
        <v>199</v>
      </c>
      <c r="BD1619" s="72">
        <f t="shared" si="28"/>
        <v>339</v>
      </c>
    </row>
    <row r="1620" spans="54:56">
      <c r="BB1620" s="72">
        <v>0.80500000000000005</v>
      </c>
      <c r="BC1620" s="72">
        <v>277</v>
      </c>
      <c r="BD1620" s="72">
        <f t="shared" si="28"/>
        <v>261</v>
      </c>
    </row>
    <row r="1621" spans="54:56">
      <c r="BB1621" s="72">
        <v>0.80549999999999999</v>
      </c>
      <c r="BC1621" s="72">
        <v>257</v>
      </c>
      <c r="BD1621" s="72">
        <f t="shared" si="28"/>
        <v>281</v>
      </c>
    </row>
    <row r="1622" spans="54:56">
      <c r="BB1622" s="72">
        <v>0.80600000000000005</v>
      </c>
      <c r="BC1622" s="72">
        <v>218</v>
      </c>
      <c r="BD1622" s="72">
        <f t="shared" si="28"/>
        <v>320</v>
      </c>
    </row>
    <row r="1623" spans="54:56">
      <c r="BB1623" s="72">
        <v>0.80649999999999999</v>
      </c>
      <c r="BC1623" s="72">
        <v>274</v>
      </c>
      <c r="BD1623" s="72">
        <f t="shared" si="28"/>
        <v>264</v>
      </c>
    </row>
    <row r="1624" spans="54:56">
      <c r="BB1624" s="72">
        <v>0.80700000000000005</v>
      </c>
      <c r="BC1624" s="72">
        <v>285</v>
      </c>
      <c r="BD1624" s="72">
        <f t="shared" si="28"/>
        <v>253</v>
      </c>
    </row>
    <row r="1625" spans="54:56">
      <c r="BB1625" s="72">
        <v>0.8075</v>
      </c>
      <c r="BC1625" s="72">
        <v>315</v>
      </c>
      <c r="BD1625" s="72">
        <f t="shared" si="28"/>
        <v>223</v>
      </c>
    </row>
    <row r="1626" spans="54:56">
      <c r="BB1626" s="72">
        <v>0.80800000000000005</v>
      </c>
      <c r="BC1626" s="72">
        <v>310</v>
      </c>
      <c r="BD1626" s="72">
        <f t="shared" si="28"/>
        <v>228</v>
      </c>
    </row>
    <row r="1627" spans="54:56">
      <c r="BB1627" s="72">
        <v>0.8085</v>
      </c>
      <c r="BC1627" s="72">
        <v>299</v>
      </c>
      <c r="BD1627" s="72">
        <f t="shared" si="28"/>
        <v>239</v>
      </c>
    </row>
    <row r="1628" spans="54:56">
      <c r="BB1628" s="72">
        <v>0.80900000000000005</v>
      </c>
      <c r="BC1628" s="72">
        <v>231</v>
      </c>
      <c r="BD1628" s="72">
        <f t="shared" si="28"/>
        <v>307</v>
      </c>
    </row>
    <row r="1629" spans="54:56">
      <c r="BB1629" s="72">
        <v>0.8095</v>
      </c>
      <c r="BC1629" s="72">
        <v>299</v>
      </c>
      <c r="BD1629" s="72">
        <f t="shared" si="28"/>
        <v>239</v>
      </c>
    </row>
    <row r="1630" spans="54:56">
      <c r="BB1630" s="72">
        <v>0.81</v>
      </c>
      <c r="BC1630" s="72">
        <v>229</v>
      </c>
      <c r="BD1630" s="72">
        <f t="shared" si="28"/>
        <v>309</v>
      </c>
    </row>
    <row r="1631" spans="54:56">
      <c r="BB1631" s="72">
        <v>0.8105</v>
      </c>
      <c r="BC1631" s="72">
        <v>222</v>
      </c>
      <c r="BD1631" s="72">
        <f t="shared" si="28"/>
        <v>316</v>
      </c>
    </row>
    <row r="1632" spans="54:56">
      <c r="BB1632" s="72">
        <v>0.81100000000000005</v>
      </c>
      <c r="BC1632" s="72">
        <v>227</v>
      </c>
      <c r="BD1632" s="72">
        <f t="shared" si="28"/>
        <v>311</v>
      </c>
    </row>
    <row r="1633" spans="54:56">
      <c r="BB1633" s="72">
        <v>0.8115</v>
      </c>
      <c r="BC1633" s="72">
        <v>188</v>
      </c>
      <c r="BD1633" s="72">
        <f t="shared" si="28"/>
        <v>350</v>
      </c>
    </row>
    <row r="1634" spans="54:56">
      <c r="BB1634" s="72">
        <v>0.81200000000000006</v>
      </c>
      <c r="BC1634" s="72">
        <v>323</v>
      </c>
      <c r="BD1634" s="72">
        <f t="shared" si="28"/>
        <v>215</v>
      </c>
    </row>
    <row r="1635" spans="54:56">
      <c r="BB1635" s="72">
        <v>0.8125</v>
      </c>
      <c r="BC1635" s="72">
        <v>220</v>
      </c>
      <c r="BD1635" s="72">
        <f t="shared" si="28"/>
        <v>318</v>
      </c>
    </row>
    <row r="1636" spans="54:56">
      <c r="BB1636" s="72">
        <v>0.81299999999999994</v>
      </c>
      <c r="BC1636" s="72">
        <v>244</v>
      </c>
      <c r="BD1636" s="72">
        <f t="shared" si="28"/>
        <v>294</v>
      </c>
    </row>
    <row r="1637" spans="54:56">
      <c r="BB1637" s="72">
        <v>0.8135</v>
      </c>
      <c r="BC1637" s="72">
        <v>244</v>
      </c>
      <c r="BD1637" s="72">
        <f t="shared" si="28"/>
        <v>294</v>
      </c>
    </row>
    <row r="1638" spans="54:56">
      <c r="BB1638" s="72">
        <v>0.81399999999999995</v>
      </c>
      <c r="BC1638" s="72">
        <v>231</v>
      </c>
      <c r="BD1638" s="72">
        <f t="shared" si="28"/>
        <v>307</v>
      </c>
    </row>
    <row r="1639" spans="54:56">
      <c r="BB1639" s="72">
        <v>0.8145</v>
      </c>
      <c r="BC1639" s="72">
        <v>283</v>
      </c>
      <c r="BD1639" s="72">
        <f t="shared" si="28"/>
        <v>255</v>
      </c>
    </row>
    <row r="1640" spans="54:56">
      <c r="BB1640" s="72">
        <v>0.81499999999999995</v>
      </c>
      <c r="BC1640" s="72">
        <v>281</v>
      </c>
      <c r="BD1640" s="72">
        <f t="shared" si="28"/>
        <v>257</v>
      </c>
    </row>
    <row r="1641" spans="54:56">
      <c r="BB1641" s="72">
        <v>0.8155</v>
      </c>
      <c r="BC1641" s="72">
        <v>275</v>
      </c>
      <c r="BD1641" s="72">
        <f t="shared" si="28"/>
        <v>263</v>
      </c>
    </row>
    <row r="1642" spans="54:56">
      <c r="BB1642" s="72">
        <v>0.81599999999999995</v>
      </c>
      <c r="BC1642" s="72">
        <v>294</v>
      </c>
      <c r="BD1642" s="72">
        <f t="shared" si="28"/>
        <v>244</v>
      </c>
    </row>
    <row r="1643" spans="54:56">
      <c r="BB1643" s="72">
        <v>0.8165</v>
      </c>
      <c r="BC1643" s="72">
        <v>144</v>
      </c>
      <c r="BD1643" s="72">
        <f t="shared" si="28"/>
        <v>394</v>
      </c>
    </row>
    <row r="1644" spans="54:56">
      <c r="BB1644" s="72">
        <v>0.81699999999999995</v>
      </c>
      <c r="BC1644" s="72">
        <v>273</v>
      </c>
      <c r="BD1644" s="72">
        <f t="shared" si="28"/>
        <v>265</v>
      </c>
    </row>
    <row r="1645" spans="54:56">
      <c r="BB1645" s="72">
        <v>0.8175</v>
      </c>
      <c r="BC1645" s="72">
        <v>195</v>
      </c>
      <c r="BD1645" s="72">
        <f t="shared" si="28"/>
        <v>343</v>
      </c>
    </row>
    <row r="1646" spans="54:56">
      <c r="BB1646" s="72">
        <v>0.81799999999999995</v>
      </c>
      <c r="BC1646" s="72">
        <v>381</v>
      </c>
      <c r="BD1646" s="72">
        <f t="shared" si="28"/>
        <v>157</v>
      </c>
    </row>
    <row r="1647" spans="54:56">
      <c r="BB1647" s="72">
        <v>0.81850000000000001</v>
      </c>
      <c r="BC1647" s="72">
        <v>259</v>
      </c>
      <c r="BD1647" s="72">
        <f t="shared" si="28"/>
        <v>279</v>
      </c>
    </row>
    <row r="1648" spans="54:56">
      <c r="BB1648" s="72">
        <v>0.81899999999999995</v>
      </c>
      <c r="BC1648" s="72">
        <v>233</v>
      </c>
      <c r="BD1648" s="72">
        <f t="shared" si="28"/>
        <v>305</v>
      </c>
    </row>
    <row r="1649" spans="54:56">
      <c r="BB1649" s="72">
        <v>0.81950000000000001</v>
      </c>
      <c r="BC1649" s="72">
        <v>164</v>
      </c>
      <c r="BD1649" s="72">
        <f t="shared" si="28"/>
        <v>374</v>
      </c>
    </row>
    <row r="1650" spans="54:56">
      <c r="BB1650" s="72">
        <v>0.82</v>
      </c>
      <c r="BC1650" s="72">
        <v>216</v>
      </c>
      <c r="BD1650" s="72">
        <f t="shared" si="28"/>
        <v>322</v>
      </c>
    </row>
    <row r="1651" spans="54:56">
      <c r="BB1651" s="72">
        <v>0.82050000000000001</v>
      </c>
      <c r="BC1651" s="72">
        <v>223</v>
      </c>
      <c r="BD1651" s="72">
        <f t="shared" si="28"/>
        <v>315</v>
      </c>
    </row>
    <row r="1652" spans="54:56">
      <c r="BB1652" s="72">
        <v>0.82099999999999995</v>
      </c>
      <c r="BC1652" s="72">
        <v>290</v>
      </c>
      <c r="BD1652" s="72">
        <f t="shared" si="28"/>
        <v>248</v>
      </c>
    </row>
    <row r="1653" spans="54:56">
      <c r="BB1653" s="72">
        <v>0.82150000000000001</v>
      </c>
      <c r="BC1653" s="72">
        <v>245</v>
      </c>
      <c r="BD1653" s="72">
        <f t="shared" si="28"/>
        <v>293</v>
      </c>
    </row>
    <row r="1654" spans="54:56">
      <c r="BB1654" s="72">
        <v>0.82199999999999995</v>
      </c>
      <c r="BC1654" s="72">
        <v>205</v>
      </c>
      <c r="BD1654" s="72">
        <f t="shared" si="28"/>
        <v>333</v>
      </c>
    </row>
    <row r="1655" spans="54:56">
      <c r="BB1655" s="72">
        <v>0.82250000000000001</v>
      </c>
      <c r="BC1655" s="72">
        <v>236</v>
      </c>
      <c r="BD1655" s="72">
        <f t="shared" si="28"/>
        <v>302</v>
      </c>
    </row>
    <row r="1656" spans="54:56">
      <c r="BB1656" s="72">
        <v>0.82299999999999995</v>
      </c>
      <c r="BC1656" s="72">
        <v>210</v>
      </c>
      <c r="BD1656" s="72">
        <f t="shared" si="28"/>
        <v>328</v>
      </c>
    </row>
    <row r="1657" spans="54:56">
      <c r="BB1657" s="72">
        <v>0.82350000000000001</v>
      </c>
      <c r="BC1657" s="72">
        <v>207</v>
      </c>
      <c r="BD1657" s="72">
        <f t="shared" si="28"/>
        <v>331</v>
      </c>
    </row>
    <row r="1658" spans="54:56">
      <c r="BB1658" s="72">
        <v>0.82399999999999995</v>
      </c>
      <c r="BC1658" s="72">
        <v>190</v>
      </c>
      <c r="BD1658" s="72">
        <f t="shared" si="28"/>
        <v>348</v>
      </c>
    </row>
    <row r="1659" spans="54:56">
      <c r="BB1659" s="72">
        <v>0.82450000000000001</v>
      </c>
      <c r="BC1659" s="72">
        <v>304</v>
      </c>
      <c r="BD1659" s="72">
        <f t="shared" si="28"/>
        <v>234</v>
      </c>
    </row>
    <row r="1660" spans="54:56">
      <c r="BB1660" s="72">
        <v>0.82499999999999996</v>
      </c>
      <c r="BC1660" s="72">
        <v>209</v>
      </c>
      <c r="BD1660" s="72">
        <f t="shared" si="28"/>
        <v>329</v>
      </c>
    </row>
    <row r="1661" spans="54:56">
      <c r="BB1661" s="72">
        <v>0.82550000000000001</v>
      </c>
      <c r="BC1661" s="72">
        <v>284</v>
      </c>
      <c r="BD1661" s="72">
        <f t="shared" si="28"/>
        <v>254</v>
      </c>
    </row>
    <row r="1662" spans="54:56">
      <c r="BB1662" s="72">
        <v>0.82599999999999996</v>
      </c>
      <c r="BC1662" s="72">
        <v>181</v>
      </c>
      <c r="BD1662" s="72">
        <f t="shared" si="28"/>
        <v>357</v>
      </c>
    </row>
    <row r="1663" spans="54:56">
      <c r="BB1663" s="72">
        <v>0.82650000000000001</v>
      </c>
      <c r="BC1663" s="72">
        <v>275</v>
      </c>
      <c r="BD1663" s="72">
        <f t="shared" si="28"/>
        <v>263</v>
      </c>
    </row>
    <row r="1664" spans="54:56">
      <c r="BB1664" s="72">
        <v>0.82699999999999996</v>
      </c>
      <c r="BC1664" s="72">
        <v>336</v>
      </c>
      <c r="BD1664" s="72">
        <f t="shared" si="28"/>
        <v>202</v>
      </c>
    </row>
    <row r="1665" spans="54:56">
      <c r="BB1665" s="72">
        <v>0.82750000000000001</v>
      </c>
      <c r="BC1665" s="72">
        <v>242</v>
      </c>
      <c r="BD1665" s="72">
        <f t="shared" si="28"/>
        <v>296</v>
      </c>
    </row>
    <row r="1666" spans="54:56">
      <c r="BB1666" s="72">
        <v>0.82799999999999996</v>
      </c>
      <c r="BC1666" s="72">
        <v>331</v>
      </c>
      <c r="BD1666" s="72">
        <f t="shared" si="28"/>
        <v>207</v>
      </c>
    </row>
    <row r="1667" spans="54:56">
      <c r="BB1667" s="72">
        <v>0.82850000000000001</v>
      </c>
      <c r="BC1667" s="72">
        <v>241</v>
      </c>
      <c r="BD1667" s="72">
        <f t="shared" si="28"/>
        <v>297</v>
      </c>
    </row>
    <row r="1668" spans="54:56">
      <c r="BB1668" s="72">
        <v>0.82899999999999996</v>
      </c>
      <c r="BC1668" s="72">
        <v>302</v>
      </c>
      <c r="BD1668" s="72">
        <f t="shared" si="28"/>
        <v>236</v>
      </c>
    </row>
    <row r="1669" spans="54:56">
      <c r="BB1669" s="72">
        <v>0.82950000000000002</v>
      </c>
      <c r="BC1669" s="72">
        <v>167</v>
      </c>
      <c r="BD1669" s="72">
        <f t="shared" si="28"/>
        <v>371</v>
      </c>
    </row>
    <row r="1670" spans="54:56">
      <c r="BB1670" s="72">
        <v>0.83</v>
      </c>
      <c r="BC1670" s="72">
        <v>180</v>
      </c>
      <c r="BD1670" s="72">
        <f t="shared" si="28"/>
        <v>358</v>
      </c>
    </row>
    <row r="1671" spans="54:56">
      <c r="BB1671" s="72">
        <v>0.83050000000000002</v>
      </c>
      <c r="BC1671" s="72">
        <v>235</v>
      </c>
      <c r="BD1671" s="72">
        <f t="shared" si="28"/>
        <v>303</v>
      </c>
    </row>
    <row r="1672" spans="54:56">
      <c r="BB1672" s="72">
        <v>0.83099999999999996</v>
      </c>
      <c r="BC1672" s="72">
        <v>198</v>
      </c>
      <c r="BD1672" s="72">
        <f t="shared" si="28"/>
        <v>340</v>
      </c>
    </row>
    <row r="1673" spans="54:56">
      <c r="BB1673" s="72">
        <v>0.83150000000000002</v>
      </c>
      <c r="BC1673" s="72">
        <v>308</v>
      </c>
      <c r="BD1673" s="72">
        <f t="shared" si="28"/>
        <v>230</v>
      </c>
    </row>
    <row r="1674" spans="54:56">
      <c r="BB1674" s="72">
        <v>0.83199999999999996</v>
      </c>
      <c r="BC1674" s="72">
        <v>192</v>
      </c>
      <c r="BD1674" s="72">
        <f t="shared" ref="BD1674:BD1737" si="29">$BB$5-BC1674</f>
        <v>346</v>
      </c>
    </row>
    <row r="1675" spans="54:56">
      <c r="BB1675" s="72">
        <v>0.83250000000000002</v>
      </c>
      <c r="BC1675" s="72">
        <v>198</v>
      </c>
      <c r="BD1675" s="72">
        <f t="shared" si="29"/>
        <v>340</v>
      </c>
    </row>
    <row r="1676" spans="54:56">
      <c r="BB1676" s="72">
        <v>0.83299999999999996</v>
      </c>
      <c r="BC1676" s="72">
        <v>220</v>
      </c>
      <c r="BD1676" s="72">
        <f t="shared" si="29"/>
        <v>318</v>
      </c>
    </row>
    <row r="1677" spans="54:56">
      <c r="BB1677" s="72">
        <v>0.83350000000000002</v>
      </c>
      <c r="BC1677" s="72">
        <v>267</v>
      </c>
      <c r="BD1677" s="72">
        <f t="shared" si="29"/>
        <v>271</v>
      </c>
    </row>
    <row r="1678" spans="54:56">
      <c r="BB1678" s="72">
        <v>0.83399999999999996</v>
      </c>
      <c r="BC1678" s="72">
        <v>299</v>
      </c>
      <c r="BD1678" s="72">
        <f t="shared" si="29"/>
        <v>239</v>
      </c>
    </row>
    <row r="1679" spans="54:56">
      <c r="BB1679" s="72">
        <v>0.83450000000000002</v>
      </c>
      <c r="BC1679" s="72">
        <v>219</v>
      </c>
      <c r="BD1679" s="72">
        <f t="shared" si="29"/>
        <v>319</v>
      </c>
    </row>
    <row r="1680" spans="54:56">
      <c r="BB1680" s="72">
        <v>0.83499999999999996</v>
      </c>
      <c r="BC1680" s="72">
        <v>287</v>
      </c>
      <c r="BD1680" s="72">
        <f t="shared" si="29"/>
        <v>251</v>
      </c>
    </row>
    <row r="1681" spans="54:56">
      <c r="BB1681" s="72">
        <v>0.83550000000000002</v>
      </c>
      <c r="BC1681" s="72">
        <v>195</v>
      </c>
      <c r="BD1681" s="72">
        <f t="shared" si="29"/>
        <v>343</v>
      </c>
    </row>
    <row r="1682" spans="54:56">
      <c r="BB1682" s="72">
        <v>0.83599999999999997</v>
      </c>
      <c r="BC1682" s="72">
        <v>235</v>
      </c>
      <c r="BD1682" s="72">
        <f t="shared" si="29"/>
        <v>303</v>
      </c>
    </row>
    <row r="1683" spans="54:56">
      <c r="BB1683" s="72">
        <v>0.83650000000000002</v>
      </c>
      <c r="BC1683" s="72">
        <v>314</v>
      </c>
      <c r="BD1683" s="72">
        <f t="shared" si="29"/>
        <v>224</v>
      </c>
    </row>
    <row r="1684" spans="54:56">
      <c r="BB1684" s="72">
        <v>0.83699999999999997</v>
      </c>
      <c r="BC1684" s="72">
        <v>245</v>
      </c>
      <c r="BD1684" s="72">
        <f t="shared" si="29"/>
        <v>293</v>
      </c>
    </row>
    <row r="1685" spans="54:56">
      <c r="BB1685" s="72">
        <v>0.83750000000000002</v>
      </c>
      <c r="BC1685" s="72">
        <v>151</v>
      </c>
      <c r="BD1685" s="72">
        <f t="shared" si="29"/>
        <v>387</v>
      </c>
    </row>
    <row r="1686" spans="54:56">
      <c r="BB1686" s="72">
        <v>0.83799999999999997</v>
      </c>
      <c r="BC1686" s="72">
        <v>182</v>
      </c>
      <c r="BD1686" s="72">
        <f t="shared" si="29"/>
        <v>356</v>
      </c>
    </row>
    <row r="1687" spans="54:56">
      <c r="BB1687" s="72">
        <v>0.83850000000000002</v>
      </c>
      <c r="BC1687" s="72">
        <v>259</v>
      </c>
      <c r="BD1687" s="72">
        <f t="shared" si="29"/>
        <v>279</v>
      </c>
    </row>
    <row r="1688" spans="54:56">
      <c r="BB1688" s="72">
        <v>0.83899999999999997</v>
      </c>
      <c r="BC1688" s="72">
        <v>230</v>
      </c>
      <c r="BD1688" s="72">
        <f t="shared" si="29"/>
        <v>308</v>
      </c>
    </row>
    <row r="1689" spans="54:56">
      <c r="BB1689" s="72">
        <v>0.83950000000000002</v>
      </c>
      <c r="BC1689" s="72">
        <v>245</v>
      </c>
      <c r="BD1689" s="72">
        <f t="shared" si="29"/>
        <v>293</v>
      </c>
    </row>
    <row r="1690" spans="54:56">
      <c r="BB1690" s="72">
        <v>0.84</v>
      </c>
      <c r="BC1690" s="72">
        <v>281</v>
      </c>
      <c r="BD1690" s="72">
        <f t="shared" si="29"/>
        <v>257</v>
      </c>
    </row>
    <row r="1691" spans="54:56">
      <c r="BB1691" s="72">
        <v>0.84050000000000002</v>
      </c>
      <c r="BC1691" s="72">
        <v>310</v>
      </c>
      <c r="BD1691" s="72">
        <f t="shared" si="29"/>
        <v>228</v>
      </c>
    </row>
    <row r="1692" spans="54:56">
      <c r="BB1692" s="72">
        <v>0.84099999999999997</v>
      </c>
      <c r="BC1692" s="72">
        <v>228</v>
      </c>
      <c r="BD1692" s="72">
        <f t="shared" si="29"/>
        <v>310</v>
      </c>
    </row>
    <row r="1693" spans="54:56">
      <c r="BB1693" s="72">
        <v>0.84150000000000003</v>
      </c>
      <c r="BC1693" s="72">
        <v>183</v>
      </c>
      <c r="BD1693" s="72">
        <f t="shared" si="29"/>
        <v>355</v>
      </c>
    </row>
    <row r="1694" spans="54:56">
      <c r="BB1694" s="72">
        <v>0.84199999999999997</v>
      </c>
      <c r="BC1694" s="72">
        <v>237</v>
      </c>
      <c r="BD1694" s="72">
        <f t="shared" si="29"/>
        <v>301</v>
      </c>
    </row>
    <row r="1695" spans="54:56">
      <c r="BB1695" s="72">
        <v>0.84250000000000003</v>
      </c>
      <c r="BC1695" s="72">
        <v>197</v>
      </c>
      <c r="BD1695" s="72">
        <f t="shared" si="29"/>
        <v>341</v>
      </c>
    </row>
    <row r="1696" spans="54:56">
      <c r="BB1696" s="72">
        <v>0.84299999999999997</v>
      </c>
      <c r="BC1696" s="72">
        <v>294</v>
      </c>
      <c r="BD1696" s="72">
        <f t="shared" si="29"/>
        <v>244</v>
      </c>
    </row>
    <row r="1697" spans="54:56">
      <c r="BB1697" s="72">
        <v>0.84350000000000003</v>
      </c>
      <c r="BC1697" s="72">
        <v>220</v>
      </c>
      <c r="BD1697" s="72">
        <f t="shared" si="29"/>
        <v>318</v>
      </c>
    </row>
    <row r="1698" spans="54:56">
      <c r="BB1698" s="72">
        <v>0.84399999999999997</v>
      </c>
      <c r="BC1698" s="72">
        <v>253</v>
      </c>
      <c r="BD1698" s="72">
        <f t="shared" si="29"/>
        <v>285</v>
      </c>
    </row>
    <row r="1699" spans="54:56">
      <c r="BB1699" s="72">
        <v>0.84450000000000003</v>
      </c>
      <c r="BC1699" s="72">
        <v>247</v>
      </c>
      <c r="BD1699" s="72">
        <f t="shared" si="29"/>
        <v>291</v>
      </c>
    </row>
    <row r="1700" spans="54:56">
      <c r="BB1700" s="72">
        <v>0.84499999999999997</v>
      </c>
      <c r="BC1700" s="72">
        <v>147</v>
      </c>
      <c r="BD1700" s="72">
        <f t="shared" si="29"/>
        <v>391</v>
      </c>
    </row>
    <row r="1701" spans="54:56">
      <c r="BB1701" s="72">
        <v>0.84550000000000003</v>
      </c>
      <c r="BC1701" s="72">
        <v>284</v>
      </c>
      <c r="BD1701" s="72">
        <f t="shared" si="29"/>
        <v>254</v>
      </c>
    </row>
    <row r="1702" spans="54:56">
      <c r="BB1702" s="72">
        <v>0.84599999999999997</v>
      </c>
      <c r="BC1702" s="72">
        <v>206</v>
      </c>
      <c r="BD1702" s="72">
        <f t="shared" si="29"/>
        <v>332</v>
      </c>
    </row>
    <row r="1703" spans="54:56">
      <c r="BB1703" s="72">
        <v>0.84650000000000003</v>
      </c>
      <c r="BC1703" s="72">
        <v>210</v>
      </c>
      <c r="BD1703" s="72">
        <f t="shared" si="29"/>
        <v>328</v>
      </c>
    </row>
    <row r="1704" spans="54:56">
      <c r="BB1704" s="72">
        <v>0.84699999999999998</v>
      </c>
      <c r="BC1704" s="72">
        <v>241</v>
      </c>
      <c r="BD1704" s="72">
        <f t="shared" si="29"/>
        <v>297</v>
      </c>
    </row>
    <row r="1705" spans="54:56">
      <c r="BB1705" s="72">
        <v>0.84750000000000003</v>
      </c>
      <c r="BC1705" s="72">
        <v>257</v>
      </c>
      <c r="BD1705" s="72">
        <f t="shared" si="29"/>
        <v>281</v>
      </c>
    </row>
    <row r="1706" spans="54:56">
      <c r="BB1706" s="72">
        <v>0.84799999999999998</v>
      </c>
      <c r="BC1706" s="72">
        <v>332</v>
      </c>
      <c r="BD1706" s="72">
        <f t="shared" si="29"/>
        <v>206</v>
      </c>
    </row>
    <row r="1707" spans="54:56">
      <c r="BB1707" s="72">
        <v>0.84850000000000003</v>
      </c>
      <c r="BC1707" s="72">
        <v>258</v>
      </c>
      <c r="BD1707" s="72">
        <f t="shared" si="29"/>
        <v>280</v>
      </c>
    </row>
    <row r="1708" spans="54:56">
      <c r="BB1708" s="72">
        <v>0.84899999999999998</v>
      </c>
      <c r="BC1708" s="72">
        <v>218</v>
      </c>
      <c r="BD1708" s="72">
        <f t="shared" si="29"/>
        <v>320</v>
      </c>
    </row>
    <row r="1709" spans="54:56">
      <c r="BB1709" s="72">
        <v>0.84950000000000003</v>
      </c>
      <c r="BC1709" s="72">
        <v>339</v>
      </c>
      <c r="BD1709" s="72">
        <f t="shared" si="29"/>
        <v>199</v>
      </c>
    </row>
    <row r="1710" spans="54:56">
      <c r="BB1710" s="72">
        <v>0.85</v>
      </c>
      <c r="BC1710" s="72">
        <v>222</v>
      </c>
      <c r="BD1710" s="72">
        <f t="shared" si="29"/>
        <v>316</v>
      </c>
    </row>
    <row r="1711" spans="54:56">
      <c r="BB1711" s="72">
        <v>0.85050000000000003</v>
      </c>
      <c r="BC1711" s="72">
        <v>249</v>
      </c>
      <c r="BD1711" s="72">
        <f t="shared" si="29"/>
        <v>289</v>
      </c>
    </row>
    <row r="1712" spans="54:56">
      <c r="BB1712" s="72">
        <v>0.85099999999999998</v>
      </c>
      <c r="BC1712" s="72">
        <v>131</v>
      </c>
      <c r="BD1712" s="72">
        <f t="shared" si="29"/>
        <v>407</v>
      </c>
    </row>
    <row r="1713" spans="54:56">
      <c r="BB1713" s="72">
        <v>0.85150000000000003</v>
      </c>
      <c r="BC1713" s="72">
        <v>187</v>
      </c>
      <c r="BD1713" s="72">
        <f t="shared" si="29"/>
        <v>351</v>
      </c>
    </row>
    <row r="1714" spans="54:56">
      <c r="BB1714" s="72">
        <v>0.85199999999999998</v>
      </c>
      <c r="BC1714" s="72">
        <v>237</v>
      </c>
      <c r="BD1714" s="72">
        <f t="shared" si="29"/>
        <v>301</v>
      </c>
    </row>
    <row r="1715" spans="54:56">
      <c r="BB1715" s="72">
        <v>0.85250000000000004</v>
      </c>
      <c r="BC1715" s="72">
        <v>172</v>
      </c>
      <c r="BD1715" s="72">
        <f t="shared" si="29"/>
        <v>366</v>
      </c>
    </row>
    <row r="1716" spans="54:56">
      <c r="BB1716" s="72">
        <v>0.85299999999999998</v>
      </c>
      <c r="BC1716" s="72">
        <v>312</v>
      </c>
      <c r="BD1716" s="72">
        <f t="shared" si="29"/>
        <v>226</v>
      </c>
    </row>
    <row r="1717" spans="54:56">
      <c r="BB1717" s="72">
        <v>0.85350000000000004</v>
      </c>
      <c r="BC1717" s="72">
        <v>197</v>
      </c>
      <c r="BD1717" s="72">
        <f t="shared" si="29"/>
        <v>341</v>
      </c>
    </row>
    <row r="1718" spans="54:56">
      <c r="BB1718" s="72">
        <v>0.85399999999999998</v>
      </c>
      <c r="BC1718" s="72">
        <v>284</v>
      </c>
      <c r="BD1718" s="72">
        <f t="shared" si="29"/>
        <v>254</v>
      </c>
    </row>
    <row r="1719" spans="54:56">
      <c r="BB1719" s="72">
        <v>0.85450000000000004</v>
      </c>
      <c r="BC1719" s="72">
        <v>243</v>
      </c>
      <c r="BD1719" s="72">
        <f t="shared" si="29"/>
        <v>295</v>
      </c>
    </row>
    <row r="1720" spans="54:56">
      <c r="BB1720" s="72">
        <v>0.85499999999999998</v>
      </c>
      <c r="BC1720" s="72">
        <v>281</v>
      </c>
      <c r="BD1720" s="72">
        <f t="shared" si="29"/>
        <v>257</v>
      </c>
    </row>
    <row r="1721" spans="54:56">
      <c r="BB1721" s="72">
        <v>0.85550000000000004</v>
      </c>
      <c r="BC1721" s="72">
        <v>237</v>
      </c>
      <c r="BD1721" s="72">
        <f t="shared" si="29"/>
        <v>301</v>
      </c>
    </row>
    <row r="1722" spans="54:56">
      <c r="BB1722" s="72">
        <v>0.85599999999999998</v>
      </c>
      <c r="BC1722" s="72">
        <v>280</v>
      </c>
      <c r="BD1722" s="72">
        <f t="shared" si="29"/>
        <v>258</v>
      </c>
    </row>
    <row r="1723" spans="54:56">
      <c r="BB1723" s="72">
        <v>0.85650000000000004</v>
      </c>
      <c r="BC1723" s="72">
        <v>207</v>
      </c>
      <c r="BD1723" s="72">
        <f t="shared" si="29"/>
        <v>331</v>
      </c>
    </row>
    <row r="1724" spans="54:56">
      <c r="BB1724" s="72">
        <v>0.85699999999999998</v>
      </c>
      <c r="BC1724" s="72">
        <v>123</v>
      </c>
      <c r="BD1724" s="72">
        <f t="shared" si="29"/>
        <v>415</v>
      </c>
    </row>
    <row r="1725" spans="54:56">
      <c r="BB1725" s="72">
        <v>0.85750000000000004</v>
      </c>
      <c r="BC1725" s="72">
        <v>209</v>
      </c>
      <c r="BD1725" s="72">
        <f t="shared" si="29"/>
        <v>329</v>
      </c>
    </row>
    <row r="1726" spans="54:56">
      <c r="BB1726" s="72">
        <v>0.85799999999999998</v>
      </c>
      <c r="BC1726" s="72">
        <v>308</v>
      </c>
      <c r="BD1726" s="72">
        <f t="shared" si="29"/>
        <v>230</v>
      </c>
    </row>
    <row r="1727" spans="54:56">
      <c r="BB1727" s="72">
        <v>0.85850000000000004</v>
      </c>
      <c r="BC1727" s="72">
        <v>192</v>
      </c>
      <c r="BD1727" s="72">
        <f t="shared" si="29"/>
        <v>346</v>
      </c>
    </row>
    <row r="1728" spans="54:56">
      <c r="BB1728" s="72">
        <v>0.85899999999999999</v>
      </c>
      <c r="BC1728" s="72">
        <v>211</v>
      </c>
      <c r="BD1728" s="72">
        <f t="shared" si="29"/>
        <v>327</v>
      </c>
    </row>
    <row r="1729" spans="54:56">
      <c r="BB1729" s="72">
        <v>0.85950000000000004</v>
      </c>
      <c r="BC1729" s="72">
        <v>300</v>
      </c>
      <c r="BD1729" s="72">
        <f t="shared" si="29"/>
        <v>238</v>
      </c>
    </row>
    <row r="1730" spans="54:56">
      <c r="BB1730" s="72">
        <v>0.86</v>
      </c>
      <c r="BC1730" s="72">
        <v>224</v>
      </c>
      <c r="BD1730" s="72">
        <f t="shared" si="29"/>
        <v>314</v>
      </c>
    </row>
    <row r="1731" spans="54:56">
      <c r="BB1731" s="72">
        <v>0.86050000000000004</v>
      </c>
      <c r="BC1731" s="72">
        <v>220</v>
      </c>
      <c r="BD1731" s="72">
        <f t="shared" si="29"/>
        <v>318</v>
      </c>
    </row>
    <row r="1732" spans="54:56">
      <c r="BB1732" s="72">
        <v>0.86099999999999999</v>
      </c>
      <c r="BC1732" s="72">
        <v>241</v>
      </c>
      <c r="BD1732" s="72">
        <f t="shared" si="29"/>
        <v>297</v>
      </c>
    </row>
    <row r="1733" spans="54:56">
      <c r="BB1733" s="72">
        <v>0.86150000000000004</v>
      </c>
      <c r="BC1733" s="72">
        <v>262</v>
      </c>
      <c r="BD1733" s="72">
        <f t="shared" si="29"/>
        <v>276</v>
      </c>
    </row>
    <row r="1734" spans="54:56">
      <c r="BB1734" s="72">
        <v>0.86199999999999999</v>
      </c>
      <c r="BC1734" s="72">
        <v>202</v>
      </c>
      <c r="BD1734" s="72">
        <f t="shared" si="29"/>
        <v>336</v>
      </c>
    </row>
    <row r="1735" spans="54:56">
      <c r="BB1735" s="72">
        <v>0.86250000000000004</v>
      </c>
      <c r="BC1735" s="72">
        <v>192</v>
      </c>
      <c r="BD1735" s="72">
        <f t="shared" si="29"/>
        <v>346</v>
      </c>
    </row>
    <row r="1736" spans="54:56">
      <c r="BB1736" s="72">
        <v>0.86299999999999999</v>
      </c>
      <c r="BC1736" s="72">
        <v>277</v>
      </c>
      <c r="BD1736" s="72">
        <f t="shared" si="29"/>
        <v>261</v>
      </c>
    </row>
    <row r="1737" spans="54:56">
      <c r="BB1737" s="72">
        <v>0.86350000000000005</v>
      </c>
      <c r="BC1737" s="72">
        <v>223</v>
      </c>
      <c r="BD1737" s="72">
        <f t="shared" si="29"/>
        <v>315</v>
      </c>
    </row>
    <row r="1738" spans="54:56">
      <c r="BB1738" s="72">
        <v>0.86399999999999999</v>
      </c>
      <c r="BC1738" s="72">
        <v>218</v>
      </c>
      <c r="BD1738" s="72">
        <f t="shared" ref="BD1738:BD1801" si="30">$BB$5-BC1738</f>
        <v>320</v>
      </c>
    </row>
    <row r="1739" spans="54:56">
      <c r="BB1739" s="72">
        <v>0.86450000000000005</v>
      </c>
      <c r="BC1739" s="72">
        <v>252</v>
      </c>
      <c r="BD1739" s="72">
        <f t="shared" si="30"/>
        <v>286</v>
      </c>
    </row>
    <row r="1740" spans="54:56">
      <c r="BB1740" s="72">
        <v>0.86499999999999999</v>
      </c>
      <c r="BC1740" s="72">
        <v>224</v>
      </c>
      <c r="BD1740" s="72">
        <f t="shared" si="30"/>
        <v>314</v>
      </c>
    </row>
    <row r="1741" spans="54:56">
      <c r="BB1741" s="72">
        <v>0.86550000000000005</v>
      </c>
      <c r="BC1741" s="72">
        <v>246</v>
      </c>
      <c r="BD1741" s="72">
        <f t="shared" si="30"/>
        <v>292</v>
      </c>
    </row>
    <row r="1742" spans="54:56">
      <c r="BB1742" s="72">
        <v>0.86599999999999999</v>
      </c>
      <c r="BC1742" s="72">
        <v>256</v>
      </c>
      <c r="BD1742" s="72">
        <f t="shared" si="30"/>
        <v>282</v>
      </c>
    </row>
    <row r="1743" spans="54:56">
      <c r="BB1743" s="72">
        <v>0.86650000000000005</v>
      </c>
      <c r="BC1743" s="72">
        <v>197</v>
      </c>
      <c r="BD1743" s="72">
        <f t="shared" si="30"/>
        <v>341</v>
      </c>
    </row>
    <row r="1744" spans="54:56">
      <c r="BB1744" s="72">
        <v>0.86699999999999999</v>
      </c>
      <c r="BC1744" s="72">
        <v>186</v>
      </c>
      <c r="BD1744" s="72">
        <f t="shared" si="30"/>
        <v>352</v>
      </c>
    </row>
    <row r="1745" spans="54:56">
      <c r="BB1745" s="72">
        <v>0.86750000000000005</v>
      </c>
      <c r="BC1745" s="72">
        <v>328</v>
      </c>
      <c r="BD1745" s="72">
        <f t="shared" si="30"/>
        <v>210</v>
      </c>
    </row>
    <row r="1746" spans="54:56">
      <c r="BB1746" s="72">
        <v>0.86799999999999999</v>
      </c>
      <c r="BC1746" s="72">
        <v>171</v>
      </c>
      <c r="BD1746" s="72">
        <f t="shared" si="30"/>
        <v>367</v>
      </c>
    </row>
    <row r="1747" spans="54:56">
      <c r="BB1747" s="72">
        <v>0.86850000000000005</v>
      </c>
      <c r="BC1747" s="72">
        <v>221</v>
      </c>
      <c r="BD1747" s="72">
        <f t="shared" si="30"/>
        <v>317</v>
      </c>
    </row>
    <row r="1748" spans="54:56">
      <c r="BB1748" s="72">
        <v>0.86899999999999999</v>
      </c>
      <c r="BC1748" s="72">
        <v>189</v>
      </c>
      <c r="BD1748" s="72">
        <f t="shared" si="30"/>
        <v>349</v>
      </c>
    </row>
    <row r="1749" spans="54:56">
      <c r="BB1749" s="72">
        <v>0.86950000000000005</v>
      </c>
      <c r="BC1749" s="72">
        <v>251</v>
      </c>
      <c r="BD1749" s="72">
        <f t="shared" si="30"/>
        <v>287</v>
      </c>
    </row>
    <row r="1750" spans="54:56">
      <c r="BB1750" s="72">
        <v>0.87</v>
      </c>
      <c r="BC1750" s="72">
        <v>318</v>
      </c>
      <c r="BD1750" s="72">
        <f t="shared" si="30"/>
        <v>220</v>
      </c>
    </row>
    <row r="1751" spans="54:56">
      <c r="BB1751" s="72">
        <v>0.87050000000000005</v>
      </c>
      <c r="BC1751" s="72">
        <v>228</v>
      </c>
      <c r="BD1751" s="72">
        <f t="shared" si="30"/>
        <v>310</v>
      </c>
    </row>
    <row r="1752" spans="54:56">
      <c r="BB1752" s="72">
        <v>0.871</v>
      </c>
      <c r="BC1752" s="72">
        <v>296</v>
      </c>
      <c r="BD1752" s="72">
        <f t="shared" si="30"/>
        <v>242</v>
      </c>
    </row>
    <row r="1753" spans="54:56">
      <c r="BB1753" s="72">
        <v>0.87150000000000005</v>
      </c>
      <c r="BC1753" s="72">
        <v>204</v>
      </c>
      <c r="BD1753" s="72">
        <f t="shared" si="30"/>
        <v>334</v>
      </c>
    </row>
    <row r="1754" spans="54:56">
      <c r="BB1754" s="72">
        <v>0.872</v>
      </c>
      <c r="BC1754" s="72">
        <v>233</v>
      </c>
      <c r="BD1754" s="72">
        <f t="shared" si="30"/>
        <v>305</v>
      </c>
    </row>
    <row r="1755" spans="54:56">
      <c r="BB1755" s="72">
        <v>0.87250000000000005</v>
      </c>
      <c r="BC1755" s="72">
        <v>322</v>
      </c>
      <c r="BD1755" s="72">
        <f t="shared" si="30"/>
        <v>216</v>
      </c>
    </row>
    <row r="1756" spans="54:56">
      <c r="BB1756" s="72">
        <v>0.873</v>
      </c>
      <c r="BC1756" s="72">
        <v>225</v>
      </c>
      <c r="BD1756" s="72">
        <f t="shared" si="30"/>
        <v>313</v>
      </c>
    </row>
    <row r="1757" spans="54:56">
      <c r="BB1757" s="72">
        <v>0.87350000000000005</v>
      </c>
      <c r="BC1757" s="72">
        <v>156</v>
      </c>
      <c r="BD1757" s="72">
        <f t="shared" si="30"/>
        <v>382</v>
      </c>
    </row>
    <row r="1758" spans="54:56">
      <c r="BB1758" s="72">
        <v>0.874</v>
      </c>
      <c r="BC1758" s="72">
        <v>273</v>
      </c>
      <c r="BD1758" s="72">
        <f t="shared" si="30"/>
        <v>265</v>
      </c>
    </row>
    <row r="1759" spans="54:56">
      <c r="BB1759" s="72">
        <v>0.87450000000000006</v>
      </c>
      <c r="BC1759" s="72">
        <v>178</v>
      </c>
      <c r="BD1759" s="72">
        <f t="shared" si="30"/>
        <v>360</v>
      </c>
    </row>
    <row r="1760" spans="54:56">
      <c r="BB1760" s="72">
        <v>0.875</v>
      </c>
      <c r="BC1760" s="72">
        <v>157</v>
      </c>
      <c r="BD1760" s="72">
        <f t="shared" si="30"/>
        <v>381</v>
      </c>
    </row>
    <row r="1761" spans="54:56">
      <c r="BB1761" s="72">
        <v>0.87549999999999994</v>
      </c>
      <c r="BC1761" s="72">
        <v>230</v>
      </c>
      <c r="BD1761" s="72">
        <f t="shared" si="30"/>
        <v>308</v>
      </c>
    </row>
    <row r="1762" spans="54:56">
      <c r="BB1762" s="72">
        <v>0.876</v>
      </c>
      <c r="BC1762" s="72">
        <v>164</v>
      </c>
      <c r="BD1762" s="72">
        <f t="shared" si="30"/>
        <v>374</v>
      </c>
    </row>
    <row r="1763" spans="54:56">
      <c r="BB1763" s="72">
        <v>0.87649999999999995</v>
      </c>
      <c r="BC1763" s="72">
        <v>164</v>
      </c>
      <c r="BD1763" s="72">
        <f t="shared" si="30"/>
        <v>374</v>
      </c>
    </row>
    <row r="1764" spans="54:56">
      <c r="BB1764" s="72">
        <v>0.877</v>
      </c>
      <c r="BC1764" s="72">
        <v>320</v>
      </c>
      <c r="BD1764" s="72">
        <f t="shared" si="30"/>
        <v>218</v>
      </c>
    </row>
    <row r="1765" spans="54:56">
      <c r="BB1765" s="72">
        <v>0.87749999999999995</v>
      </c>
      <c r="BC1765" s="72">
        <v>245</v>
      </c>
      <c r="BD1765" s="72">
        <f t="shared" si="30"/>
        <v>293</v>
      </c>
    </row>
    <row r="1766" spans="54:56">
      <c r="BB1766" s="72">
        <v>0.878</v>
      </c>
      <c r="BC1766" s="72">
        <v>151</v>
      </c>
      <c r="BD1766" s="72">
        <f t="shared" si="30"/>
        <v>387</v>
      </c>
    </row>
    <row r="1767" spans="54:56">
      <c r="BB1767" s="72">
        <v>0.87849999999999995</v>
      </c>
      <c r="BC1767" s="72">
        <v>229</v>
      </c>
      <c r="BD1767" s="72">
        <f t="shared" si="30"/>
        <v>309</v>
      </c>
    </row>
    <row r="1768" spans="54:56">
      <c r="BB1768" s="72">
        <v>0.879</v>
      </c>
      <c r="BC1768" s="72">
        <v>186</v>
      </c>
      <c r="BD1768" s="72">
        <f t="shared" si="30"/>
        <v>352</v>
      </c>
    </row>
    <row r="1769" spans="54:56">
      <c r="BB1769" s="72">
        <v>0.87949999999999995</v>
      </c>
      <c r="BC1769" s="72">
        <v>172</v>
      </c>
      <c r="BD1769" s="72">
        <f t="shared" si="30"/>
        <v>366</v>
      </c>
    </row>
    <row r="1770" spans="54:56">
      <c r="BB1770" s="72">
        <v>0.88</v>
      </c>
      <c r="BC1770" s="72">
        <v>215</v>
      </c>
      <c r="BD1770" s="72">
        <f t="shared" si="30"/>
        <v>323</v>
      </c>
    </row>
    <row r="1771" spans="54:56">
      <c r="BB1771" s="72">
        <v>0.88049999999999995</v>
      </c>
      <c r="BC1771" s="72">
        <v>197</v>
      </c>
      <c r="BD1771" s="72">
        <f t="shared" si="30"/>
        <v>341</v>
      </c>
    </row>
    <row r="1772" spans="54:56">
      <c r="BB1772" s="72">
        <v>0.88100000000000001</v>
      </c>
      <c r="BC1772" s="72">
        <v>175</v>
      </c>
      <c r="BD1772" s="72">
        <f t="shared" si="30"/>
        <v>363</v>
      </c>
    </row>
    <row r="1773" spans="54:56">
      <c r="BB1773" s="72">
        <v>0.88149999999999995</v>
      </c>
      <c r="BC1773" s="72">
        <v>239</v>
      </c>
      <c r="BD1773" s="72">
        <f t="shared" si="30"/>
        <v>299</v>
      </c>
    </row>
    <row r="1774" spans="54:56">
      <c r="BB1774" s="72">
        <v>0.88200000000000001</v>
      </c>
      <c r="BC1774" s="72">
        <v>275</v>
      </c>
      <c r="BD1774" s="72">
        <f t="shared" si="30"/>
        <v>263</v>
      </c>
    </row>
    <row r="1775" spans="54:56">
      <c r="BB1775" s="72">
        <v>0.88249999999999995</v>
      </c>
      <c r="BC1775" s="72">
        <v>169</v>
      </c>
      <c r="BD1775" s="72">
        <f t="shared" si="30"/>
        <v>369</v>
      </c>
    </row>
    <row r="1776" spans="54:56">
      <c r="BB1776" s="72">
        <v>0.88300000000000001</v>
      </c>
      <c r="BC1776" s="72">
        <v>71</v>
      </c>
      <c r="BD1776" s="72">
        <f t="shared" si="30"/>
        <v>467</v>
      </c>
    </row>
    <row r="1777" spans="54:56">
      <c r="BB1777" s="72">
        <v>0.88349999999999995</v>
      </c>
      <c r="BC1777" s="72">
        <v>226</v>
      </c>
      <c r="BD1777" s="72">
        <f t="shared" si="30"/>
        <v>312</v>
      </c>
    </row>
    <row r="1778" spans="54:56">
      <c r="BB1778" s="72">
        <v>0.88400000000000001</v>
      </c>
      <c r="BC1778" s="72">
        <v>230</v>
      </c>
      <c r="BD1778" s="72">
        <f t="shared" si="30"/>
        <v>308</v>
      </c>
    </row>
    <row r="1779" spans="54:56">
      <c r="BB1779" s="72">
        <v>0.88449999999999995</v>
      </c>
      <c r="BC1779" s="72">
        <v>168</v>
      </c>
      <c r="BD1779" s="72">
        <f t="shared" si="30"/>
        <v>370</v>
      </c>
    </row>
    <row r="1780" spans="54:56">
      <c r="BB1780" s="72">
        <v>0.88500000000000001</v>
      </c>
      <c r="BC1780" s="72">
        <v>229</v>
      </c>
      <c r="BD1780" s="72">
        <f t="shared" si="30"/>
        <v>309</v>
      </c>
    </row>
    <row r="1781" spans="54:56">
      <c r="BB1781" s="72">
        <v>0.88549999999999995</v>
      </c>
      <c r="BC1781" s="72">
        <v>219</v>
      </c>
      <c r="BD1781" s="72">
        <f t="shared" si="30"/>
        <v>319</v>
      </c>
    </row>
    <row r="1782" spans="54:56">
      <c r="BB1782" s="72">
        <v>0.88600000000000001</v>
      </c>
      <c r="BC1782" s="72">
        <v>219</v>
      </c>
      <c r="BD1782" s="72">
        <f t="shared" si="30"/>
        <v>319</v>
      </c>
    </row>
    <row r="1783" spans="54:56">
      <c r="BB1783" s="72">
        <v>0.88649999999999995</v>
      </c>
      <c r="BC1783" s="72">
        <v>146</v>
      </c>
      <c r="BD1783" s="72">
        <f t="shared" si="30"/>
        <v>392</v>
      </c>
    </row>
    <row r="1784" spans="54:56">
      <c r="BB1784" s="72">
        <v>0.88700000000000001</v>
      </c>
      <c r="BC1784" s="72">
        <v>202</v>
      </c>
      <c r="BD1784" s="72">
        <f t="shared" si="30"/>
        <v>336</v>
      </c>
    </row>
    <row r="1785" spans="54:56">
      <c r="BB1785" s="72">
        <v>0.88749999999999996</v>
      </c>
      <c r="BC1785" s="72">
        <v>193</v>
      </c>
      <c r="BD1785" s="72">
        <f t="shared" si="30"/>
        <v>345</v>
      </c>
    </row>
    <row r="1786" spans="54:56">
      <c r="BB1786" s="72">
        <v>0.88800000000000001</v>
      </c>
      <c r="BC1786" s="72">
        <v>276</v>
      </c>
      <c r="BD1786" s="72">
        <f t="shared" si="30"/>
        <v>262</v>
      </c>
    </row>
    <row r="1787" spans="54:56">
      <c r="BB1787" s="72">
        <v>0.88849999999999996</v>
      </c>
      <c r="BC1787" s="72">
        <v>307</v>
      </c>
      <c r="BD1787" s="72">
        <f t="shared" si="30"/>
        <v>231</v>
      </c>
    </row>
    <row r="1788" spans="54:56">
      <c r="BB1788" s="72">
        <v>0.88900000000000001</v>
      </c>
      <c r="BC1788" s="72">
        <v>136</v>
      </c>
      <c r="BD1788" s="72">
        <f t="shared" si="30"/>
        <v>402</v>
      </c>
    </row>
    <row r="1789" spans="54:56">
      <c r="BB1789" s="72">
        <v>0.88949999999999996</v>
      </c>
      <c r="BC1789" s="72">
        <v>239</v>
      </c>
      <c r="BD1789" s="72">
        <f t="shared" si="30"/>
        <v>299</v>
      </c>
    </row>
    <row r="1790" spans="54:56">
      <c r="BB1790" s="72">
        <v>0.89</v>
      </c>
      <c r="BC1790" s="72">
        <v>233</v>
      </c>
      <c r="BD1790" s="72">
        <f t="shared" si="30"/>
        <v>305</v>
      </c>
    </row>
    <row r="1791" spans="54:56">
      <c r="BB1791" s="72">
        <v>0.89049999999999996</v>
      </c>
      <c r="BC1791" s="72">
        <v>292</v>
      </c>
      <c r="BD1791" s="72">
        <f t="shared" si="30"/>
        <v>246</v>
      </c>
    </row>
    <row r="1792" spans="54:56">
      <c r="BB1792" s="72">
        <v>0.89100000000000001</v>
      </c>
      <c r="BC1792" s="72">
        <v>256</v>
      </c>
      <c r="BD1792" s="72">
        <f t="shared" si="30"/>
        <v>282</v>
      </c>
    </row>
    <row r="1793" spans="54:56">
      <c r="BB1793" s="72">
        <v>0.89149999999999996</v>
      </c>
      <c r="BC1793" s="72">
        <v>300</v>
      </c>
      <c r="BD1793" s="72">
        <f t="shared" si="30"/>
        <v>238</v>
      </c>
    </row>
    <row r="1794" spans="54:56">
      <c r="BB1794" s="72">
        <v>0.89200000000000002</v>
      </c>
      <c r="BC1794" s="72">
        <v>285</v>
      </c>
      <c r="BD1794" s="72">
        <f t="shared" si="30"/>
        <v>253</v>
      </c>
    </row>
    <row r="1795" spans="54:56">
      <c r="BB1795" s="72">
        <v>0.89249999999999996</v>
      </c>
      <c r="BC1795" s="72">
        <v>296</v>
      </c>
      <c r="BD1795" s="72">
        <f t="shared" si="30"/>
        <v>242</v>
      </c>
    </row>
    <row r="1796" spans="54:56">
      <c r="BB1796" s="72">
        <v>0.89300000000000002</v>
      </c>
      <c r="BC1796" s="72">
        <v>231</v>
      </c>
      <c r="BD1796" s="72">
        <f t="shared" si="30"/>
        <v>307</v>
      </c>
    </row>
    <row r="1797" spans="54:56">
      <c r="BB1797" s="72">
        <v>0.89349999999999996</v>
      </c>
      <c r="BC1797" s="72">
        <v>297</v>
      </c>
      <c r="BD1797" s="72">
        <f t="shared" si="30"/>
        <v>241</v>
      </c>
    </row>
    <row r="1798" spans="54:56">
      <c r="BB1798" s="72">
        <v>0.89400000000000002</v>
      </c>
      <c r="BC1798" s="72">
        <v>186</v>
      </c>
      <c r="BD1798" s="72">
        <f t="shared" si="30"/>
        <v>352</v>
      </c>
    </row>
    <row r="1799" spans="54:56">
      <c r="BB1799" s="72">
        <v>0.89449999999999996</v>
      </c>
      <c r="BC1799" s="72">
        <v>217</v>
      </c>
      <c r="BD1799" s="72">
        <f t="shared" si="30"/>
        <v>321</v>
      </c>
    </row>
    <row r="1800" spans="54:56">
      <c r="BB1800" s="72">
        <v>0.89500000000000002</v>
      </c>
      <c r="BC1800" s="72">
        <v>258</v>
      </c>
      <c r="BD1800" s="72">
        <f t="shared" si="30"/>
        <v>280</v>
      </c>
    </row>
    <row r="1801" spans="54:56">
      <c r="BB1801" s="72">
        <v>0.89549999999999996</v>
      </c>
      <c r="BC1801" s="72">
        <v>343</v>
      </c>
      <c r="BD1801" s="72">
        <f t="shared" si="30"/>
        <v>195</v>
      </c>
    </row>
    <row r="1802" spans="54:56">
      <c r="BB1802" s="72">
        <v>0.89600000000000002</v>
      </c>
      <c r="BC1802" s="72">
        <v>287</v>
      </c>
      <c r="BD1802" s="72">
        <f t="shared" ref="BD1802:BD1865" si="31">$BB$5-BC1802</f>
        <v>251</v>
      </c>
    </row>
    <row r="1803" spans="54:56">
      <c r="BB1803" s="72">
        <v>0.89649999999999996</v>
      </c>
      <c r="BC1803" s="72">
        <v>204</v>
      </c>
      <c r="BD1803" s="72">
        <f t="shared" si="31"/>
        <v>334</v>
      </c>
    </row>
    <row r="1804" spans="54:56">
      <c r="BB1804" s="72">
        <v>0.89700000000000002</v>
      </c>
      <c r="BC1804" s="72">
        <v>222</v>
      </c>
      <c r="BD1804" s="72">
        <f t="shared" si="31"/>
        <v>316</v>
      </c>
    </row>
    <row r="1805" spans="54:56">
      <c r="BB1805" s="72">
        <v>0.89749999999999996</v>
      </c>
      <c r="BC1805" s="72">
        <v>302</v>
      </c>
      <c r="BD1805" s="72">
        <f t="shared" si="31"/>
        <v>236</v>
      </c>
    </row>
    <row r="1806" spans="54:56">
      <c r="BB1806" s="72">
        <v>0.89800000000000002</v>
      </c>
      <c r="BC1806" s="72">
        <v>329</v>
      </c>
      <c r="BD1806" s="72">
        <f t="shared" si="31"/>
        <v>209</v>
      </c>
    </row>
    <row r="1807" spans="54:56">
      <c r="BB1807" s="72">
        <v>0.89849999999999997</v>
      </c>
      <c r="BC1807" s="72">
        <v>198</v>
      </c>
      <c r="BD1807" s="72">
        <f t="shared" si="31"/>
        <v>340</v>
      </c>
    </row>
    <row r="1808" spans="54:56">
      <c r="BB1808" s="72">
        <v>0.89900000000000002</v>
      </c>
      <c r="BC1808" s="72">
        <v>199</v>
      </c>
      <c r="BD1808" s="72">
        <f t="shared" si="31"/>
        <v>339</v>
      </c>
    </row>
    <row r="1809" spans="54:56">
      <c r="BB1809" s="72">
        <v>0.89949999999999997</v>
      </c>
      <c r="BC1809" s="72">
        <v>239</v>
      </c>
      <c r="BD1809" s="72">
        <f t="shared" si="31"/>
        <v>299</v>
      </c>
    </row>
    <row r="1810" spans="54:56">
      <c r="BB1810" s="72">
        <v>0.9</v>
      </c>
      <c r="BC1810" s="72">
        <v>290</v>
      </c>
      <c r="BD1810" s="72">
        <f t="shared" si="31"/>
        <v>248</v>
      </c>
    </row>
    <row r="1811" spans="54:56">
      <c r="BB1811" s="72">
        <v>0.90049999999999997</v>
      </c>
      <c r="BC1811" s="72">
        <v>244</v>
      </c>
      <c r="BD1811" s="72">
        <f t="shared" si="31"/>
        <v>294</v>
      </c>
    </row>
    <row r="1812" spans="54:56">
      <c r="BB1812" s="72">
        <v>0.90100000000000002</v>
      </c>
      <c r="BC1812" s="72">
        <v>184</v>
      </c>
      <c r="BD1812" s="72">
        <f t="shared" si="31"/>
        <v>354</v>
      </c>
    </row>
    <row r="1813" spans="54:56">
      <c r="BB1813" s="72">
        <v>0.90149999999999997</v>
      </c>
      <c r="BC1813" s="72">
        <v>170</v>
      </c>
      <c r="BD1813" s="72">
        <f t="shared" si="31"/>
        <v>368</v>
      </c>
    </row>
    <row r="1814" spans="54:56">
      <c r="BB1814" s="72">
        <v>0.90200000000000002</v>
      </c>
      <c r="BC1814" s="72">
        <v>258</v>
      </c>
      <c r="BD1814" s="72">
        <f t="shared" si="31"/>
        <v>280</v>
      </c>
    </row>
    <row r="1815" spans="54:56">
      <c r="BB1815" s="72">
        <v>0.90249999999999997</v>
      </c>
      <c r="BC1815" s="72">
        <v>115</v>
      </c>
      <c r="BD1815" s="72">
        <f t="shared" si="31"/>
        <v>423</v>
      </c>
    </row>
    <row r="1816" spans="54:56">
      <c r="BB1816" s="72">
        <v>0.90300000000000002</v>
      </c>
      <c r="BC1816" s="72">
        <v>216</v>
      </c>
      <c r="BD1816" s="72">
        <f t="shared" si="31"/>
        <v>322</v>
      </c>
    </row>
    <row r="1817" spans="54:56">
      <c r="BB1817" s="72">
        <v>0.90349999999999997</v>
      </c>
      <c r="BC1817" s="72">
        <v>196</v>
      </c>
      <c r="BD1817" s="72">
        <f t="shared" si="31"/>
        <v>342</v>
      </c>
    </row>
    <row r="1818" spans="54:56">
      <c r="BB1818" s="72">
        <v>0.90400000000000003</v>
      </c>
      <c r="BC1818" s="72">
        <v>263</v>
      </c>
      <c r="BD1818" s="72">
        <f t="shared" si="31"/>
        <v>275</v>
      </c>
    </row>
    <row r="1819" spans="54:56">
      <c r="BB1819" s="72">
        <v>0.90449999999999997</v>
      </c>
      <c r="BC1819" s="72">
        <v>225</v>
      </c>
      <c r="BD1819" s="72">
        <f t="shared" si="31"/>
        <v>313</v>
      </c>
    </row>
    <row r="1820" spans="54:56">
      <c r="BB1820" s="72">
        <v>0.90500000000000003</v>
      </c>
      <c r="BC1820" s="72">
        <v>291</v>
      </c>
      <c r="BD1820" s="72">
        <f t="shared" si="31"/>
        <v>247</v>
      </c>
    </row>
    <row r="1821" spans="54:56">
      <c r="BB1821" s="72">
        <v>0.90549999999999997</v>
      </c>
      <c r="BC1821" s="72">
        <v>207</v>
      </c>
      <c r="BD1821" s="72">
        <f t="shared" si="31"/>
        <v>331</v>
      </c>
    </row>
    <row r="1822" spans="54:56">
      <c r="BB1822" s="72">
        <v>0.90600000000000003</v>
      </c>
      <c r="BC1822" s="72">
        <v>224</v>
      </c>
      <c r="BD1822" s="72">
        <f t="shared" si="31"/>
        <v>314</v>
      </c>
    </row>
    <row r="1823" spans="54:56">
      <c r="BB1823" s="72">
        <v>0.90649999999999997</v>
      </c>
      <c r="BC1823" s="72">
        <v>274</v>
      </c>
      <c r="BD1823" s="72">
        <f t="shared" si="31"/>
        <v>264</v>
      </c>
    </row>
    <row r="1824" spans="54:56">
      <c r="BB1824" s="72">
        <v>0.90700000000000003</v>
      </c>
      <c r="BC1824" s="72">
        <v>225</v>
      </c>
      <c r="BD1824" s="72">
        <f t="shared" si="31"/>
        <v>313</v>
      </c>
    </row>
    <row r="1825" spans="54:56">
      <c r="BB1825" s="72">
        <v>0.90749999999999997</v>
      </c>
      <c r="BC1825" s="72">
        <v>223</v>
      </c>
      <c r="BD1825" s="72">
        <f t="shared" si="31"/>
        <v>315</v>
      </c>
    </row>
    <row r="1826" spans="54:56">
      <c r="BB1826" s="72">
        <v>0.90800000000000003</v>
      </c>
      <c r="BC1826" s="72">
        <v>253</v>
      </c>
      <c r="BD1826" s="72">
        <f t="shared" si="31"/>
        <v>285</v>
      </c>
    </row>
    <row r="1827" spans="54:56">
      <c r="BB1827" s="72">
        <v>0.90849999999999997</v>
      </c>
      <c r="BC1827" s="72">
        <v>269</v>
      </c>
      <c r="BD1827" s="72">
        <f t="shared" si="31"/>
        <v>269</v>
      </c>
    </row>
    <row r="1828" spans="54:56">
      <c r="BB1828" s="72">
        <v>0.90900000000000003</v>
      </c>
      <c r="BC1828" s="72">
        <v>288</v>
      </c>
      <c r="BD1828" s="72">
        <f t="shared" si="31"/>
        <v>250</v>
      </c>
    </row>
    <row r="1829" spans="54:56">
      <c r="BB1829" s="72">
        <v>0.90949999999999998</v>
      </c>
      <c r="BC1829" s="72">
        <v>197</v>
      </c>
      <c r="BD1829" s="72">
        <f t="shared" si="31"/>
        <v>341</v>
      </c>
    </row>
    <row r="1830" spans="54:56">
      <c r="BB1830" s="72">
        <v>0.91</v>
      </c>
      <c r="BC1830" s="72">
        <v>138</v>
      </c>
      <c r="BD1830" s="72">
        <f t="shared" si="31"/>
        <v>400</v>
      </c>
    </row>
    <row r="1831" spans="54:56">
      <c r="BB1831" s="72">
        <v>0.91049999999999998</v>
      </c>
      <c r="BC1831" s="72">
        <v>253</v>
      </c>
      <c r="BD1831" s="72">
        <f t="shared" si="31"/>
        <v>285</v>
      </c>
    </row>
    <row r="1832" spans="54:56">
      <c r="BB1832" s="72">
        <v>0.91100000000000003</v>
      </c>
      <c r="BC1832" s="72">
        <v>241</v>
      </c>
      <c r="BD1832" s="72">
        <f t="shared" si="31"/>
        <v>297</v>
      </c>
    </row>
    <row r="1833" spans="54:56">
      <c r="BB1833" s="72">
        <v>0.91149999999999998</v>
      </c>
      <c r="BC1833" s="72">
        <v>303</v>
      </c>
      <c r="BD1833" s="72">
        <f t="shared" si="31"/>
        <v>235</v>
      </c>
    </row>
    <row r="1834" spans="54:56">
      <c r="BB1834" s="72">
        <v>0.91200000000000003</v>
      </c>
      <c r="BC1834" s="72">
        <v>306</v>
      </c>
      <c r="BD1834" s="72">
        <f t="shared" si="31"/>
        <v>232</v>
      </c>
    </row>
    <row r="1835" spans="54:56">
      <c r="BB1835" s="72">
        <v>0.91249999999999998</v>
      </c>
      <c r="BC1835" s="72">
        <v>158</v>
      </c>
      <c r="BD1835" s="72">
        <f t="shared" si="31"/>
        <v>380</v>
      </c>
    </row>
    <row r="1836" spans="54:56">
      <c r="BB1836" s="72">
        <v>0.91300000000000003</v>
      </c>
      <c r="BC1836" s="72">
        <v>301</v>
      </c>
      <c r="BD1836" s="72">
        <f t="shared" si="31"/>
        <v>237</v>
      </c>
    </row>
    <row r="1837" spans="54:56">
      <c r="BB1837" s="72">
        <v>0.91349999999999998</v>
      </c>
      <c r="BC1837" s="72">
        <v>229</v>
      </c>
      <c r="BD1837" s="72">
        <f t="shared" si="31"/>
        <v>309</v>
      </c>
    </row>
    <row r="1838" spans="54:56">
      <c r="BB1838" s="72">
        <v>0.91400000000000003</v>
      </c>
      <c r="BC1838" s="72">
        <v>125</v>
      </c>
      <c r="BD1838" s="72">
        <f t="shared" si="31"/>
        <v>413</v>
      </c>
    </row>
    <row r="1839" spans="54:56">
      <c r="BB1839" s="72">
        <v>0.91449999999999998</v>
      </c>
      <c r="BC1839" s="72">
        <v>305</v>
      </c>
      <c r="BD1839" s="72">
        <f t="shared" si="31"/>
        <v>233</v>
      </c>
    </row>
    <row r="1840" spans="54:56">
      <c r="BB1840" s="72">
        <v>0.91500000000000004</v>
      </c>
      <c r="BC1840" s="72">
        <v>199</v>
      </c>
      <c r="BD1840" s="72">
        <f t="shared" si="31"/>
        <v>339</v>
      </c>
    </row>
    <row r="1841" spans="54:56">
      <c r="BB1841" s="72">
        <v>0.91549999999999998</v>
      </c>
      <c r="BC1841" s="72">
        <v>227</v>
      </c>
      <c r="BD1841" s="72">
        <f t="shared" si="31"/>
        <v>311</v>
      </c>
    </row>
    <row r="1842" spans="54:56">
      <c r="BB1842" s="72">
        <v>0.91600000000000004</v>
      </c>
      <c r="BC1842" s="72">
        <v>315</v>
      </c>
      <c r="BD1842" s="72">
        <f t="shared" si="31"/>
        <v>223</v>
      </c>
    </row>
    <row r="1843" spans="54:56">
      <c r="BB1843" s="72">
        <v>0.91649999999999998</v>
      </c>
      <c r="BC1843" s="72">
        <v>177</v>
      </c>
      <c r="BD1843" s="72">
        <f t="shared" si="31"/>
        <v>361</v>
      </c>
    </row>
    <row r="1844" spans="54:56">
      <c r="BB1844" s="72">
        <v>0.91700000000000004</v>
      </c>
      <c r="BC1844" s="72">
        <v>233</v>
      </c>
      <c r="BD1844" s="72">
        <f t="shared" si="31"/>
        <v>305</v>
      </c>
    </row>
    <row r="1845" spans="54:56">
      <c r="BB1845" s="72">
        <v>0.91749999999999998</v>
      </c>
      <c r="BC1845" s="72">
        <v>206</v>
      </c>
      <c r="BD1845" s="72">
        <f t="shared" si="31"/>
        <v>332</v>
      </c>
    </row>
    <row r="1846" spans="54:56">
      <c r="BB1846" s="72">
        <v>0.91800000000000004</v>
      </c>
      <c r="BC1846" s="72">
        <v>192</v>
      </c>
      <c r="BD1846" s="72">
        <f t="shared" si="31"/>
        <v>346</v>
      </c>
    </row>
    <row r="1847" spans="54:56">
      <c r="BB1847" s="72">
        <v>0.91849999999999998</v>
      </c>
      <c r="BC1847" s="72">
        <v>215</v>
      </c>
      <c r="BD1847" s="72">
        <f t="shared" si="31"/>
        <v>323</v>
      </c>
    </row>
    <row r="1848" spans="54:56">
      <c r="BB1848" s="72">
        <v>0.91900000000000004</v>
      </c>
      <c r="BC1848" s="72">
        <v>262</v>
      </c>
      <c r="BD1848" s="72">
        <f t="shared" si="31"/>
        <v>276</v>
      </c>
    </row>
    <row r="1849" spans="54:56">
      <c r="BB1849" s="72">
        <v>0.91949999999999998</v>
      </c>
      <c r="BC1849" s="72">
        <v>215</v>
      </c>
      <c r="BD1849" s="72">
        <f t="shared" si="31"/>
        <v>323</v>
      </c>
    </row>
    <row r="1850" spans="54:56">
      <c r="BB1850" s="72">
        <v>0.92</v>
      </c>
      <c r="BC1850" s="72">
        <v>227</v>
      </c>
      <c r="BD1850" s="72">
        <f t="shared" si="31"/>
        <v>311</v>
      </c>
    </row>
    <row r="1851" spans="54:56">
      <c r="BB1851" s="72">
        <v>0.92049999999999998</v>
      </c>
      <c r="BC1851" s="72">
        <v>291</v>
      </c>
      <c r="BD1851" s="72">
        <f t="shared" si="31"/>
        <v>247</v>
      </c>
    </row>
    <row r="1852" spans="54:56">
      <c r="BB1852" s="72">
        <v>0.92100000000000004</v>
      </c>
      <c r="BC1852" s="72">
        <v>302</v>
      </c>
      <c r="BD1852" s="72">
        <f t="shared" si="31"/>
        <v>236</v>
      </c>
    </row>
    <row r="1853" spans="54:56">
      <c r="BB1853" s="72">
        <v>0.92149999999999999</v>
      </c>
      <c r="BC1853" s="72">
        <v>212</v>
      </c>
      <c r="BD1853" s="72">
        <f t="shared" si="31"/>
        <v>326</v>
      </c>
    </row>
    <row r="1854" spans="54:56">
      <c r="BB1854" s="72">
        <v>0.92200000000000004</v>
      </c>
      <c r="BC1854" s="72">
        <v>184</v>
      </c>
      <c r="BD1854" s="72">
        <f t="shared" si="31"/>
        <v>354</v>
      </c>
    </row>
    <row r="1855" spans="54:56">
      <c r="BB1855" s="72">
        <v>0.92249999999999999</v>
      </c>
      <c r="BC1855" s="72">
        <v>361</v>
      </c>
      <c r="BD1855" s="72">
        <f t="shared" si="31"/>
        <v>177</v>
      </c>
    </row>
    <row r="1856" spans="54:56">
      <c r="BB1856" s="72">
        <v>0.92300000000000004</v>
      </c>
      <c r="BC1856" s="72">
        <v>268</v>
      </c>
      <c r="BD1856" s="72">
        <f t="shared" si="31"/>
        <v>270</v>
      </c>
    </row>
    <row r="1857" spans="54:56">
      <c r="BB1857" s="72">
        <v>0.92349999999999999</v>
      </c>
      <c r="BC1857" s="72">
        <v>249</v>
      </c>
      <c r="BD1857" s="72">
        <f t="shared" si="31"/>
        <v>289</v>
      </c>
    </row>
    <row r="1858" spans="54:56">
      <c r="BB1858" s="72">
        <v>0.92400000000000004</v>
      </c>
      <c r="BC1858" s="72">
        <v>206</v>
      </c>
      <c r="BD1858" s="72">
        <f t="shared" si="31"/>
        <v>332</v>
      </c>
    </row>
    <row r="1859" spans="54:56">
      <c r="BB1859" s="72">
        <v>0.92449999999999999</v>
      </c>
      <c r="BC1859" s="72">
        <v>320</v>
      </c>
      <c r="BD1859" s="72">
        <f t="shared" si="31"/>
        <v>218</v>
      </c>
    </row>
    <row r="1860" spans="54:56">
      <c r="BB1860" s="72">
        <v>0.92500000000000004</v>
      </c>
      <c r="BC1860" s="72">
        <v>173</v>
      </c>
      <c r="BD1860" s="72">
        <f t="shared" si="31"/>
        <v>365</v>
      </c>
    </row>
    <row r="1861" spans="54:56">
      <c r="BB1861" s="72">
        <v>0.92549999999999999</v>
      </c>
      <c r="BC1861" s="72">
        <v>218</v>
      </c>
      <c r="BD1861" s="72">
        <f t="shared" si="31"/>
        <v>320</v>
      </c>
    </row>
    <row r="1862" spans="54:56">
      <c r="BB1862" s="72">
        <v>0.92600000000000005</v>
      </c>
      <c r="BC1862" s="72">
        <v>182</v>
      </c>
      <c r="BD1862" s="72">
        <f t="shared" si="31"/>
        <v>356</v>
      </c>
    </row>
    <row r="1863" spans="54:56">
      <c r="BB1863" s="72">
        <v>0.92649999999999999</v>
      </c>
      <c r="BC1863" s="72">
        <v>292</v>
      </c>
      <c r="BD1863" s="72">
        <f t="shared" si="31"/>
        <v>246</v>
      </c>
    </row>
    <row r="1864" spans="54:56">
      <c r="BB1864" s="72">
        <v>0.92700000000000005</v>
      </c>
      <c r="BC1864" s="72">
        <v>267</v>
      </c>
      <c r="BD1864" s="72">
        <f t="shared" si="31"/>
        <v>271</v>
      </c>
    </row>
    <row r="1865" spans="54:56">
      <c r="BB1865" s="72">
        <v>0.92749999999999999</v>
      </c>
      <c r="BC1865" s="72">
        <v>273</v>
      </c>
      <c r="BD1865" s="72">
        <f t="shared" si="31"/>
        <v>265</v>
      </c>
    </row>
    <row r="1866" spans="54:56">
      <c r="BB1866" s="72">
        <v>0.92800000000000005</v>
      </c>
      <c r="BC1866" s="72">
        <v>172</v>
      </c>
      <c r="BD1866" s="72">
        <f t="shared" ref="BD1866:BD1929" si="32">$BB$5-BC1866</f>
        <v>366</v>
      </c>
    </row>
    <row r="1867" spans="54:56">
      <c r="BB1867" s="72">
        <v>0.92849999999999999</v>
      </c>
      <c r="BC1867" s="72">
        <v>292</v>
      </c>
      <c r="BD1867" s="72">
        <f t="shared" si="32"/>
        <v>246</v>
      </c>
    </row>
    <row r="1868" spans="54:56">
      <c r="BB1868" s="72">
        <v>0.92900000000000005</v>
      </c>
      <c r="BC1868" s="72">
        <v>274</v>
      </c>
      <c r="BD1868" s="72">
        <f t="shared" si="32"/>
        <v>264</v>
      </c>
    </row>
    <row r="1869" spans="54:56">
      <c r="BB1869" s="72">
        <v>0.92949999999999999</v>
      </c>
      <c r="BC1869" s="72">
        <v>278</v>
      </c>
      <c r="BD1869" s="72">
        <f t="shared" si="32"/>
        <v>260</v>
      </c>
    </row>
    <row r="1870" spans="54:56">
      <c r="BB1870" s="72">
        <v>0.93</v>
      </c>
      <c r="BC1870" s="72">
        <v>236</v>
      </c>
      <c r="BD1870" s="72">
        <f t="shared" si="32"/>
        <v>302</v>
      </c>
    </row>
    <row r="1871" spans="54:56">
      <c r="BB1871" s="72">
        <v>0.93049999999999999</v>
      </c>
      <c r="BC1871" s="72">
        <v>239</v>
      </c>
      <c r="BD1871" s="72">
        <f t="shared" si="32"/>
        <v>299</v>
      </c>
    </row>
    <row r="1872" spans="54:56">
      <c r="BB1872" s="72">
        <v>0.93100000000000005</v>
      </c>
      <c r="BC1872" s="72">
        <v>264</v>
      </c>
      <c r="BD1872" s="72">
        <f t="shared" si="32"/>
        <v>274</v>
      </c>
    </row>
    <row r="1873" spans="54:56">
      <c r="BB1873" s="72">
        <v>0.93149999999999999</v>
      </c>
      <c r="BC1873" s="72">
        <v>264</v>
      </c>
      <c r="BD1873" s="72">
        <f t="shared" si="32"/>
        <v>274</v>
      </c>
    </row>
    <row r="1874" spans="54:56">
      <c r="BB1874" s="72">
        <v>0.93200000000000005</v>
      </c>
      <c r="BC1874" s="72">
        <v>171</v>
      </c>
      <c r="BD1874" s="72">
        <f t="shared" si="32"/>
        <v>367</v>
      </c>
    </row>
    <row r="1875" spans="54:56">
      <c r="BB1875" s="72">
        <v>0.9325</v>
      </c>
      <c r="BC1875" s="72">
        <v>310</v>
      </c>
      <c r="BD1875" s="72">
        <f t="shared" si="32"/>
        <v>228</v>
      </c>
    </row>
    <row r="1876" spans="54:56">
      <c r="BB1876" s="72">
        <v>0.93300000000000005</v>
      </c>
      <c r="BC1876" s="72">
        <v>212</v>
      </c>
      <c r="BD1876" s="72">
        <f t="shared" si="32"/>
        <v>326</v>
      </c>
    </row>
    <row r="1877" spans="54:56">
      <c r="BB1877" s="72">
        <v>0.9335</v>
      </c>
      <c r="BC1877" s="72">
        <v>243</v>
      </c>
      <c r="BD1877" s="72">
        <f t="shared" si="32"/>
        <v>295</v>
      </c>
    </row>
    <row r="1878" spans="54:56">
      <c r="BB1878" s="72">
        <v>0.93400000000000005</v>
      </c>
      <c r="BC1878" s="72">
        <v>186</v>
      </c>
      <c r="BD1878" s="72">
        <f t="shared" si="32"/>
        <v>352</v>
      </c>
    </row>
    <row r="1879" spans="54:56">
      <c r="BB1879" s="72">
        <v>0.9345</v>
      </c>
      <c r="BC1879" s="72">
        <v>157</v>
      </c>
      <c r="BD1879" s="72">
        <f t="shared" si="32"/>
        <v>381</v>
      </c>
    </row>
    <row r="1880" spans="54:56">
      <c r="BB1880" s="72">
        <v>0.93500000000000005</v>
      </c>
      <c r="BC1880" s="72">
        <v>259</v>
      </c>
      <c r="BD1880" s="72">
        <f t="shared" si="32"/>
        <v>279</v>
      </c>
    </row>
    <row r="1881" spans="54:56">
      <c r="BB1881" s="72">
        <v>0.9355</v>
      </c>
      <c r="BC1881" s="72">
        <v>295</v>
      </c>
      <c r="BD1881" s="72">
        <f t="shared" si="32"/>
        <v>243</v>
      </c>
    </row>
    <row r="1882" spans="54:56">
      <c r="BB1882" s="72">
        <v>0.93600000000000005</v>
      </c>
      <c r="BC1882" s="72">
        <v>325</v>
      </c>
      <c r="BD1882" s="72">
        <f t="shared" si="32"/>
        <v>213</v>
      </c>
    </row>
    <row r="1883" spans="54:56">
      <c r="BB1883" s="72">
        <v>0.9365</v>
      </c>
      <c r="BC1883" s="72">
        <v>300</v>
      </c>
      <c r="BD1883" s="72">
        <f t="shared" si="32"/>
        <v>238</v>
      </c>
    </row>
    <row r="1884" spans="54:56">
      <c r="BB1884" s="72">
        <v>0.93700000000000006</v>
      </c>
      <c r="BC1884" s="72">
        <v>210</v>
      </c>
      <c r="BD1884" s="72">
        <f t="shared" si="32"/>
        <v>328</v>
      </c>
    </row>
    <row r="1885" spans="54:56">
      <c r="BB1885" s="72">
        <v>0.9375</v>
      </c>
      <c r="BC1885" s="72">
        <v>290</v>
      </c>
      <c r="BD1885" s="72">
        <f t="shared" si="32"/>
        <v>248</v>
      </c>
    </row>
    <row r="1886" spans="54:56">
      <c r="BB1886" s="72">
        <v>0.93799999999999994</v>
      </c>
      <c r="BC1886" s="72">
        <v>199</v>
      </c>
      <c r="BD1886" s="72">
        <f t="shared" si="32"/>
        <v>339</v>
      </c>
    </row>
    <row r="1887" spans="54:56">
      <c r="BB1887" s="72">
        <v>0.9385</v>
      </c>
      <c r="BC1887" s="72">
        <v>257</v>
      </c>
      <c r="BD1887" s="72">
        <f t="shared" si="32"/>
        <v>281</v>
      </c>
    </row>
    <row r="1888" spans="54:56">
      <c r="BB1888" s="72">
        <v>0.93899999999999995</v>
      </c>
      <c r="BC1888" s="72">
        <v>182</v>
      </c>
      <c r="BD1888" s="72">
        <f t="shared" si="32"/>
        <v>356</v>
      </c>
    </row>
    <row r="1889" spans="54:56">
      <c r="BB1889" s="72">
        <v>0.9395</v>
      </c>
      <c r="BC1889" s="72">
        <v>176</v>
      </c>
      <c r="BD1889" s="72">
        <f t="shared" si="32"/>
        <v>362</v>
      </c>
    </row>
    <row r="1890" spans="54:56">
      <c r="BB1890" s="72">
        <v>0.94</v>
      </c>
      <c r="BC1890" s="72">
        <v>234</v>
      </c>
      <c r="BD1890" s="72">
        <f t="shared" si="32"/>
        <v>304</v>
      </c>
    </row>
    <row r="1891" spans="54:56">
      <c r="BB1891" s="72">
        <v>0.9405</v>
      </c>
      <c r="BC1891" s="72">
        <v>216</v>
      </c>
      <c r="BD1891" s="72">
        <f t="shared" si="32"/>
        <v>322</v>
      </c>
    </row>
    <row r="1892" spans="54:56">
      <c r="BB1892" s="72">
        <v>0.94099999999999995</v>
      </c>
      <c r="BC1892" s="72">
        <v>274</v>
      </c>
      <c r="BD1892" s="72">
        <f t="shared" si="32"/>
        <v>264</v>
      </c>
    </row>
    <row r="1893" spans="54:56">
      <c r="BB1893" s="72">
        <v>0.9415</v>
      </c>
      <c r="BC1893" s="72">
        <v>249</v>
      </c>
      <c r="BD1893" s="72">
        <f t="shared" si="32"/>
        <v>289</v>
      </c>
    </row>
    <row r="1894" spans="54:56">
      <c r="BB1894" s="72">
        <v>0.94199999999999995</v>
      </c>
      <c r="BC1894" s="72">
        <v>309</v>
      </c>
      <c r="BD1894" s="72">
        <f t="shared" si="32"/>
        <v>229</v>
      </c>
    </row>
    <row r="1895" spans="54:56">
      <c r="BB1895" s="72">
        <v>0.9425</v>
      </c>
      <c r="BC1895" s="72">
        <v>178</v>
      </c>
      <c r="BD1895" s="72">
        <f t="shared" si="32"/>
        <v>360</v>
      </c>
    </row>
    <row r="1896" spans="54:56">
      <c r="BB1896" s="72">
        <v>0.94299999999999995</v>
      </c>
      <c r="BC1896" s="72">
        <v>198</v>
      </c>
      <c r="BD1896" s="72">
        <f t="shared" si="32"/>
        <v>340</v>
      </c>
    </row>
    <row r="1897" spans="54:56">
      <c r="BB1897" s="72">
        <v>0.94350000000000001</v>
      </c>
      <c r="BC1897" s="72">
        <v>220</v>
      </c>
      <c r="BD1897" s="72">
        <f t="shared" si="32"/>
        <v>318</v>
      </c>
    </row>
    <row r="1898" spans="54:56">
      <c r="BB1898" s="72">
        <v>0.94399999999999995</v>
      </c>
      <c r="BC1898" s="72">
        <v>134</v>
      </c>
      <c r="BD1898" s="72">
        <f t="shared" si="32"/>
        <v>404</v>
      </c>
    </row>
    <row r="1899" spans="54:56">
      <c r="BB1899" s="72">
        <v>0.94450000000000001</v>
      </c>
      <c r="BC1899" s="72">
        <v>110</v>
      </c>
      <c r="BD1899" s="72">
        <f t="shared" si="32"/>
        <v>428</v>
      </c>
    </row>
    <row r="1900" spans="54:56">
      <c r="BB1900" s="72">
        <v>0.94499999999999995</v>
      </c>
      <c r="BC1900" s="72">
        <v>153</v>
      </c>
      <c r="BD1900" s="72">
        <f t="shared" si="32"/>
        <v>385</v>
      </c>
    </row>
    <row r="1901" spans="54:56">
      <c r="BB1901" s="72">
        <v>0.94550000000000001</v>
      </c>
      <c r="BC1901" s="72">
        <v>359</v>
      </c>
      <c r="BD1901" s="72">
        <f t="shared" si="32"/>
        <v>179</v>
      </c>
    </row>
    <row r="1902" spans="54:56">
      <c r="BB1902" s="72">
        <v>0.94599999999999995</v>
      </c>
      <c r="BC1902" s="72">
        <v>266</v>
      </c>
      <c r="BD1902" s="72">
        <f t="shared" si="32"/>
        <v>272</v>
      </c>
    </row>
    <row r="1903" spans="54:56">
      <c r="BB1903" s="72">
        <v>0.94650000000000001</v>
      </c>
      <c r="BC1903" s="72">
        <v>283</v>
      </c>
      <c r="BD1903" s="72">
        <f t="shared" si="32"/>
        <v>255</v>
      </c>
    </row>
    <row r="1904" spans="54:56">
      <c r="BB1904" s="72">
        <v>0.94699999999999995</v>
      </c>
      <c r="BC1904" s="72">
        <v>220</v>
      </c>
      <c r="BD1904" s="72">
        <f t="shared" si="32"/>
        <v>318</v>
      </c>
    </row>
    <row r="1905" spans="54:56">
      <c r="BB1905" s="72">
        <v>0.94750000000000001</v>
      </c>
      <c r="BC1905" s="72">
        <v>130</v>
      </c>
      <c r="BD1905" s="72">
        <f t="shared" si="32"/>
        <v>408</v>
      </c>
    </row>
    <row r="1906" spans="54:56">
      <c r="BB1906" s="72">
        <v>0.94799999999999995</v>
      </c>
      <c r="BC1906" s="72">
        <v>171</v>
      </c>
      <c r="BD1906" s="72">
        <f t="shared" si="32"/>
        <v>367</v>
      </c>
    </row>
    <row r="1907" spans="54:56">
      <c r="BB1907" s="72">
        <v>0.94850000000000001</v>
      </c>
      <c r="BC1907" s="72">
        <v>242</v>
      </c>
      <c r="BD1907" s="72">
        <f t="shared" si="32"/>
        <v>296</v>
      </c>
    </row>
    <row r="1908" spans="54:56">
      <c r="BB1908" s="72">
        <v>0.94899999999999995</v>
      </c>
      <c r="BC1908" s="72">
        <v>310</v>
      </c>
      <c r="BD1908" s="72">
        <f t="shared" si="32"/>
        <v>228</v>
      </c>
    </row>
    <row r="1909" spans="54:56">
      <c r="BB1909" s="72">
        <v>0.94950000000000001</v>
      </c>
      <c r="BC1909" s="72">
        <v>311</v>
      </c>
      <c r="BD1909" s="72">
        <f t="shared" si="32"/>
        <v>227</v>
      </c>
    </row>
    <row r="1910" spans="54:56">
      <c r="BB1910" s="72">
        <v>0.95</v>
      </c>
      <c r="BC1910" s="72">
        <v>298</v>
      </c>
      <c r="BD1910" s="72">
        <f t="shared" si="32"/>
        <v>240</v>
      </c>
    </row>
    <row r="1911" spans="54:56">
      <c r="BB1911" s="72">
        <v>0.95050000000000001</v>
      </c>
      <c r="BC1911" s="72">
        <v>218</v>
      </c>
      <c r="BD1911" s="72">
        <f t="shared" si="32"/>
        <v>320</v>
      </c>
    </row>
    <row r="1912" spans="54:56">
      <c r="BB1912" s="72">
        <v>0.95099999999999996</v>
      </c>
      <c r="BC1912" s="72">
        <v>152</v>
      </c>
      <c r="BD1912" s="72">
        <f t="shared" si="32"/>
        <v>386</v>
      </c>
    </row>
    <row r="1913" spans="54:56">
      <c r="BB1913" s="72">
        <v>0.95150000000000001</v>
      </c>
      <c r="BC1913" s="72">
        <v>190</v>
      </c>
      <c r="BD1913" s="72">
        <f t="shared" si="32"/>
        <v>348</v>
      </c>
    </row>
    <row r="1914" spans="54:56">
      <c r="BB1914" s="72">
        <v>0.95199999999999996</v>
      </c>
      <c r="BC1914" s="72">
        <v>108</v>
      </c>
      <c r="BD1914" s="72">
        <f t="shared" si="32"/>
        <v>430</v>
      </c>
    </row>
    <row r="1915" spans="54:56">
      <c r="BB1915" s="72">
        <v>0.95250000000000001</v>
      </c>
      <c r="BC1915" s="72">
        <v>198</v>
      </c>
      <c r="BD1915" s="72">
        <f t="shared" si="32"/>
        <v>340</v>
      </c>
    </row>
    <row r="1916" spans="54:56">
      <c r="BB1916" s="72">
        <v>0.95299999999999996</v>
      </c>
      <c r="BC1916" s="72">
        <v>284</v>
      </c>
      <c r="BD1916" s="72">
        <f t="shared" si="32"/>
        <v>254</v>
      </c>
    </row>
    <row r="1917" spans="54:56">
      <c r="BB1917" s="72">
        <v>0.95350000000000001</v>
      </c>
      <c r="BC1917" s="72">
        <v>326</v>
      </c>
      <c r="BD1917" s="72">
        <f t="shared" si="32"/>
        <v>212</v>
      </c>
    </row>
    <row r="1918" spans="54:56">
      <c r="BB1918" s="72">
        <v>0.95399999999999996</v>
      </c>
      <c r="BC1918" s="72">
        <v>212</v>
      </c>
      <c r="BD1918" s="72">
        <f t="shared" si="32"/>
        <v>326</v>
      </c>
    </row>
    <row r="1919" spans="54:56">
      <c r="BB1919" s="72">
        <v>0.95450000000000002</v>
      </c>
      <c r="BC1919" s="72">
        <v>311</v>
      </c>
      <c r="BD1919" s="72">
        <f t="shared" si="32"/>
        <v>227</v>
      </c>
    </row>
    <row r="1920" spans="54:56">
      <c r="BB1920" s="72">
        <v>0.95499999999999996</v>
      </c>
      <c r="BC1920" s="72">
        <v>279</v>
      </c>
      <c r="BD1920" s="72">
        <f t="shared" si="32"/>
        <v>259</v>
      </c>
    </row>
    <row r="1921" spans="54:56">
      <c r="BB1921" s="72">
        <v>0.95550000000000002</v>
      </c>
      <c r="BC1921" s="72">
        <v>191</v>
      </c>
      <c r="BD1921" s="72">
        <f t="shared" si="32"/>
        <v>347</v>
      </c>
    </row>
    <row r="1922" spans="54:56">
      <c r="BB1922" s="72">
        <v>0.95599999999999996</v>
      </c>
      <c r="BC1922" s="72">
        <v>252</v>
      </c>
      <c r="BD1922" s="72">
        <f t="shared" si="32"/>
        <v>286</v>
      </c>
    </row>
    <row r="1923" spans="54:56">
      <c r="BB1923" s="72">
        <v>0.95650000000000002</v>
      </c>
      <c r="BC1923" s="72">
        <v>297</v>
      </c>
      <c r="BD1923" s="72">
        <f t="shared" si="32"/>
        <v>241</v>
      </c>
    </row>
    <row r="1924" spans="54:56">
      <c r="BB1924" s="72">
        <v>0.95699999999999996</v>
      </c>
      <c r="BC1924" s="72">
        <v>326</v>
      </c>
      <c r="BD1924" s="72">
        <f t="shared" si="32"/>
        <v>212</v>
      </c>
    </row>
    <row r="1925" spans="54:56">
      <c r="BB1925" s="72">
        <v>0.95750000000000002</v>
      </c>
      <c r="BC1925" s="72">
        <v>180</v>
      </c>
      <c r="BD1925" s="72">
        <f t="shared" si="32"/>
        <v>358</v>
      </c>
    </row>
    <row r="1926" spans="54:56">
      <c r="BB1926" s="72">
        <v>0.95799999999999996</v>
      </c>
      <c r="BC1926" s="72">
        <v>261</v>
      </c>
      <c r="BD1926" s="72">
        <f t="shared" si="32"/>
        <v>277</v>
      </c>
    </row>
    <row r="1927" spans="54:56">
      <c r="BB1927" s="72">
        <v>0.95850000000000002</v>
      </c>
      <c r="BC1927" s="72">
        <v>138</v>
      </c>
      <c r="BD1927" s="72">
        <f t="shared" si="32"/>
        <v>400</v>
      </c>
    </row>
    <row r="1928" spans="54:56">
      <c r="BB1928" s="72">
        <v>0.95899999999999996</v>
      </c>
      <c r="BC1928" s="72">
        <v>226</v>
      </c>
      <c r="BD1928" s="72">
        <f t="shared" si="32"/>
        <v>312</v>
      </c>
    </row>
    <row r="1929" spans="54:56">
      <c r="BB1929" s="72">
        <v>0.95950000000000002</v>
      </c>
      <c r="BC1929" s="72">
        <v>261</v>
      </c>
      <c r="BD1929" s="72">
        <f t="shared" si="32"/>
        <v>277</v>
      </c>
    </row>
    <row r="1930" spans="54:56">
      <c r="BB1930" s="72">
        <v>0.96</v>
      </c>
      <c r="BC1930" s="72">
        <v>158</v>
      </c>
      <c r="BD1930" s="72">
        <f t="shared" ref="BD1930:BD1993" si="33">$BB$5-BC1930</f>
        <v>380</v>
      </c>
    </row>
    <row r="1931" spans="54:56">
      <c r="BB1931" s="72">
        <v>0.96050000000000002</v>
      </c>
      <c r="BC1931" s="72">
        <v>235</v>
      </c>
      <c r="BD1931" s="72">
        <f t="shared" si="33"/>
        <v>303</v>
      </c>
    </row>
    <row r="1932" spans="54:56">
      <c r="BB1932" s="72">
        <v>0.96099999999999997</v>
      </c>
      <c r="BC1932" s="72">
        <v>251</v>
      </c>
      <c r="BD1932" s="72">
        <f t="shared" si="33"/>
        <v>287</v>
      </c>
    </row>
    <row r="1933" spans="54:56">
      <c r="BB1933" s="72">
        <v>0.96150000000000002</v>
      </c>
      <c r="BC1933" s="72">
        <v>188</v>
      </c>
      <c r="BD1933" s="72">
        <f t="shared" si="33"/>
        <v>350</v>
      </c>
    </row>
    <row r="1934" spans="54:56">
      <c r="BB1934" s="72">
        <v>0.96199999999999997</v>
      </c>
      <c r="BC1934" s="72">
        <v>218</v>
      </c>
      <c r="BD1934" s="72">
        <f t="shared" si="33"/>
        <v>320</v>
      </c>
    </row>
    <row r="1935" spans="54:56">
      <c r="BB1935" s="72">
        <v>0.96250000000000002</v>
      </c>
      <c r="BC1935" s="72">
        <v>212</v>
      </c>
      <c r="BD1935" s="72">
        <f t="shared" si="33"/>
        <v>326</v>
      </c>
    </row>
    <row r="1936" spans="54:56">
      <c r="BB1936" s="72">
        <v>0.96299999999999997</v>
      </c>
      <c r="BC1936" s="72">
        <v>215</v>
      </c>
      <c r="BD1936" s="72">
        <f t="shared" si="33"/>
        <v>323</v>
      </c>
    </row>
    <row r="1937" spans="54:56">
      <c r="BB1937" s="72">
        <v>0.96350000000000002</v>
      </c>
      <c r="BC1937" s="72">
        <v>228</v>
      </c>
      <c r="BD1937" s="72">
        <f t="shared" si="33"/>
        <v>310</v>
      </c>
    </row>
    <row r="1938" spans="54:56">
      <c r="BB1938" s="72">
        <v>0.96399999999999997</v>
      </c>
      <c r="BC1938" s="72">
        <v>238</v>
      </c>
      <c r="BD1938" s="72">
        <f t="shared" si="33"/>
        <v>300</v>
      </c>
    </row>
    <row r="1939" spans="54:56">
      <c r="BB1939" s="72">
        <v>0.96450000000000002</v>
      </c>
      <c r="BC1939" s="72">
        <v>161</v>
      </c>
      <c r="BD1939" s="72">
        <f t="shared" si="33"/>
        <v>377</v>
      </c>
    </row>
    <row r="1940" spans="54:56">
      <c r="BB1940" s="72">
        <v>0.96499999999999997</v>
      </c>
      <c r="BC1940" s="72">
        <v>253</v>
      </c>
      <c r="BD1940" s="72">
        <f t="shared" si="33"/>
        <v>285</v>
      </c>
    </row>
    <row r="1941" spans="54:56">
      <c r="BB1941" s="72">
        <v>0.96550000000000002</v>
      </c>
      <c r="BC1941" s="72">
        <v>241</v>
      </c>
      <c r="BD1941" s="72">
        <f t="shared" si="33"/>
        <v>297</v>
      </c>
    </row>
    <row r="1942" spans="54:56">
      <c r="BB1942" s="72">
        <v>0.96599999999999997</v>
      </c>
      <c r="BC1942" s="72">
        <v>201</v>
      </c>
      <c r="BD1942" s="72">
        <f t="shared" si="33"/>
        <v>337</v>
      </c>
    </row>
    <row r="1943" spans="54:56">
      <c r="BB1943" s="72">
        <v>0.96650000000000003</v>
      </c>
      <c r="BC1943" s="72">
        <v>271</v>
      </c>
      <c r="BD1943" s="72">
        <f t="shared" si="33"/>
        <v>267</v>
      </c>
    </row>
    <row r="1944" spans="54:56">
      <c r="BB1944" s="72">
        <v>0.96699999999999997</v>
      </c>
      <c r="BC1944" s="72">
        <v>325</v>
      </c>
      <c r="BD1944" s="72">
        <f t="shared" si="33"/>
        <v>213</v>
      </c>
    </row>
    <row r="1945" spans="54:56">
      <c r="BB1945" s="72">
        <v>0.96750000000000003</v>
      </c>
      <c r="BC1945" s="72">
        <v>391</v>
      </c>
      <c r="BD1945" s="72">
        <f t="shared" si="33"/>
        <v>147</v>
      </c>
    </row>
    <row r="1946" spans="54:56">
      <c r="BB1946" s="72">
        <v>0.96799999999999997</v>
      </c>
      <c r="BC1946" s="72">
        <v>370</v>
      </c>
      <c r="BD1946" s="72">
        <f t="shared" si="33"/>
        <v>168</v>
      </c>
    </row>
    <row r="1947" spans="54:56">
      <c r="BB1947" s="72">
        <v>0.96850000000000003</v>
      </c>
      <c r="BC1947" s="72">
        <v>324</v>
      </c>
      <c r="BD1947" s="72">
        <f t="shared" si="33"/>
        <v>214</v>
      </c>
    </row>
    <row r="1948" spans="54:56">
      <c r="BB1948" s="72">
        <v>0.96899999999999997</v>
      </c>
      <c r="BC1948" s="72">
        <v>283</v>
      </c>
      <c r="BD1948" s="72">
        <f t="shared" si="33"/>
        <v>255</v>
      </c>
    </row>
    <row r="1949" spans="54:56">
      <c r="BB1949" s="72">
        <v>0.96950000000000003</v>
      </c>
      <c r="BC1949" s="72">
        <v>228</v>
      </c>
      <c r="BD1949" s="72">
        <f t="shared" si="33"/>
        <v>310</v>
      </c>
    </row>
    <row r="1950" spans="54:56">
      <c r="BB1950" s="72">
        <v>0.97</v>
      </c>
      <c r="BC1950" s="72">
        <v>238</v>
      </c>
      <c r="BD1950" s="72">
        <f t="shared" si="33"/>
        <v>300</v>
      </c>
    </row>
    <row r="1951" spans="54:56">
      <c r="BB1951" s="72">
        <v>0.97050000000000003</v>
      </c>
      <c r="BC1951" s="72">
        <v>281</v>
      </c>
      <c r="BD1951" s="72">
        <f t="shared" si="33"/>
        <v>257</v>
      </c>
    </row>
    <row r="1952" spans="54:56">
      <c r="BB1952" s="72">
        <v>0.97099999999999997</v>
      </c>
      <c r="BC1952" s="72">
        <v>201</v>
      </c>
      <c r="BD1952" s="72">
        <f t="shared" si="33"/>
        <v>337</v>
      </c>
    </row>
    <row r="1953" spans="54:56">
      <c r="BB1953" s="72">
        <v>0.97150000000000003</v>
      </c>
      <c r="BC1953" s="72">
        <v>185</v>
      </c>
      <c r="BD1953" s="72">
        <f t="shared" si="33"/>
        <v>353</v>
      </c>
    </row>
    <row r="1954" spans="54:56">
      <c r="BB1954" s="72">
        <v>0.97199999999999998</v>
      </c>
      <c r="BC1954" s="72">
        <v>198</v>
      </c>
      <c r="BD1954" s="72">
        <f t="shared" si="33"/>
        <v>340</v>
      </c>
    </row>
    <row r="1955" spans="54:56">
      <c r="BB1955" s="72">
        <v>0.97250000000000003</v>
      </c>
      <c r="BC1955" s="72">
        <v>263</v>
      </c>
      <c r="BD1955" s="72">
        <f t="shared" si="33"/>
        <v>275</v>
      </c>
    </row>
    <row r="1956" spans="54:56">
      <c r="BB1956" s="72">
        <v>0.97299999999999998</v>
      </c>
      <c r="BC1956" s="72">
        <v>223</v>
      </c>
      <c r="BD1956" s="72">
        <f t="shared" si="33"/>
        <v>315</v>
      </c>
    </row>
    <row r="1957" spans="54:56">
      <c r="BB1957" s="72">
        <v>0.97350000000000003</v>
      </c>
      <c r="BC1957" s="72">
        <v>318</v>
      </c>
      <c r="BD1957" s="72">
        <f t="shared" si="33"/>
        <v>220</v>
      </c>
    </row>
    <row r="1958" spans="54:56">
      <c r="BB1958" s="72">
        <v>0.97399999999999998</v>
      </c>
      <c r="BC1958" s="72">
        <v>245</v>
      </c>
      <c r="BD1958" s="72">
        <f t="shared" si="33"/>
        <v>293</v>
      </c>
    </row>
    <row r="1959" spans="54:56">
      <c r="BB1959" s="72">
        <v>0.97450000000000003</v>
      </c>
      <c r="BC1959" s="72">
        <v>236</v>
      </c>
      <c r="BD1959" s="72">
        <f t="shared" si="33"/>
        <v>302</v>
      </c>
    </row>
    <row r="1960" spans="54:56">
      <c r="BB1960" s="72">
        <v>0.97499999999999998</v>
      </c>
      <c r="BC1960" s="72">
        <v>200</v>
      </c>
      <c r="BD1960" s="72">
        <f t="shared" si="33"/>
        <v>338</v>
      </c>
    </row>
    <row r="1961" spans="54:56">
      <c r="BB1961" s="72">
        <v>0.97550000000000003</v>
      </c>
      <c r="BC1961" s="72">
        <v>180</v>
      </c>
      <c r="BD1961" s="72">
        <f t="shared" si="33"/>
        <v>358</v>
      </c>
    </row>
    <row r="1962" spans="54:56">
      <c r="BB1962" s="72">
        <v>0.97599999999999998</v>
      </c>
      <c r="BC1962" s="72">
        <v>319</v>
      </c>
      <c r="BD1962" s="72">
        <f t="shared" si="33"/>
        <v>219</v>
      </c>
    </row>
    <row r="1963" spans="54:56">
      <c r="BB1963" s="72">
        <v>0.97650000000000003</v>
      </c>
      <c r="BC1963" s="72">
        <v>224</v>
      </c>
      <c r="BD1963" s="72">
        <f t="shared" si="33"/>
        <v>314</v>
      </c>
    </row>
    <row r="1964" spans="54:56">
      <c r="BB1964" s="72">
        <v>0.97699999999999998</v>
      </c>
      <c r="BC1964" s="72">
        <v>114</v>
      </c>
      <c r="BD1964" s="72">
        <f t="shared" si="33"/>
        <v>424</v>
      </c>
    </row>
    <row r="1965" spans="54:56">
      <c r="BB1965" s="72">
        <v>0.97750000000000004</v>
      </c>
      <c r="BC1965" s="72">
        <v>333</v>
      </c>
      <c r="BD1965" s="72">
        <f t="shared" si="33"/>
        <v>205</v>
      </c>
    </row>
    <row r="1966" spans="54:56">
      <c r="BB1966" s="72">
        <v>0.97799999999999998</v>
      </c>
      <c r="BC1966" s="72">
        <v>241</v>
      </c>
      <c r="BD1966" s="72">
        <f t="shared" si="33"/>
        <v>297</v>
      </c>
    </row>
    <row r="1967" spans="54:56">
      <c r="BB1967" s="72">
        <v>0.97850000000000004</v>
      </c>
      <c r="BC1967" s="72">
        <v>237</v>
      </c>
      <c r="BD1967" s="72">
        <f t="shared" si="33"/>
        <v>301</v>
      </c>
    </row>
    <row r="1968" spans="54:56">
      <c r="BB1968" s="72">
        <v>0.97899999999999998</v>
      </c>
      <c r="BC1968" s="72">
        <v>212</v>
      </c>
      <c r="BD1968" s="72">
        <f t="shared" si="33"/>
        <v>326</v>
      </c>
    </row>
    <row r="1969" spans="54:56">
      <c r="BB1969" s="72">
        <v>0.97950000000000004</v>
      </c>
      <c r="BC1969" s="72">
        <v>160</v>
      </c>
      <c r="BD1969" s="72">
        <f t="shared" si="33"/>
        <v>378</v>
      </c>
    </row>
    <row r="1970" spans="54:56">
      <c r="BB1970" s="72">
        <v>0.98</v>
      </c>
      <c r="BC1970" s="72">
        <v>277</v>
      </c>
      <c r="BD1970" s="72">
        <f t="shared" si="33"/>
        <v>261</v>
      </c>
    </row>
    <row r="1971" spans="54:56">
      <c r="BB1971" s="72">
        <v>0.98050000000000004</v>
      </c>
      <c r="BC1971" s="72">
        <v>230</v>
      </c>
      <c r="BD1971" s="72">
        <f t="shared" si="33"/>
        <v>308</v>
      </c>
    </row>
    <row r="1972" spans="54:56">
      <c r="BB1972" s="72">
        <v>0.98099999999999998</v>
      </c>
      <c r="BC1972" s="72">
        <v>186</v>
      </c>
      <c r="BD1972" s="72">
        <f t="shared" si="33"/>
        <v>352</v>
      </c>
    </row>
    <row r="1973" spans="54:56">
      <c r="BB1973" s="72">
        <v>0.98150000000000004</v>
      </c>
      <c r="BC1973" s="72">
        <v>207</v>
      </c>
      <c r="BD1973" s="72">
        <f t="shared" si="33"/>
        <v>331</v>
      </c>
    </row>
    <row r="1974" spans="54:56">
      <c r="BB1974" s="72">
        <v>0.98199999999999998</v>
      </c>
      <c r="BC1974" s="72">
        <v>230</v>
      </c>
      <c r="BD1974" s="72">
        <f t="shared" si="33"/>
        <v>308</v>
      </c>
    </row>
    <row r="1975" spans="54:56">
      <c r="BB1975" s="72">
        <v>0.98250000000000004</v>
      </c>
      <c r="BC1975" s="72">
        <v>362</v>
      </c>
      <c r="BD1975" s="72">
        <f t="shared" si="33"/>
        <v>176</v>
      </c>
    </row>
    <row r="1976" spans="54:56">
      <c r="BB1976" s="72">
        <v>0.98299999999999998</v>
      </c>
      <c r="BC1976" s="72">
        <v>271</v>
      </c>
      <c r="BD1976" s="72">
        <f t="shared" si="33"/>
        <v>267</v>
      </c>
    </row>
    <row r="1977" spans="54:56">
      <c r="BB1977" s="72">
        <v>0.98350000000000004</v>
      </c>
      <c r="BC1977" s="72">
        <v>279</v>
      </c>
      <c r="BD1977" s="72">
        <f t="shared" si="33"/>
        <v>259</v>
      </c>
    </row>
    <row r="1978" spans="54:56">
      <c r="BB1978" s="72">
        <v>0.98399999999999999</v>
      </c>
      <c r="BC1978" s="72">
        <v>128</v>
      </c>
      <c r="BD1978" s="72">
        <f t="shared" si="33"/>
        <v>410</v>
      </c>
    </row>
    <row r="1979" spans="54:56">
      <c r="BB1979" s="72">
        <v>0.98450000000000004</v>
      </c>
      <c r="BC1979" s="72">
        <v>295</v>
      </c>
      <c r="BD1979" s="72">
        <f t="shared" si="33"/>
        <v>243</v>
      </c>
    </row>
    <row r="1980" spans="54:56">
      <c r="BB1980" s="72">
        <v>0.98499999999999999</v>
      </c>
      <c r="BC1980" s="72">
        <v>220</v>
      </c>
      <c r="BD1980" s="72">
        <f t="shared" si="33"/>
        <v>318</v>
      </c>
    </row>
    <row r="1981" spans="54:56">
      <c r="BB1981" s="72">
        <v>0.98550000000000004</v>
      </c>
      <c r="BC1981" s="72">
        <v>172</v>
      </c>
      <c r="BD1981" s="72">
        <f t="shared" si="33"/>
        <v>366</v>
      </c>
    </row>
    <row r="1982" spans="54:56">
      <c r="BB1982" s="72">
        <v>0.98599999999999999</v>
      </c>
      <c r="BC1982" s="72">
        <v>254</v>
      </c>
      <c r="BD1982" s="72">
        <f t="shared" si="33"/>
        <v>284</v>
      </c>
    </row>
    <row r="1983" spans="54:56">
      <c r="BB1983" s="72">
        <v>0.98650000000000004</v>
      </c>
      <c r="BC1983" s="72">
        <v>170</v>
      </c>
      <c r="BD1983" s="72">
        <f t="shared" si="33"/>
        <v>368</v>
      </c>
    </row>
    <row r="1984" spans="54:56">
      <c r="BB1984" s="72">
        <v>0.98699999999999999</v>
      </c>
      <c r="BC1984" s="72">
        <v>199</v>
      </c>
      <c r="BD1984" s="72">
        <f t="shared" si="33"/>
        <v>339</v>
      </c>
    </row>
    <row r="1985" spans="54:56">
      <c r="BB1985" s="72">
        <v>0.98750000000000004</v>
      </c>
      <c r="BC1985" s="72">
        <v>280</v>
      </c>
      <c r="BD1985" s="72">
        <f t="shared" si="33"/>
        <v>258</v>
      </c>
    </row>
    <row r="1986" spans="54:56">
      <c r="BB1986" s="72">
        <v>0.98799999999999999</v>
      </c>
      <c r="BC1986" s="72">
        <v>239</v>
      </c>
      <c r="BD1986" s="72">
        <f t="shared" si="33"/>
        <v>299</v>
      </c>
    </row>
    <row r="1987" spans="54:56">
      <c r="BB1987" s="72">
        <v>0.98850000000000005</v>
      </c>
      <c r="BC1987" s="72">
        <v>241</v>
      </c>
      <c r="BD1987" s="72">
        <f t="shared" si="33"/>
        <v>297</v>
      </c>
    </row>
    <row r="1988" spans="54:56">
      <c r="BB1988" s="72">
        <v>0.98899999999999999</v>
      </c>
      <c r="BC1988" s="72">
        <v>311</v>
      </c>
      <c r="BD1988" s="72">
        <f t="shared" si="33"/>
        <v>227</v>
      </c>
    </row>
    <row r="1989" spans="54:56">
      <c r="BB1989" s="72">
        <v>0.98950000000000005</v>
      </c>
      <c r="BC1989" s="72">
        <v>190</v>
      </c>
      <c r="BD1989" s="72">
        <f t="shared" si="33"/>
        <v>348</v>
      </c>
    </row>
    <row r="1990" spans="54:56">
      <c r="BB1990" s="72">
        <v>0.99</v>
      </c>
      <c r="BC1990" s="72">
        <v>187</v>
      </c>
      <c r="BD1990" s="72">
        <f t="shared" si="33"/>
        <v>351</v>
      </c>
    </row>
    <row r="1991" spans="54:56">
      <c r="BB1991" s="72">
        <v>0.99050000000000005</v>
      </c>
      <c r="BC1991" s="72">
        <v>203</v>
      </c>
      <c r="BD1991" s="72">
        <f t="shared" si="33"/>
        <v>335</v>
      </c>
    </row>
    <row r="1992" spans="54:56">
      <c r="BB1992" s="72">
        <v>0.99099999999999999</v>
      </c>
      <c r="BC1992" s="72">
        <v>339</v>
      </c>
      <c r="BD1992" s="72">
        <f t="shared" si="33"/>
        <v>199</v>
      </c>
    </row>
    <row r="1993" spans="54:56">
      <c r="BB1993" s="72">
        <v>0.99150000000000005</v>
      </c>
      <c r="BC1993" s="72">
        <v>269</v>
      </c>
      <c r="BD1993" s="72">
        <f t="shared" si="33"/>
        <v>269</v>
      </c>
    </row>
    <row r="1994" spans="54:56">
      <c r="BB1994" s="72">
        <v>0.99199999999999999</v>
      </c>
      <c r="BC1994" s="72">
        <v>332</v>
      </c>
      <c r="BD1994" s="72">
        <f t="shared" ref="BD1994:BD2010" si="34">$BB$5-BC1994</f>
        <v>206</v>
      </c>
    </row>
    <row r="1995" spans="54:56">
      <c r="BB1995" s="72">
        <v>0.99250000000000005</v>
      </c>
      <c r="BC1995" s="72">
        <v>226</v>
      </c>
      <c r="BD1995" s="72">
        <f t="shared" si="34"/>
        <v>312</v>
      </c>
    </row>
    <row r="1996" spans="54:56">
      <c r="BB1996" s="72">
        <v>0.99299999999999999</v>
      </c>
      <c r="BC1996" s="72">
        <v>302</v>
      </c>
      <c r="BD1996" s="72">
        <f t="shared" si="34"/>
        <v>236</v>
      </c>
    </row>
    <row r="1997" spans="54:56">
      <c r="BB1997" s="72">
        <v>0.99350000000000005</v>
      </c>
      <c r="BC1997" s="72">
        <v>334</v>
      </c>
      <c r="BD1997" s="72">
        <f t="shared" si="34"/>
        <v>204</v>
      </c>
    </row>
    <row r="1998" spans="54:56">
      <c r="BB1998" s="72">
        <v>0.99399999999999999</v>
      </c>
      <c r="BC1998" s="72">
        <v>243</v>
      </c>
      <c r="BD1998" s="72">
        <f t="shared" si="34"/>
        <v>295</v>
      </c>
    </row>
    <row r="1999" spans="54:56">
      <c r="BB1999" s="72">
        <v>0.99450000000000005</v>
      </c>
      <c r="BC1999" s="72">
        <v>215</v>
      </c>
      <c r="BD1999" s="72">
        <f t="shared" si="34"/>
        <v>323</v>
      </c>
    </row>
    <row r="2000" spans="54:56">
      <c r="BB2000" s="72">
        <v>0.995</v>
      </c>
      <c r="BC2000" s="72">
        <v>232</v>
      </c>
      <c r="BD2000" s="72">
        <f t="shared" si="34"/>
        <v>306</v>
      </c>
    </row>
    <row r="2001" spans="54:56">
      <c r="BB2001" s="72">
        <v>0.99550000000000005</v>
      </c>
      <c r="BC2001" s="72">
        <v>245</v>
      </c>
      <c r="BD2001" s="72">
        <f t="shared" si="34"/>
        <v>293</v>
      </c>
    </row>
    <row r="2002" spans="54:56">
      <c r="BB2002" s="72">
        <v>0.996</v>
      </c>
      <c r="BC2002" s="72">
        <v>208</v>
      </c>
      <c r="BD2002" s="72">
        <f t="shared" si="34"/>
        <v>330</v>
      </c>
    </row>
    <row r="2003" spans="54:56">
      <c r="BB2003" s="72">
        <v>0.99650000000000005</v>
      </c>
      <c r="BC2003" s="72">
        <v>213</v>
      </c>
      <c r="BD2003" s="72">
        <f t="shared" si="34"/>
        <v>325</v>
      </c>
    </row>
    <row r="2004" spans="54:56">
      <c r="BB2004" s="72">
        <v>0.997</v>
      </c>
      <c r="BC2004" s="72">
        <v>166</v>
      </c>
      <c r="BD2004" s="72">
        <f t="shared" si="34"/>
        <v>372</v>
      </c>
    </row>
    <row r="2005" spans="54:56">
      <c r="BB2005" s="72">
        <v>0.99750000000000005</v>
      </c>
      <c r="BC2005" s="72">
        <v>203</v>
      </c>
      <c r="BD2005" s="72">
        <f t="shared" si="34"/>
        <v>335</v>
      </c>
    </row>
    <row r="2006" spans="54:56">
      <c r="BB2006" s="72">
        <v>0.998</v>
      </c>
      <c r="BC2006" s="72">
        <v>255</v>
      </c>
      <c r="BD2006" s="72">
        <f t="shared" si="34"/>
        <v>283</v>
      </c>
    </row>
    <row r="2007" spans="54:56">
      <c r="BB2007" s="72">
        <v>0.99850000000000005</v>
      </c>
      <c r="BC2007" s="72">
        <v>194</v>
      </c>
      <c r="BD2007" s="72">
        <f t="shared" si="34"/>
        <v>344</v>
      </c>
    </row>
    <row r="2008" spans="54:56">
      <c r="BB2008" s="72">
        <v>0.999</v>
      </c>
      <c r="BC2008" s="72">
        <v>269</v>
      </c>
      <c r="BD2008" s="72">
        <f t="shared" si="34"/>
        <v>269</v>
      </c>
    </row>
    <row r="2009" spans="54:56">
      <c r="BB2009" s="72">
        <v>0.99950000000000006</v>
      </c>
      <c r="BC2009" s="72">
        <v>325</v>
      </c>
      <c r="BD2009" s="72">
        <f t="shared" si="34"/>
        <v>213</v>
      </c>
    </row>
    <row r="2010" spans="54:56">
      <c r="BB2010" s="72">
        <v>1</v>
      </c>
      <c r="BC2010" s="72">
        <v>186</v>
      </c>
      <c r="BD2010" s="72">
        <f t="shared" si="34"/>
        <v>352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5</vt:i4>
      </vt:variant>
    </vt:vector>
  </HeadingPairs>
  <TitlesOfParts>
    <vt:vector size="20" baseType="lpstr">
      <vt:lpstr>Fig1</vt:lpstr>
      <vt:lpstr>Fig2</vt:lpstr>
      <vt:lpstr>Fig3</vt:lpstr>
      <vt:lpstr>Figs4and6and7</vt:lpstr>
      <vt:lpstr>Fig5</vt:lpstr>
      <vt:lpstr>Fig8</vt:lpstr>
      <vt:lpstr>Fig9</vt:lpstr>
      <vt:lpstr>Fig10</vt:lpstr>
      <vt:lpstr>Fig11</vt:lpstr>
      <vt:lpstr>Fig12</vt:lpstr>
      <vt:lpstr>Fig13</vt:lpstr>
      <vt:lpstr>Fig14</vt:lpstr>
      <vt:lpstr>Fig15</vt:lpstr>
      <vt:lpstr>Fig16</vt:lpstr>
      <vt:lpstr>Fig17</vt:lpstr>
      <vt:lpstr>'Fig16'!SimTable</vt:lpstr>
      <vt:lpstr>'Fig5'!SimTable</vt:lpstr>
      <vt:lpstr>Figs4and6and7!SimTable</vt:lpstr>
      <vt:lpstr>'Fig14'!yo</vt:lpstr>
      <vt:lpstr>yo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Eduardo Zambrano</cp:lastModifiedBy>
  <dcterms:created xsi:type="dcterms:W3CDTF">2001-10-24T16:03:44Z</dcterms:created>
  <dcterms:modified xsi:type="dcterms:W3CDTF">2019-03-20T23:13:29Z</dcterms:modified>
</cp:coreProperties>
</file>